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660" windowWidth="9720" windowHeight="6660" tabRatio="903" activeTab="1"/>
  </bookViews>
  <sheets>
    <sheet name="فاصل1" sheetId="146" r:id="rId1"/>
    <sheet name="تجميعي22" sheetId="94" r:id="rId2"/>
    <sheet name="بغداد1" sheetId="148" r:id="rId3"/>
    <sheet name="ك. بغ" sheetId="78" r:id="rId4"/>
    <sheet name="بغداد" sheetId="2" r:id="rId5"/>
    <sheet name="المستنصرية1" sheetId="149" r:id="rId6"/>
    <sheet name="ك-مستنصرية" sheetId="38" r:id="rId7"/>
    <sheet name="مستنصرية 2" sheetId="81" r:id="rId8"/>
    <sheet name="تكنولوجية 1" sheetId="150" r:id="rId9"/>
    <sheet name="ك-تكنو" sheetId="39" r:id="rId10"/>
    <sheet name="التكنولوجية" sheetId="8" r:id="rId11"/>
    <sheet name="النهرين1" sheetId="151" r:id="rId12"/>
    <sheet name="ك-نهرين" sheetId="95" r:id="rId13"/>
    <sheet name="النهرين" sheetId="96" r:id="rId14"/>
    <sheet name="العراقية1" sheetId="152" r:id="rId15"/>
    <sheet name="ك-عراقية (2)" sheetId="97" r:id="rId16"/>
    <sheet name="العراقية (2)" sheetId="98" r:id="rId17"/>
    <sheet name="موصل1" sheetId="175" r:id="rId18"/>
    <sheet name="الموصل" sheetId="141" r:id="rId19"/>
    <sheet name="الموصل اقسام" sheetId="142" r:id="rId20"/>
    <sheet name="نينوى1" sheetId="178" r:id="rId21"/>
    <sheet name="نينوى" sheetId="143" r:id="rId22"/>
    <sheet name="نينوى قسم" sheetId="145" r:id="rId23"/>
    <sheet name="الحمدانية1" sheetId="177" r:id="rId24"/>
    <sheet name="الحمدانية ك" sheetId="134" r:id="rId25"/>
    <sheet name="الحمدانية القسم" sheetId="135" r:id="rId26"/>
    <sheet name="البصرة 1" sheetId="153" r:id="rId27"/>
    <sheet name="ك-البصرة" sheetId="91" r:id="rId28"/>
    <sheet name="البصرة" sheetId="93" r:id="rId29"/>
    <sheet name="البصرة 1للنفظ والغاز" sheetId="176" r:id="rId30"/>
    <sheet name="البصرة للنفط والغاز" sheetId="138" r:id="rId31"/>
    <sheet name="البصرة للنفط والغاز اقسام" sheetId="140" r:id="rId32"/>
    <sheet name="كوفة1" sheetId="154" r:id="rId33"/>
    <sheet name="ك-كوفة" sheetId="60" r:id="rId34"/>
    <sheet name="الكوفة" sheetId="61" r:id="rId35"/>
    <sheet name="تكريت1" sheetId="155" r:id="rId36"/>
    <sheet name="ك-تكريت" sheetId="62" r:id="rId37"/>
    <sheet name="تكريت 2" sheetId="82" r:id="rId38"/>
    <sheet name="سامراء1" sheetId="156" r:id="rId39"/>
    <sheet name="ك سامراء" sheetId="99" r:id="rId40"/>
    <sheet name="سامراء" sheetId="100" r:id="rId41"/>
    <sheet name="قادسية 1" sheetId="157" r:id="rId42"/>
    <sheet name="ك-قادسية (2)" sheetId="83" r:id="rId43"/>
    <sheet name="القادسية (2)" sheetId="84" r:id="rId44"/>
    <sheet name="الانبار1 " sheetId="158" r:id="rId45"/>
    <sheet name="ك-انبار (2)" sheetId="85" r:id="rId46"/>
    <sheet name="الانبار (2)" sheetId="86" r:id="rId47"/>
    <sheet name="فلوجه1" sheetId="159" r:id="rId48"/>
    <sheet name="الفلوجة ك " sheetId="103" r:id="rId49"/>
    <sheet name="الفلوجة " sheetId="104" r:id="rId50"/>
    <sheet name="بابل1" sheetId="160" r:id="rId51"/>
    <sheet name="ك-بابل (2)" sheetId="87" r:id="rId52"/>
    <sheet name="بابل (2)" sheetId="88" r:id="rId53"/>
    <sheet name="قاسم الخضراء1" sheetId="161" r:id="rId54"/>
    <sheet name="ك قاسم الخضراء (2)" sheetId="108" r:id="rId55"/>
    <sheet name="قاسم الخضراء (2)" sheetId="109" r:id="rId56"/>
    <sheet name="ديالى1" sheetId="162" r:id="rId57"/>
    <sheet name="ك-ديالى" sheetId="114" r:id="rId58"/>
    <sheet name="ديالى" sheetId="115" r:id="rId59"/>
    <sheet name="كربلاء 1" sheetId="163" r:id="rId60"/>
    <sheet name="ك-كربلاء" sheetId="110" r:id="rId61"/>
    <sheet name="كربلاء" sheetId="111" r:id="rId62"/>
    <sheet name="ذي قار1" sheetId="164" r:id="rId63"/>
    <sheet name="ك-ذي قار" sheetId="112" r:id="rId64"/>
    <sheet name="ذي قار" sheetId="113" r:id="rId65"/>
    <sheet name="سومر1" sheetId="165" r:id="rId66"/>
    <sheet name="ك سومر الرفاعي" sheetId="116" r:id="rId67"/>
    <sheet name="سومر الرفاعي" sheetId="117" r:id="rId68"/>
    <sheet name="كركوك1" sheetId="166" r:id="rId69"/>
    <sheet name="ك-كركوك" sheetId="118" r:id="rId70"/>
    <sheet name="كركوك" sheetId="119" r:id="rId71"/>
    <sheet name="واسط1" sheetId="167" r:id="rId72"/>
    <sheet name="ك-واسط" sheetId="120" r:id="rId73"/>
    <sheet name="واسط" sheetId="121" r:id="rId74"/>
    <sheet name="ميسان1" sheetId="168" r:id="rId75"/>
    <sheet name="ك-ميسان" sheetId="122" r:id="rId76"/>
    <sheet name="ميسان" sheetId="123" r:id="rId77"/>
    <sheet name="المثنى1" sheetId="169" r:id="rId78"/>
    <sheet name="ك-المثنى" sheetId="124" r:id="rId79"/>
    <sheet name="المثنى" sheetId="125" r:id="rId80"/>
    <sheet name="جامعة المنطقة الشمالية" sheetId="170" r:id="rId81"/>
    <sheet name="الشمالية" sheetId="126" r:id="rId82"/>
    <sheet name="الشمالية اقسام" sheetId="127" r:id="rId83"/>
    <sheet name="جامعة المنطقة الوسطى" sheetId="171" r:id="rId84"/>
    <sheet name="الوسطى " sheetId="89" r:id="rId85"/>
    <sheet name="ك الوسطى" sheetId="136" r:id="rId86"/>
    <sheet name="جامعةمنطقة الفرات الاوسط" sheetId="172" r:id="rId87"/>
    <sheet name="فرات الاوسط" sheetId="74" r:id="rId88"/>
    <sheet name="ك فرات الاوسط" sheetId="75" r:id="rId89"/>
    <sheet name="جامعة المنطقة الجنوبية" sheetId="173" r:id="rId90"/>
    <sheet name=" تقنيةالجنوبية " sheetId="128" r:id="rId91"/>
    <sheet name=" تقنيةالجنوبية  (2)" sheetId="129" r:id="rId92"/>
    <sheet name="ك-اهلية" sheetId="130" r:id="rId93"/>
    <sheet name="اهلية 1" sheetId="174" r:id="rId94"/>
    <sheet name="اهلية صباحي" sheetId="131" r:id="rId95"/>
    <sheet name="اهلية مسائي" sheetId="132" r:id="rId96"/>
    <sheet name="Sheet1" sheetId="137" r:id="rId97"/>
  </sheets>
  <definedNames>
    <definedName name="_xlnm.Print_Area" localSheetId="90">' تقنيةالجنوبية '!$A$1:$K$26</definedName>
    <definedName name="_xlnm.Print_Area" localSheetId="91">' تقنيةالجنوبية  (2)'!$A$1:$O$132</definedName>
    <definedName name="_xlnm.Print_Area" localSheetId="46">'الانبار (2)'!$A$1:$O$116</definedName>
    <definedName name="_xlnm.Print_Area" localSheetId="28">البصرة!$A$1:$O$143</definedName>
    <definedName name="_xlnm.Print_Area" localSheetId="29">'البصرة 1للنفظ والغاز'!$A$1:$N$21</definedName>
    <definedName name="_xlnm.Print_Area" localSheetId="30">'البصرة للنفط والغاز'!$A$1:$K$19</definedName>
    <definedName name="_xlnm.Print_Area" localSheetId="31">'البصرة للنفط والغاز اقسام'!$A$1:$O$18</definedName>
    <definedName name="_xlnm.Print_Area" localSheetId="10">التكنولوجية!$A$1:$O$102</definedName>
    <definedName name="_xlnm.Print_Area" localSheetId="25">'الحمدانية القسم'!$A$1:$O$23</definedName>
    <definedName name="_xlnm.Print_Area" localSheetId="24">'الحمدانية ك'!$A$1:$K$22</definedName>
    <definedName name="_xlnm.Print_Area" localSheetId="81">الشمالية!$A$1:$K$25</definedName>
    <definedName name="_xlnm.Print_Area" localSheetId="82">'الشمالية اقسام'!$A$1:$O$141</definedName>
    <definedName name="_xlnm.Print_Area" localSheetId="16">'العراقية (2)'!$A$1:$O$120</definedName>
    <definedName name="_xlnm.Print_Area" localSheetId="49">'الفلوجة '!$A$1:$O$25</definedName>
    <definedName name="_xlnm.Print_Area" localSheetId="48">'الفلوجة ك '!$A$1:$K$19</definedName>
    <definedName name="_xlnm.Print_Area" localSheetId="43">'القادسية (2)'!$A$1:$O$112</definedName>
    <definedName name="_xlnm.Print_Area" localSheetId="34">الكوفة!$A$1:$P$137</definedName>
    <definedName name="_xlnm.Print_Area" localSheetId="79">المثنى!$A$1:$O$79</definedName>
    <definedName name="_xlnm.Print_Area" localSheetId="18">الموصل!$A$1:$K$47</definedName>
    <definedName name="_xlnm.Print_Area" localSheetId="19">'الموصل اقسام'!$A$1:$O$182</definedName>
    <definedName name="_xlnm.Print_Area" localSheetId="13">النهرين!$A$1:$O$47</definedName>
    <definedName name="_xlnm.Print_Area" localSheetId="84">'الوسطى '!$A$1:$K$55</definedName>
    <definedName name="_xlnm.Print_Area" localSheetId="94">'اهلية صباحي'!$A$1:$O$365</definedName>
    <definedName name="_xlnm.Print_Area" localSheetId="95">'اهلية مسائي'!$A$1:$O$301</definedName>
    <definedName name="_xlnm.Print_Area" localSheetId="52">'بابل (2)'!$A$1:$O$136</definedName>
    <definedName name="_xlnm.Print_Area" localSheetId="4">بغداد!$A$1:$O$267</definedName>
    <definedName name="_xlnm.Print_Area" localSheetId="1">تجميعي22!$A$1:$N$97</definedName>
    <definedName name="_xlnm.Print_Area" localSheetId="37">'تكريت 2'!$A$1:$O$171</definedName>
    <definedName name="_xlnm.Print_Area" localSheetId="58">ديالى!$A$1:$O$120</definedName>
    <definedName name="_xlnm.Print_Area" localSheetId="64">'ذي قار'!$A$1:$O$96</definedName>
    <definedName name="_xlnm.Print_Area" localSheetId="40">سامراء!$A$1:$O$55</definedName>
    <definedName name="_xlnm.Print_Area" localSheetId="67">'سومر الرفاعي'!$A$1:$O$51</definedName>
    <definedName name="_xlnm.Print_Area" localSheetId="87">'فرات الاوسط'!$A$1:$K$28</definedName>
    <definedName name="_xlnm.Print_Area" localSheetId="55">'قاسم الخضراء (2)'!$A$1:$O$25</definedName>
    <definedName name="_xlnm.Print_Area" localSheetId="27">'ك-البصرة'!$A$1:$K$49</definedName>
    <definedName name="_xlnm.Print_Area" localSheetId="78">'ك-المثنى'!$A$1:$K$30</definedName>
    <definedName name="_xlnm.Print_Area" localSheetId="45">'ك-انبار (2)'!$A$1:$K$50</definedName>
    <definedName name="_xlnm.Print_Area" localSheetId="92">'ك-اهلية'!$A$1:$K$121</definedName>
    <definedName name="_xlnm.Print_Area" localSheetId="51">'ك-بابل (2)'!$A$1:$K$54</definedName>
    <definedName name="_xlnm.Print_Area" localSheetId="36">'ك-تكريت'!$A$1:$K$56</definedName>
    <definedName name="_xlnm.Print_Area" localSheetId="9">'ك-تكنو'!$A$1:$K$48</definedName>
    <definedName name="_xlnm.Print_Area" localSheetId="57">'ك-ديالى'!$A$1:$K$33</definedName>
    <definedName name="_xlnm.Print_Area" localSheetId="63">'ك-ذي قار'!$A$1:$K$45</definedName>
    <definedName name="_xlnm.Print_Area" localSheetId="15">'ك-عراقية (2)'!$A$1:$K$29</definedName>
    <definedName name="_xlnm.Print_Area" localSheetId="42">'ك-قادسية (2)'!$A$1:$K$32</definedName>
    <definedName name="_xlnm.Print_Area" localSheetId="60">'ك-كربلاء'!$A$1:$K$34</definedName>
    <definedName name="_xlnm.Print_Area" localSheetId="69">'ك-كركوك'!$A$1:$K$28</definedName>
    <definedName name="_xlnm.Print_Area" localSheetId="33">'ك-كوفة'!$A$1:$N$50</definedName>
    <definedName name="_xlnm.Print_Area" localSheetId="6">'ك-مستنصرية'!$A$1:$K$34</definedName>
    <definedName name="_xlnm.Print_Area" localSheetId="75">'ك-ميسان'!$A$1:$K$28</definedName>
    <definedName name="_xlnm.Print_Area" localSheetId="12">'ك-نهرين'!$A$1:$K$22</definedName>
    <definedName name="_xlnm.Print_Area" localSheetId="72">'ك-واسط'!$A$1:$K$41</definedName>
    <definedName name="_xlnm.Print_Area" localSheetId="85">'ك الوسطى'!$A$1:$O$277</definedName>
    <definedName name="_xlnm.Print_Area" localSheetId="39">'ك سامراء'!$A$1:$K$27</definedName>
    <definedName name="_xlnm.Print_Area" localSheetId="66">'ك سومر الرفاعي'!$A$1:$K$21</definedName>
    <definedName name="_xlnm.Print_Area" localSheetId="88">'ك فرات الاوسط'!$A$1:$O$178</definedName>
    <definedName name="_xlnm.Print_Area" localSheetId="54">'ك قاسم الخضراء (2)'!$A$1:$K$24</definedName>
    <definedName name="_xlnm.Print_Area" localSheetId="3">'ك. بغ'!$A$1:$K$58</definedName>
    <definedName name="_xlnm.Print_Area" localSheetId="61">كربلاء!$A$1:$O$101</definedName>
    <definedName name="_xlnm.Print_Area" localSheetId="70">كركوك!$A$1:$O$84</definedName>
    <definedName name="_xlnm.Print_Area" localSheetId="7">'مستنصرية 2'!$A$1:$O$176</definedName>
    <definedName name="_xlnm.Print_Area" localSheetId="76">ميسان!$A$1:$O$74</definedName>
    <definedName name="_xlnm.Print_Area" localSheetId="21">نينوى!$A$1:$K$20</definedName>
    <definedName name="_xlnm.Print_Area" localSheetId="22">'نينوى قسم'!$A$1:$O$15</definedName>
    <definedName name="_xlnm.Print_Area" localSheetId="73">واسط!$A$1:$O$132</definedName>
    <definedName name="تدريسيين" localSheetId="90">#REF!</definedName>
    <definedName name="تدريسيين" localSheetId="91">#REF!</definedName>
    <definedName name="تدريسيين" localSheetId="29">#REF!</definedName>
    <definedName name="تدريسيين" localSheetId="30">#REF!</definedName>
    <definedName name="تدريسيين" localSheetId="31">#REF!</definedName>
    <definedName name="تدريسيين" localSheetId="23">#REF!</definedName>
    <definedName name="تدريسيين" localSheetId="18">#REF!</definedName>
    <definedName name="تدريسيين" localSheetId="19">#REF!</definedName>
    <definedName name="تدريسيين" localSheetId="17">#REF!</definedName>
    <definedName name="تدريسيين" localSheetId="21">#REF!</definedName>
    <definedName name="تدريسيين" localSheetId="22">#REF!</definedName>
    <definedName name="تدريسيين">#REF!</definedName>
    <definedName name="تربيت" localSheetId="90">#REF!</definedName>
    <definedName name="تربيت" localSheetId="91">#REF!</definedName>
    <definedName name="تربيت" localSheetId="29">#REF!</definedName>
    <definedName name="تربيت" localSheetId="30">#REF!</definedName>
    <definedName name="تربيت" localSheetId="31">#REF!</definedName>
    <definedName name="تربيت" localSheetId="23">#REF!</definedName>
    <definedName name="تربيت" localSheetId="18">#REF!</definedName>
    <definedName name="تربيت" localSheetId="19">#REF!</definedName>
    <definedName name="تربيت" localSheetId="17">#REF!</definedName>
    <definedName name="تربيت" localSheetId="21">#REF!</definedName>
    <definedName name="تربيت" localSheetId="22">#REF!</definedName>
    <definedName name="تربيت">#REF!</definedName>
    <definedName name="رياموجود" localSheetId="90">#REF!</definedName>
    <definedName name="رياموجود" localSheetId="91">#REF!</definedName>
    <definedName name="رياموجود" localSheetId="29">#REF!</definedName>
    <definedName name="رياموجود" localSheetId="30">#REF!</definedName>
    <definedName name="رياموجود" localSheetId="31">#REF!</definedName>
    <definedName name="رياموجود" localSheetId="23">#REF!</definedName>
    <definedName name="رياموجود" localSheetId="18">#REF!</definedName>
    <definedName name="رياموجود" localSheetId="19">#REF!</definedName>
    <definedName name="رياموجود" localSheetId="17">#REF!</definedName>
    <definedName name="رياموجود" localSheetId="21">#REF!</definedName>
    <definedName name="رياموجود" localSheetId="22">#REF!</definedName>
    <definedName name="رياموجود">#REF!</definedName>
    <definedName name="عراق" localSheetId="90">#REF!</definedName>
    <definedName name="عراق" localSheetId="91">#REF!</definedName>
    <definedName name="عراق" localSheetId="29">#REF!</definedName>
    <definedName name="عراق" localSheetId="30">#REF!</definedName>
    <definedName name="عراق" localSheetId="31">#REF!</definedName>
    <definedName name="عراق" localSheetId="23">#REF!</definedName>
    <definedName name="عراق" localSheetId="18">#REF!</definedName>
    <definedName name="عراق" localSheetId="19">#REF!</definedName>
    <definedName name="عراق" localSheetId="17">#REF!</definedName>
    <definedName name="عراق" localSheetId="21">#REF!</definedName>
    <definedName name="عراق" localSheetId="22">#REF!</definedName>
    <definedName name="عراق">#REF!</definedName>
    <definedName name="عراقيين" localSheetId="90">#REF!</definedName>
    <definedName name="عراقيين" localSheetId="91">#REF!</definedName>
    <definedName name="عراقيين" localSheetId="29">#REF!</definedName>
    <definedName name="عراقيين" localSheetId="30">#REF!</definedName>
    <definedName name="عراقيين" localSheetId="31">#REF!</definedName>
    <definedName name="عراقيين" localSheetId="23">#REF!</definedName>
    <definedName name="عراقيين" localSheetId="18">#REF!</definedName>
    <definedName name="عراقيين" localSheetId="19">#REF!</definedName>
    <definedName name="عراقيين" localSheetId="17">#REF!</definedName>
    <definedName name="عراقيين" localSheetId="21">#REF!</definedName>
    <definedName name="عراقيين" localSheetId="22">#REF!</definedName>
    <definedName name="عراقيين">#REF!</definedName>
    <definedName name="عرب" localSheetId="90">#REF!</definedName>
    <definedName name="عرب" localSheetId="91">#REF!</definedName>
    <definedName name="عرب" localSheetId="29">#REF!</definedName>
    <definedName name="عرب" localSheetId="30">#REF!</definedName>
    <definedName name="عرب" localSheetId="31">#REF!</definedName>
    <definedName name="عرب" localSheetId="23">#REF!</definedName>
    <definedName name="عرب" localSheetId="18">#REF!</definedName>
    <definedName name="عرب" localSheetId="19">#REF!</definedName>
    <definedName name="عرب" localSheetId="17">#REF!</definedName>
    <definedName name="عرب" localSheetId="21">#REF!</definedName>
    <definedName name="عرب" localSheetId="22">#REF!</definedName>
    <definedName name="عرب">#REF!</definedName>
    <definedName name="مقبولين" localSheetId="90">#REF!</definedName>
    <definedName name="مقبولين" localSheetId="91">#REF!</definedName>
    <definedName name="مقبولين" localSheetId="29">#REF!</definedName>
    <definedName name="مقبولين" localSheetId="30">#REF!</definedName>
    <definedName name="مقبولين" localSheetId="31">#REF!</definedName>
    <definedName name="مقبولين" localSheetId="23">#REF!</definedName>
    <definedName name="مقبولين" localSheetId="18">#REF!</definedName>
    <definedName name="مقبولين" localSheetId="19">#REF!</definedName>
    <definedName name="مقبولين" localSheetId="17">#REF!</definedName>
    <definedName name="مقبولين" localSheetId="21">#REF!</definedName>
    <definedName name="مقبولين" localSheetId="22">#REF!</definedName>
    <definedName name="مقبولين">#REF!</definedName>
    <definedName name="موجودون" localSheetId="90">#REF!</definedName>
    <definedName name="موجودون" localSheetId="91">#REF!</definedName>
    <definedName name="موجودون" localSheetId="29">#REF!</definedName>
    <definedName name="موجودون" localSheetId="30">#REF!</definedName>
    <definedName name="موجودون" localSheetId="31">#REF!</definedName>
    <definedName name="موجودون" localSheetId="23">#REF!</definedName>
    <definedName name="موجودون" localSheetId="18">#REF!</definedName>
    <definedName name="موجودون" localSheetId="19">#REF!</definedName>
    <definedName name="موجودون" localSheetId="17">#REF!</definedName>
    <definedName name="موجودون" localSheetId="21">#REF!</definedName>
    <definedName name="موجودون" localSheetId="22">#REF!</definedName>
    <definedName name="موجودون">#REF!</definedName>
    <definedName name="موجودين" localSheetId="90">#REF!</definedName>
    <definedName name="موجودين" localSheetId="91">#REF!</definedName>
    <definedName name="موجودين" localSheetId="29">#REF!</definedName>
    <definedName name="موجودين" localSheetId="30">#REF!</definedName>
    <definedName name="موجودين" localSheetId="31">#REF!</definedName>
    <definedName name="موجودين" localSheetId="23">#REF!</definedName>
    <definedName name="موجودين" localSheetId="18">#REF!</definedName>
    <definedName name="موجودين" localSheetId="19">#REF!</definedName>
    <definedName name="موجودين" localSheetId="17">#REF!</definedName>
    <definedName name="موجودين" localSheetId="21">#REF!</definedName>
    <definedName name="موجودين" localSheetId="22">#REF!</definedName>
    <definedName name="موجودين">#REF!</definedName>
  </definedNames>
  <calcPr calcId="144525"/>
</workbook>
</file>

<file path=xl/calcChain.xml><?xml version="1.0" encoding="utf-8"?>
<calcChain xmlns="http://schemas.openxmlformats.org/spreadsheetml/2006/main">
  <c r="K302" i="131" l="1"/>
  <c r="L302" i="131"/>
  <c r="J302" i="131"/>
  <c r="F302" i="131"/>
  <c r="D288" i="131" l="1"/>
  <c r="E288" i="131"/>
  <c r="F288" i="131"/>
  <c r="G288" i="131"/>
  <c r="H288" i="131"/>
  <c r="I288" i="131"/>
  <c r="D297" i="131"/>
  <c r="D307" i="131"/>
  <c r="E307" i="131"/>
  <c r="F307" i="131"/>
  <c r="G307" i="131"/>
  <c r="H307" i="131"/>
  <c r="I307" i="131"/>
  <c r="D313" i="131"/>
  <c r="F313" i="131" s="1"/>
  <c r="E313" i="131"/>
  <c r="D325" i="131"/>
  <c r="E325" i="131"/>
  <c r="F325" i="131"/>
  <c r="G325" i="131"/>
  <c r="H325" i="131"/>
  <c r="I325" i="131"/>
  <c r="D329" i="131"/>
  <c r="E329" i="131"/>
  <c r="F329" i="131"/>
  <c r="G329" i="131"/>
  <c r="H329" i="131"/>
  <c r="I329" i="131"/>
  <c r="D333" i="131"/>
  <c r="E333" i="131"/>
  <c r="F333" i="131"/>
  <c r="G333" i="131"/>
  <c r="H333" i="131"/>
  <c r="I333" i="131"/>
  <c r="J333" i="131"/>
  <c r="K333" i="131"/>
  <c r="D341" i="131"/>
  <c r="E341" i="131"/>
  <c r="F341" i="131"/>
  <c r="G341" i="131"/>
  <c r="H341" i="131"/>
  <c r="I341" i="131"/>
  <c r="D356" i="131"/>
  <c r="E356" i="131"/>
  <c r="F356" i="131"/>
  <c r="G356" i="131"/>
  <c r="H356" i="131"/>
  <c r="I356" i="131"/>
  <c r="D360" i="131"/>
  <c r="E360" i="131"/>
  <c r="F360" i="131"/>
  <c r="G360" i="131"/>
  <c r="H360" i="131"/>
  <c r="I360" i="131"/>
  <c r="D364" i="131"/>
  <c r="E364" i="131"/>
  <c r="F364" i="131"/>
  <c r="G364" i="131"/>
  <c r="H364" i="131"/>
  <c r="I364" i="131"/>
  <c r="E284" i="131"/>
  <c r="F284" i="131"/>
  <c r="G284" i="131"/>
  <c r="H284" i="131"/>
  <c r="I284" i="131"/>
  <c r="D284" i="131"/>
  <c r="E280" i="131"/>
  <c r="F280" i="131"/>
  <c r="G280" i="131"/>
  <c r="H280" i="131"/>
  <c r="I280" i="131"/>
  <c r="D280" i="131"/>
  <c r="E276" i="131"/>
  <c r="F276" i="131"/>
  <c r="D276" i="131"/>
  <c r="E273" i="131"/>
  <c r="F273" i="131"/>
  <c r="G273" i="131"/>
  <c r="H273" i="131"/>
  <c r="I273" i="131"/>
  <c r="D273" i="131"/>
  <c r="G260" i="131"/>
  <c r="H260" i="131"/>
  <c r="I260" i="131"/>
  <c r="E236" i="131"/>
  <c r="F236" i="131"/>
  <c r="G236" i="131"/>
  <c r="H236" i="131"/>
  <c r="I236" i="131"/>
  <c r="D236" i="131"/>
  <c r="J230" i="131"/>
  <c r="K230" i="131"/>
  <c r="D229" i="131"/>
  <c r="E225" i="131"/>
  <c r="F225" i="131"/>
  <c r="G225" i="131"/>
  <c r="H225" i="131"/>
  <c r="I225" i="131"/>
  <c r="D225" i="131"/>
  <c r="E206" i="131"/>
  <c r="F206" i="131"/>
  <c r="G206" i="131"/>
  <c r="H206" i="131"/>
  <c r="I206" i="131"/>
  <c r="D206" i="131"/>
  <c r="E203" i="131"/>
  <c r="F203" i="131"/>
  <c r="G203" i="131"/>
  <c r="H203" i="131"/>
  <c r="I203" i="131"/>
  <c r="D203" i="131"/>
  <c r="E193" i="131"/>
  <c r="F193" i="131"/>
  <c r="G193" i="131"/>
  <c r="H193" i="131"/>
  <c r="I193" i="131"/>
  <c r="D193" i="131"/>
  <c r="E186" i="131"/>
  <c r="G186" i="131"/>
  <c r="H186" i="131"/>
  <c r="I186" i="131"/>
  <c r="D186" i="131"/>
  <c r="E168" i="131"/>
  <c r="G168" i="131"/>
  <c r="H168" i="131"/>
  <c r="I168" i="131"/>
  <c r="D168" i="131"/>
  <c r="E160" i="131"/>
  <c r="F160" i="131"/>
  <c r="G160" i="131"/>
  <c r="H160" i="131"/>
  <c r="I160" i="131"/>
  <c r="D160" i="131"/>
  <c r="E154" i="131"/>
  <c r="F154" i="131"/>
  <c r="G154" i="131"/>
  <c r="H154" i="131"/>
  <c r="I154" i="131"/>
  <c r="D154" i="131"/>
  <c r="E130" i="131"/>
  <c r="F130" i="131"/>
  <c r="G130" i="131"/>
  <c r="H130" i="131"/>
  <c r="I130" i="131"/>
  <c r="D130" i="131"/>
  <c r="E116" i="131"/>
  <c r="F116" i="131"/>
  <c r="G116" i="131"/>
  <c r="H116" i="131"/>
  <c r="I116" i="131"/>
  <c r="D116" i="131"/>
  <c r="E107" i="131"/>
  <c r="F107" i="131"/>
  <c r="G107" i="131"/>
  <c r="H107" i="131"/>
  <c r="D107" i="131"/>
  <c r="E90" i="131"/>
  <c r="F90" i="131"/>
  <c r="G90" i="131"/>
  <c r="H90" i="131"/>
  <c r="I90" i="131"/>
  <c r="D90" i="131"/>
  <c r="E70" i="131"/>
  <c r="F70" i="131"/>
  <c r="G70" i="131"/>
  <c r="H70" i="131"/>
  <c r="D70" i="131"/>
  <c r="E64" i="131"/>
  <c r="F64" i="131"/>
  <c r="G64" i="131"/>
  <c r="H64" i="131"/>
  <c r="D64" i="131"/>
  <c r="E46" i="131"/>
  <c r="F46" i="131"/>
  <c r="G46" i="131"/>
  <c r="H46" i="131"/>
  <c r="I46" i="131"/>
  <c r="D46" i="131"/>
  <c r="E15" i="131"/>
  <c r="F15" i="131"/>
  <c r="G15" i="131"/>
  <c r="H15" i="131"/>
  <c r="I15" i="131"/>
  <c r="D15" i="131"/>
  <c r="D62" i="130"/>
  <c r="L230" i="131" l="1"/>
  <c r="H53" i="78"/>
  <c r="E300" i="132"/>
  <c r="F300" i="132"/>
  <c r="G300" i="132"/>
  <c r="H300" i="132"/>
  <c r="I300" i="132"/>
  <c r="J300" i="132"/>
  <c r="K300" i="132"/>
  <c r="L300" i="132"/>
  <c r="D300" i="132"/>
  <c r="K34" i="132"/>
  <c r="L34" i="132"/>
  <c r="J34" i="132"/>
  <c r="H82" i="130"/>
  <c r="I82" i="130"/>
  <c r="H83" i="130"/>
  <c r="I83" i="130"/>
  <c r="H84" i="130"/>
  <c r="I84" i="130"/>
  <c r="H85" i="130"/>
  <c r="I85" i="130"/>
  <c r="H86" i="130"/>
  <c r="I86" i="130"/>
  <c r="H87" i="130"/>
  <c r="I87" i="130"/>
  <c r="H88" i="130"/>
  <c r="I88" i="130"/>
  <c r="J88" i="130"/>
  <c r="H89" i="130"/>
  <c r="I89" i="130"/>
  <c r="J89" i="130"/>
  <c r="H90" i="130"/>
  <c r="I90" i="130"/>
  <c r="J90" i="130"/>
  <c r="H91" i="130"/>
  <c r="I91" i="130"/>
  <c r="J91" i="130"/>
  <c r="H92" i="130"/>
  <c r="I92" i="130"/>
  <c r="J92" i="130"/>
  <c r="H93" i="130"/>
  <c r="I93" i="130"/>
  <c r="J93" i="130"/>
  <c r="H94" i="130"/>
  <c r="I94" i="130"/>
  <c r="J94" i="130"/>
  <c r="H95" i="130"/>
  <c r="I95" i="130"/>
  <c r="J95" i="130"/>
  <c r="H96" i="130"/>
  <c r="I96" i="130"/>
  <c r="J96" i="130"/>
  <c r="H97" i="130"/>
  <c r="I97" i="130"/>
  <c r="J97" i="130"/>
  <c r="H98" i="130"/>
  <c r="I98" i="130"/>
  <c r="J98" i="130"/>
  <c r="I81" i="130"/>
  <c r="H81" i="130"/>
  <c r="H72" i="130"/>
  <c r="I72" i="130"/>
  <c r="H73" i="130"/>
  <c r="I73" i="130"/>
  <c r="H69" i="130"/>
  <c r="I69" i="130"/>
  <c r="H70" i="130"/>
  <c r="I70" i="130"/>
  <c r="H71" i="130"/>
  <c r="I71" i="130"/>
  <c r="C20" i="89" l="1"/>
  <c r="D20" i="89"/>
  <c r="E20" i="89"/>
  <c r="F20" i="89"/>
  <c r="G20" i="89"/>
  <c r="H20" i="89"/>
  <c r="I20" i="89"/>
  <c r="J20" i="89"/>
  <c r="B20" i="89"/>
  <c r="B27" i="89"/>
  <c r="E49" i="125"/>
  <c r="F49" i="125"/>
  <c r="G49" i="125"/>
  <c r="H49" i="125"/>
  <c r="I49" i="125"/>
  <c r="J49" i="125"/>
  <c r="K49" i="125"/>
  <c r="L49" i="125"/>
  <c r="D49" i="125"/>
  <c r="E46" i="125"/>
  <c r="F46" i="125"/>
  <c r="G46" i="125"/>
  <c r="H46" i="125"/>
  <c r="I46" i="125"/>
  <c r="J46" i="125"/>
  <c r="K46" i="125"/>
  <c r="L46" i="125"/>
  <c r="D46" i="125"/>
  <c r="C18" i="116"/>
  <c r="D18" i="116"/>
  <c r="E18" i="116"/>
  <c r="F18" i="116"/>
  <c r="G18" i="116"/>
  <c r="H18" i="116"/>
  <c r="I18" i="116"/>
  <c r="J18" i="116"/>
  <c r="B18" i="116"/>
  <c r="K123" i="82"/>
  <c r="L123" i="82"/>
  <c r="J123" i="82"/>
  <c r="L73" i="93"/>
  <c r="F73" i="93"/>
  <c r="K102" i="8"/>
  <c r="L102" i="8"/>
  <c r="J102" i="8"/>
  <c r="E85" i="8"/>
  <c r="F85" i="8"/>
  <c r="G85" i="8"/>
  <c r="H85" i="8"/>
  <c r="I85" i="8"/>
  <c r="J85" i="8"/>
  <c r="K85" i="8"/>
  <c r="L85" i="8"/>
  <c r="D85" i="8"/>
  <c r="E69" i="8"/>
  <c r="F69" i="8"/>
  <c r="G69" i="8"/>
  <c r="H69" i="8"/>
  <c r="I69" i="8"/>
  <c r="J69" i="8"/>
  <c r="K69" i="8"/>
  <c r="L69" i="8"/>
  <c r="D69" i="8"/>
  <c r="C22" i="39"/>
  <c r="E22" i="39"/>
  <c r="F22" i="39"/>
  <c r="G22" i="39"/>
  <c r="B22" i="39"/>
  <c r="D192" i="2" l="1"/>
  <c r="C93" i="94" l="1"/>
  <c r="D93" i="94"/>
  <c r="E93" i="94"/>
  <c r="F93" i="94"/>
  <c r="G93" i="94"/>
  <c r="H93" i="94"/>
  <c r="I93" i="94"/>
  <c r="J93" i="94"/>
  <c r="K93" i="94"/>
  <c r="L93" i="94"/>
  <c r="M93" i="94"/>
  <c r="B93" i="94"/>
  <c r="C46" i="94"/>
  <c r="D46" i="94"/>
  <c r="E46" i="94"/>
  <c r="F46" i="94"/>
  <c r="G46" i="94"/>
  <c r="H46" i="94"/>
  <c r="I46" i="94"/>
  <c r="J46" i="94"/>
  <c r="K46" i="94"/>
  <c r="L46" i="94"/>
  <c r="M46" i="94"/>
  <c r="B46" i="94"/>
  <c r="C15" i="108" l="1"/>
  <c r="D15" i="108"/>
  <c r="E15" i="108"/>
  <c r="F15" i="108"/>
  <c r="G15" i="108"/>
  <c r="H15" i="108"/>
  <c r="I15" i="108"/>
  <c r="J15" i="108"/>
  <c r="B15" i="108"/>
  <c r="C14" i="108"/>
  <c r="D14" i="108"/>
  <c r="E14" i="108"/>
  <c r="F14" i="108"/>
  <c r="G14" i="108"/>
  <c r="B14" i="108"/>
  <c r="M17" i="60" l="1"/>
  <c r="L17" i="60"/>
  <c r="K17" i="60"/>
  <c r="D37" i="89" l="1"/>
  <c r="D38" i="89"/>
  <c r="D39" i="89"/>
  <c r="D40" i="89"/>
  <c r="D41" i="89"/>
  <c r="D42" i="89"/>
  <c r="D43" i="89"/>
  <c r="D45" i="89"/>
  <c r="D36" i="89"/>
  <c r="E128" i="127" l="1"/>
  <c r="F128" i="127"/>
  <c r="G128" i="127"/>
  <c r="H128" i="127"/>
  <c r="I128" i="127"/>
  <c r="J128" i="127"/>
  <c r="K128" i="127"/>
  <c r="L128" i="127"/>
  <c r="D128" i="127"/>
  <c r="E96" i="88"/>
  <c r="F96" i="88"/>
  <c r="G96" i="88"/>
  <c r="H96" i="88"/>
  <c r="I96" i="88"/>
  <c r="D96" i="88"/>
  <c r="J9" i="84" l="1"/>
  <c r="J10" i="84"/>
  <c r="K10" i="84"/>
  <c r="L10" i="84"/>
  <c r="K9" i="84"/>
  <c r="L9" i="84"/>
  <c r="E132" i="61"/>
  <c r="H10" i="134"/>
  <c r="I10" i="134"/>
  <c r="J10" i="134"/>
  <c r="I132" i="61" l="1"/>
  <c r="L132" i="61" s="1"/>
  <c r="J132" i="61" l="1"/>
  <c r="K132" i="61" l="1"/>
  <c r="N132" i="61" s="1"/>
  <c r="M132" i="61"/>
  <c r="F29" i="98" l="1"/>
  <c r="L29" i="98" s="1"/>
  <c r="J29" i="98"/>
  <c r="K29" i="98"/>
  <c r="F30" i="98"/>
  <c r="L30" i="98" s="1"/>
  <c r="J30" i="98"/>
  <c r="K30" i="98"/>
  <c r="F31" i="98"/>
  <c r="L31" i="98" s="1"/>
  <c r="J31" i="98"/>
  <c r="K31" i="98"/>
  <c r="F32" i="98"/>
  <c r="L32" i="98" s="1"/>
  <c r="J32" i="98"/>
  <c r="K32" i="98"/>
  <c r="F33" i="98"/>
  <c r="L33" i="98" s="1"/>
  <c r="J33" i="98"/>
  <c r="K33" i="98"/>
  <c r="F34" i="98"/>
  <c r="L34" i="98" s="1"/>
  <c r="J34" i="98"/>
  <c r="K34" i="98"/>
  <c r="F35" i="98"/>
  <c r="L35" i="98" s="1"/>
  <c r="J35" i="98"/>
  <c r="K35" i="98"/>
  <c r="F36" i="98"/>
  <c r="L36" i="98" s="1"/>
  <c r="J36" i="98"/>
  <c r="K36" i="98"/>
  <c r="E98" i="8"/>
  <c r="G98" i="8"/>
  <c r="H98" i="8"/>
  <c r="I98" i="8"/>
  <c r="D98" i="8"/>
  <c r="E161" i="81" l="1"/>
  <c r="F161" i="81"/>
  <c r="G161" i="81"/>
  <c r="H161" i="81"/>
  <c r="I161" i="81"/>
  <c r="D161" i="81"/>
  <c r="D264" i="2" l="1"/>
  <c r="E258" i="2"/>
  <c r="G258" i="2"/>
  <c r="H258" i="2"/>
  <c r="I258" i="2"/>
  <c r="D258" i="2"/>
  <c r="D206" i="2" l="1"/>
  <c r="E91" i="98" l="1"/>
  <c r="G91" i="98"/>
  <c r="H91" i="98"/>
  <c r="I91" i="98"/>
  <c r="D91" i="98"/>
  <c r="F90" i="98"/>
  <c r="L90" i="98" s="1"/>
  <c r="J90" i="98"/>
  <c r="K90" i="98"/>
  <c r="C28" i="97" l="1"/>
  <c r="D28" i="97"/>
  <c r="E28" i="97"/>
  <c r="F28" i="97"/>
  <c r="G28" i="97"/>
  <c r="H28" i="97"/>
  <c r="I28" i="97"/>
  <c r="J28" i="97"/>
  <c r="B28" i="97"/>
  <c r="D21" i="97"/>
  <c r="D22" i="97"/>
  <c r="D23" i="97"/>
  <c r="D24" i="97"/>
  <c r="D25" i="97"/>
  <c r="D26" i="97"/>
  <c r="D27" i="97"/>
  <c r="D20" i="97"/>
  <c r="K85" i="94"/>
  <c r="L85" i="94"/>
  <c r="K86" i="94"/>
  <c r="L86" i="94"/>
  <c r="K87" i="94"/>
  <c r="L87" i="94"/>
  <c r="K66" i="94"/>
  <c r="L66" i="94"/>
  <c r="K83" i="94"/>
  <c r="L83" i="94"/>
  <c r="K88" i="94"/>
  <c r="L88" i="94"/>
  <c r="K89" i="94"/>
  <c r="L89" i="94"/>
  <c r="K90" i="94"/>
  <c r="L90" i="94"/>
  <c r="K91" i="94"/>
  <c r="L91" i="94"/>
  <c r="K92" i="94"/>
  <c r="L92" i="94"/>
  <c r="J85" i="94"/>
  <c r="J86" i="94"/>
  <c r="J87" i="94"/>
  <c r="J66" i="94"/>
  <c r="J83" i="94"/>
  <c r="J88" i="94"/>
  <c r="J89" i="94"/>
  <c r="J90" i="94"/>
  <c r="J91" i="94"/>
  <c r="J92" i="94"/>
  <c r="J84" i="94"/>
  <c r="J59" i="94"/>
  <c r="J60" i="94"/>
  <c r="J61" i="94"/>
  <c r="J62" i="94"/>
  <c r="J63" i="94"/>
  <c r="J64" i="94"/>
  <c r="J65" i="94"/>
  <c r="J67" i="94"/>
  <c r="J68" i="94"/>
  <c r="J69" i="94"/>
  <c r="J70" i="94"/>
  <c r="J71" i="94"/>
  <c r="J72" i="94"/>
  <c r="J73" i="94"/>
  <c r="J58" i="94"/>
  <c r="G85" i="94"/>
  <c r="G86" i="94"/>
  <c r="G87" i="94"/>
  <c r="G66" i="94"/>
  <c r="G83" i="94"/>
  <c r="G88" i="94"/>
  <c r="G89" i="94"/>
  <c r="G90" i="94"/>
  <c r="G91" i="94"/>
  <c r="G92" i="94"/>
  <c r="G84" i="94"/>
  <c r="D73" i="94"/>
  <c r="G59" i="94"/>
  <c r="G60" i="94"/>
  <c r="G61" i="94"/>
  <c r="G62" i="94"/>
  <c r="G63" i="94"/>
  <c r="G64" i="94"/>
  <c r="G65" i="94"/>
  <c r="G67" i="94"/>
  <c r="G68" i="94"/>
  <c r="G69" i="94"/>
  <c r="G70" i="94"/>
  <c r="G71" i="94"/>
  <c r="G72" i="94"/>
  <c r="G73" i="94"/>
  <c r="G58" i="94"/>
  <c r="L84" i="94"/>
  <c r="K84" i="94"/>
  <c r="D85" i="94"/>
  <c r="D86" i="94"/>
  <c r="D87" i="94"/>
  <c r="D66" i="94"/>
  <c r="D83" i="94"/>
  <c r="D88" i="94"/>
  <c r="D89" i="94"/>
  <c r="D90" i="94"/>
  <c r="D91" i="94"/>
  <c r="D92" i="94"/>
  <c r="D84" i="94"/>
  <c r="D59" i="94"/>
  <c r="D60" i="94"/>
  <c r="D62" i="94"/>
  <c r="D63" i="94"/>
  <c r="D64" i="94"/>
  <c r="D65" i="94"/>
  <c r="D67" i="94"/>
  <c r="D68" i="94"/>
  <c r="D69" i="94"/>
  <c r="D70" i="94"/>
  <c r="D72" i="94"/>
  <c r="D58" i="94"/>
  <c r="K63" i="94"/>
  <c r="K61" i="94"/>
  <c r="K59" i="94"/>
  <c r="K60" i="94"/>
  <c r="K58" i="94"/>
  <c r="M84" i="94" l="1"/>
  <c r="M92" i="94"/>
  <c r="M88" i="94"/>
  <c r="M86" i="94"/>
  <c r="M91" i="94"/>
  <c r="M83" i="94"/>
  <c r="M85" i="94"/>
  <c r="M89" i="94"/>
  <c r="M87" i="94"/>
  <c r="M90" i="94"/>
  <c r="M66" i="94"/>
  <c r="F94" i="94"/>
  <c r="I94" i="94"/>
  <c r="H94" i="94"/>
  <c r="E94" i="94"/>
  <c r="B94" i="94"/>
  <c r="C94" i="94"/>
  <c r="M58" i="94"/>
  <c r="L45" i="94"/>
  <c r="E84" i="2"/>
  <c r="G84" i="2"/>
  <c r="H84" i="2"/>
  <c r="I84" i="2"/>
  <c r="D84" i="2"/>
  <c r="E165" i="2"/>
  <c r="G165" i="2"/>
  <c r="H165" i="2"/>
  <c r="I165" i="2"/>
  <c r="D165" i="2"/>
  <c r="G41" i="78"/>
  <c r="G40" i="78"/>
  <c r="G37" i="78"/>
  <c r="G36" i="78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38" i="78"/>
  <c r="G39" i="78"/>
  <c r="G24" i="78"/>
  <c r="G26" i="78"/>
  <c r="G25" i="78"/>
  <c r="G9" i="78"/>
  <c r="G9" i="94"/>
  <c r="L9" i="94"/>
  <c r="K9" i="94"/>
  <c r="J9" i="94"/>
  <c r="J94" i="94" l="1"/>
  <c r="G94" i="94"/>
  <c r="L94" i="94"/>
  <c r="M9" i="94"/>
  <c r="K94" i="94"/>
  <c r="M62" i="94"/>
  <c r="E11" i="140" l="1"/>
  <c r="F11" i="140"/>
  <c r="G11" i="140"/>
  <c r="H11" i="140"/>
  <c r="I11" i="140"/>
  <c r="J11" i="140"/>
  <c r="K11" i="140"/>
  <c r="L11" i="140"/>
  <c r="D11" i="140"/>
  <c r="G14" i="126"/>
  <c r="J14" i="126" s="1"/>
  <c r="H14" i="126"/>
  <c r="I14" i="126"/>
  <c r="B18" i="126"/>
  <c r="D143" i="82" l="1"/>
  <c r="E143" i="82"/>
  <c r="F143" i="82"/>
  <c r="G143" i="82"/>
  <c r="H143" i="82"/>
  <c r="I143" i="82"/>
  <c r="G15" i="94"/>
  <c r="K15" i="94"/>
  <c r="L15" i="94"/>
  <c r="M15" i="94" s="1"/>
  <c r="H10" i="143"/>
  <c r="I10" i="143"/>
  <c r="J10" i="143"/>
  <c r="C11" i="143"/>
  <c r="C12" i="143" s="1"/>
  <c r="D11" i="143"/>
  <c r="E11" i="143"/>
  <c r="F11" i="143"/>
  <c r="F12" i="143" s="1"/>
  <c r="G11" i="143"/>
  <c r="H11" i="143"/>
  <c r="I11" i="143"/>
  <c r="J11" i="143"/>
  <c r="B11" i="143"/>
  <c r="E14" i="145"/>
  <c r="E15" i="145" s="1"/>
  <c r="F14" i="145"/>
  <c r="G14" i="145"/>
  <c r="G15" i="145" s="1"/>
  <c r="H14" i="145"/>
  <c r="I14" i="145"/>
  <c r="I15" i="145" s="1"/>
  <c r="J14" i="145"/>
  <c r="K14" i="145"/>
  <c r="L14" i="145"/>
  <c r="D14" i="145"/>
  <c r="E13" i="145"/>
  <c r="F13" i="145"/>
  <c r="G13" i="145"/>
  <c r="H13" i="145"/>
  <c r="I13" i="145"/>
  <c r="J13" i="145"/>
  <c r="K13" i="145"/>
  <c r="L13" i="145"/>
  <c r="D13" i="145"/>
  <c r="H15" i="145"/>
  <c r="K12" i="145"/>
  <c r="J12" i="145"/>
  <c r="L12" i="145"/>
  <c r="K11" i="145"/>
  <c r="J11" i="145"/>
  <c r="L11" i="145"/>
  <c r="K10" i="145"/>
  <c r="J10" i="145"/>
  <c r="L10" i="145"/>
  <c r="L9" i="145"/>
  <c r="K9" i="145"/>
  <c r="J9" i="145"/>
  <c r="E12" i="143"/>
  <c r="D12" i="143"/>
  <c r="B12" i="143"/>
  <c r="G10" i="143"/>
  <c r="J9" i="143"/>
  <c r="I9" i="143"/>
  <c r="H9" i="143"/>
  <c r="L38" i="60"/>
  <c r="M38" i="60"/>
  <c r="K38" i="60"/>
  <c r="D24" i="94"/>
  <c r="D15" i="145" l="1"/>
  <c r="K15" i="145"/>
  <c r="J15" i="145"/>
  <c r="F15" i="145"/>
  <c r="L15" i="145"/>
  <c r="H12" i="143"/>
  <c r="G12" i="143"/>
  <c r="I12" i="143" l="1"/>
  <c r="J12" i="143" l="1"/>
  <c r="C46" i="60" l="1"/>
  <c r="E46" i="60"/>
  <c r="F46" i="60"/>
  <c r="G46" i="60"/>
  <c r="H46" i="60"/>
  <c r="I46" i="60"/>
  <c r="B46" i="60"/>
  <c r="M110" i="61"/>
  <c r="N110" i="61"/>
  <c r="L110" i="61"/>
  <c r="J130" i="82" l="1"/>
  <c r="K130" i="82"/>
  <c r="L130" i="82"/>
  <c r="G81" i="130"/>
  <c r="J81" i="130" s="1"/>
  <c r="G82" i="130"/>
  <c r="J82" i="130" s="1"/>
  <c r="G83" i="130"/>
  <c r="J83" i="130" s="1"/>
  <c r="G84" i="130"/>
  <c r="J84" i="130" s="1"/>
  <c r="G85" i="130"/>
  <c r="J85" i="130" s="1"/>
  <c r="G86" i="130"/>
  <c r="J86" i="130" s="1"/>
  <c r="J38" i="127" l="1"/>
  <c r="K38" i="127"/>
  <c r="L38" i="127"/>
  <c r="E177" i="142" l="1"/>
  <c r="F177" i="142"/>
  <c r="G177" i="142"/>
  <c r="H177" i="142"/>
  <c r="I177" i="142"/>
  <c r="D177" i="142"/>
  <c r="E180" i="142"/>
  <c r="F180" i="142"/>
  <c r="G180" i="142"/>
  <c r="H180" i="142"/>
  <c r="I180" i="142"/>
  <c r="D180" i="142"/>
  <c r="J179" i="142"/>
  <c r="K179" i="142"/>
  <c r="L179" i="142"/>
  <c r="K178" i="142"/>
  <c r="L178" i="142"/>
  <c r="J178" i="142"/>
  <c r="J176" i="142"/>
  <c r="K176" i="142"/>
  <c r="L176" i="142"/>
  <c r="E172" i="142"/>
  <c r="F172" i="142"/>
  <c r="G172" i="142"/>
  <c r="H172" i="142"/>
  <c r="I172" i="142"/>
  <c r="D172" i="142"/>
  <c r="J169" i="142"/>
  <c r="K169" i="142"/>
  <c r="L169" i="142"/>
  <c r="J170" i="142"/>
  <c r="K170" i="142"/>
  <c r="L170" i="142"/>
  <c r="J171" i="142"/>
  <c r="K171" i="142"/>
  <c r="L171" i="142"/>
  <c r="K168" i="142"/>
  <c r="L168" i="142"/>
  <c r="J168" i="142"/>
  <c r="K167" i="142"/>
  <c r="L167" i="142"/>
  <c r="J167" i="142"/>
  <c r="J165" i="142"/>
  <c r="K165" i="142"/>
  <c r="L165" i="142"/>
  <c r="E166" i="142"/>
  <c r="F166" i="142"/>
  <c r="G166" i="142"/>
  <c r="H166" i="142"/>
  <c r="I166" i="142"/>
  <c r="D166" i="142"/>
  <c r="K160" i="142"/>
  <c r="J160" i="142"/>
  <c r="F160" i="142"/>
  <c r="L160" i="142" s="1"/>
  <c r="C31" i="141"/>
  <c r="D31" i="141"/>
  <c r="E31" i="141"/>
  <c r="F31" i="141"/>
  <c r="G31" i="141"/>
  <c r="B31" i="141"/>
  <c r="K9" i="142"/>
  <c r="L9" i="142"/>
  <c r="J9" i="142"/>
  <c r="E150" i="142"/>
  <c r="F150" i="142"/>
  <c r="G150" i="142"/>
  <c r="H150" i="142"/>
  <c r="I150" i="142"/>
  <c r="D150" i="142"/>
  <c r="J148" i="142"/>
  <c r="K148" i="142"/>
  <c r="L148" i="142"/>
  <c r="J149" i="142"/>
  <c r="K149" i="142"/>
  <c r="L149" i="142"/>
  <c r="K147" i="142"/>
  <c r="L147" i="142"/>
  <c r="J147" i="142"/>
  <c r="E144" i="142"/>
  <c r="F144" i="142"/>
  <c r="G144" i="142"/>
  <c r="H144" i="142"/>
  <c r="I144" i="142"/>
  <c r="D144" i="142"/>
  <c r="E141" i="142"/>
  <c r="F141" i="142"/>
  <c r="G141" i="142"/>
  <c r="H141" i="142"/>
  <c r="I141" i="142"/>
  <c r="D141" i="142"/>
  <c r="E133" i="142"/>
  <c r="E136" i="142" s="1"/>
  <c r="D133" i="142"/>
  <c r="D136" i="142" s="1"/>
  <c r="F132" i="142"/>
  <c r="F134" i="142"/>
  <c r="F135" i="142"/>
  <c r="F131" i="142"/>
  <c r="J121" i="142"/>
  <c r="K121" i="142"/>
  <c r="L121" i="142"/>
  <c r="J122" i="142"/>
  <c r="K122" i="142"/>
  <c r="L122" i="142"/>
  <c r="J123" i="142"/>
  <c r="K123" i="142"/>
  <c r="L123" i="142"/>
  <c r="E124" i="142"/>
  <c r="F124" i="142"/>
  <c r="G124" i="142"/>
  <c r="G131" i="142" s="1"/>
  <c r="H124" i="142"/>
  <c r="H131" i="142" s="1"/>
  <c r="I124" i="142"/>
  <c r="I131" i="142" s="1"/>
  <c r="I132" i="142" s="1"/>
  <c r="D124" i="142"/>
  <c r="J109" i="142"/>
  <c r="K109" i="142"/>
  <c r="L109" i="142"/>
  <c r="J110" i="142"/>
  <c r="K110" i="142"/>
  <c r="L110" i="142"/>
  <c r="J111" i="142"/>
  <c r="K111" i="142"/>
  <c r="L111" i="142"/>
  <c r="L108" i="142"/>
  <c r="K108" i="142"/>
  <c r="J108" i="142"/>
  <c r="J100" i="142"/>
  <c r="K100" i="142"/>
  <c r="L100" i="142"/>
  <c r="J101" i="142"/>
  <c r="K101" i="142"/>
  <c r="L101" i="142"/>
  <c r="J102" i="142"/>
  <c r="K102" i="142"/>
  <c r="L102" i="142"/>
  <c r="J103" i="142"/>
  <c r="K103" i="142"/>
  <c r="L103" i="142"/>
  <c r="J104" i="142"/>
  <c r="K104" i="142"/>
  <c r="L104" i="142"/>
  <c r="J105" i="142"/>
  <c r="K105" i="142"/>
  <c r="L105" i="142"/>
  <c r="J106" i="142"/>
  <c r="K106" i="142"/>
  <c r="L106" i="142"/>
  <c r="K99" i="142"/>
  <c r="L99" i="142"/>
  <c r="J99" i="142"/>
  <c r="E107" i="142"/>
  <c r="E112" i="142" s="1"/>
  <c r="F107" i="142"/>
  <c r="F112" i="142" s="1"/>
  <c r="G107" i="142"/>
  <c r="G112" i="142" s="1"/>
  <c r="H107" i="142"/>
  <c r="H112" i="142" s="1"/>
  <c r="I107" i="142"/>
  <c r="I112" i="142" s="1"/>
  <c r="D107" i="142"/>
  <c r="D112" i="142" s="1"/>
  <c r="J88" i="142"/>
  <c r="K88" i="142"/>
  <c r="L88" i="142"/>
  <c r="J89" i="142"/>
  <c r="K89" i="142"/>
  <c r="L89" i="142"/>
  <c r="E90" i="142"/>
  <c r="F90" i="142"/>
  <c r="G90" i="142"/>
  <c r="H90" i="142"/>
  <c r="I90" i="142"/>
  <c r="D90" i="142"/>
  <c r="E84" i="142"/>
  <c r="F84" i="142"/>
  <c r="G84" i="142"/>
  <c r="H84" i="142"/>
  <c r="I84" i="142"/>
  <c r="D84" i="142"/>
  <c r="E77" i="142"/>
  <c r="F77" i="142"/>
  <c r="G77" i="142"/>
  <c r="H77" i="142"/>
  <c r="I77" i="142"/>
  <c r="D77" i="142"/>
  <c r="E65" i="142"/>
  <c r="F65" i="142"/>
  <c r="G65" i="142"/>
  <c r="H65" i="142"/>
  <c r="I65" i="142"/>
  <c r="D65" i="142"/>
  <c r="J59" i="142"/>
  <c r="K59" i="142"/>
  <c r="L59" i="142"/>
  <c r="J60" i="142"/>
  <c r="K60" i="142"/>
  <c r="L60" i="142"/>
  <c r="J61" i="142"/>
  <c r="K61" i="142"/>
  <c r="L61" i="142"/>
  <c r="J62" i="142"/>
  <c r="K62" i="142"/>
  <c r="L62" i="142"/>
  <c r="J63" i="142"/>
  <c r="K63" i="142"/>
  <c r="L63" i="142"/>
  <c r="J64" i="142"/>
  <c r="K64" i="142"/>
  <c r="L64" i="142"/>
  <c r="E57" i="142"/>
  <c r="F57" i="142"/>
  <c r="G57" i="142"/>
  <c r="H57" i="142"/>
  <c r="I57" i="142"/>
  <c r="D57" i="142"/>
  <c r="J56" i="142"/>
  <c r="K56" i="142"/>
  <c r="L56" i="142"/>
  <c r="K55" i="142"/>
  <c r="L55" i="142"/>
  <c r="J55" i="142"/>
  <c r="E54" i="142"/>
  <c r="F54" i="142"/>
  <c r="G54" i="142"/>
  <c r="H54" i="142"/>
  <c r="I54" i="142"/>
  <c r="D54" i="142"/>
  <c r="J53" i="142"/>
  <c r="K53" i="142"/>
  <c r="L53" i="142"/>
  <c r="J50" i="142"/>
  <c r="K50" i="142"/>
  <c r="L50" i="142"/>
  <c r="J51" i="142"/>
  <c r="K51" i="142"/>
  <c r="L51" i="142"/>
  <c r="J52" i="142"/>
  <c r="K52" i="142"/>
  <c r="L52" i="142"/>
  <c r="K49" i="142"/>
  <c r="L49" i="142"/>
  <c r="J49" i="142"/>
  <c r="E43" i="142"/>
  <c r="E48" i="142" s="1"/>
  <c r="F43" i="142"/>
  <c r="F48" i="142" s="1"/>
  <c r="D43" i="142"/>
  <c r="D48" i="142" s="1"/>
  <c r="E34" i="142"/>
  <c r="F34" i="142"/>
  <c r="G34" i="142"/>
  <c r="H34" i="142"/>
  <c r="I34" i="142"/>
  <c r="D34" i="142"/>
  <c r="J28" i="142"/>
  <c r="K28" i="142"/>
  <c r="L28" i="142"/>
  <c r="J29" i="142"/>
  <c r="K29" i="142"/>
  <c r="L29" i="142"/>
  <c r="K19" i="142"/>
  <c r="L19" i="142"/>
  <c r="J19" i="142"/>
  <c r="J17" i="142"/>
  <c r="K17" i="142"/>
  <c r="L17" i="142"/>
  <c r="E18" i="142"/>
  <c r="E23" i="142" s="1"/>
  <c r="F18" i="142"/>
  <c r="F23" i="142" s="1"/>
  <c r="G18" i="142"/>
  <c r="G23" i="142" s="1"/>
  <c r="H18" i="142"/>
  <c r="H23" i="142" s="1"/>
  <c r="I18" i="142"/>
  <c r="I23" i="142" s="1"/>
  <c r="D18" i="142"/>
  <c r="D23" i="142" s="1"/>
  <c r="K180" i="142" l="1"/>
  <c r="D181" i="142"/>
  <c r="F181" i="142"/>
  <c r="J180" i="142"/>
  <c r="G181" i="142"/>
  <c r="L180" i="142"/>
  <c r="H181" i="142"/>
  <c r="L172" i="142"/>
  <c r="I181" i="142"/>
  <c r="E181" i="142"/>
  <c r="J172" i="142"/>
  <c r="D146" i="142"/>
  <c r="D151" i="142" s="1"/>
  <c r="J150" i="142"/>
  <c r="K172" i="142"/>
  <c r="E146" i="142"/>
  <c r="E151" i="142" s="1"/>
  <c r="K150" i="142"/>
  <c r="L150" i="142"/>
  <c r="F133" i="142"/>
  <c r="F136" i="142" s="1"/>
  <c r="L107" i="142"/>
  <c r="L112" i="142" s="1"/>
  <c r="K107" i="142"/>
  <c r="K112" i="142" s="1"/>
  <c r="J107" i="142"/>
  <c r="J112" i="142" s="1"/>
  <c r="K131" i="142"/>
  <c r="G132" i="142"/>
  <c r="J132" i="142" s="1"/>
  <c r="J131" i="142"/>
  <c r="L131" i="142"/>
  <c r="H132" i="142"/>
  <c r="K132" i="142" s="1"/>
  <c r="L132" i="142"/>
  <c r="I133" i="142"/>
  <c r="I136" i="142" s="1"/>
  <c r="J54" i="142"/>
  <c r="L57" i="142"/>
  <c r="J57" i="142"/>
  <c r="K57" i="142"/>
  <c r="L54" i="142"/>
  <c r="K54" i="142"/>
  <c r="K159" i="142"/>
  <c r="J159" i="142"/>
  <c r="L159" i="142"/>
  <c r="K175" i="142"/>
  <c r="J175" i="142"/>
  <c r="L175" i="142"/>
  <c r="K174" i="142"/>
  <c r="J174" i="142"/>
  <c r="L174" i="142"/>
  <c r="K173" i="142"/>
  <c r="J173" i="142"/>
  <c r="L173" i="142"/>
  <c r="K164" i="142"/>
  <c r="J164" i="142"/>
  <c r="L164" i="142"/>
  <c r="K163" i="142"/>
  <c r="J163" i="142"/>
  <c r="L163" i="142"/>
  <c r="K162" i="142"/>
  <c r="J162" i="142"/>
  <c r="L162" i="142"/>
  <c r="K161" i="142"/>
  <c r="J161" i="142"/>
  <c r="L161" i="142"/>
  <c r="F145" i="142"/>
  <c r="F146" i="142" s="1"/>
  <c r="K143" i="142"/>
  <c r="J143" i="142"/>
  <c r="L143" i="142"/>
  <c r="K142" i="142"/>
  <c r="J142" i="142"/>
  <c r="K140" i="142"/>
  <c r="J140" i="142"/>
  <c r="L140" i="142"/>
  <c r="K139" i="142"/>
  <c r="J139" i="142"/>
  <c r="L137" i="142"/>
  <c r="K137" i="142"/>
  <c r="J137" i="142"/>
  <c r="K135" i="142"/>
  <c r="J135" i="142"/>
  <c r="L135" i="142"/>
  <c r="K134" i="142"/>
  <c r="J134" i="142"/>
  <c r="L120" i="142"/>
  <c r="K120" i="142"/>
  <c r="J120" i="142"/>
  <c r="L119" i="142"/>
  <c r="K119" i="142"/>
  <c r="J119" i="142"/>
  <c r="L118" i="142"/>
  <c r="K118" i="142"/>
  <c r="J118" i="142"/>
  <c r="L117" i="142"/>
  <c r="K117" i="142"/>
  <c r="J117" i="142"/>
  <c r="L116" i="142"/>
  <c r="K116" i="142"/>
  <c r="J116" i="142"/>
  <c r="L115" i="142"/>
  <c r="K115" i="142"/>
  <c r="J115" i="142"/>
  <c r="L114" i="142"/>
  <c r="K114" i="142"/>
  <c r="J114" i="142"/>
  <c r="L113" i="142"/>
  <c r="K113" i="142"/>
  <c r="J113" i="142"/>
  <c r="K87" i="142"/>
  <c r="J87" i="142"/>
  <c r="L87" i="142"/>
  <c r="K86" i="142"/>
  <c r="J86" i="142"/>
  <c r="L86" i="142"/>
  <c r="K85" i="142"/>
  <c r="J85" i="142"/>
  <c r="L85" i="142"/>
  <c r="L83" i="142"/>
  <c r="K83" i="142"/>
  <c r="J83" i="142"/>
  <c r="L82" i="142"/>
  <c r="K82" i="142"/>
  <c r="J82" i="142"/>
  <c r="L81" i="142"/>
  <c r="K81" i="142"/>
  <c r="J81" i="142"/>
  <c r="L80" i="142"/>
  <c r="K80" i="142"/>
  <c r="J80" i="142"/>
  <c r="L79" i="142"/>
  <c r="K79" i="142"/>
  <c r="J79" i="142"/>
  <c r="L78" i="142"/>
  <c r="K78" i="142"/>
  <c r="J78" i="142"/>
  <c r="K76" i="142"/>
  <c r="J76" i="142"/>
  <c r="L76" i="142"/>
  <c r="K75" i="142"/>
  <c r="J75" i="142"/>
  <c r="L75" i="142"/>
  <c r="K74" i="142"/>
  <c r="J74" i="142"/>
  <c r="L74" i="142"/>
  <c r="K73" i="142"/>
  <c r="J73" i="142"/>
  <c r="L73" i="142"/>
  <c r="K72" i="142"/>
  <c r="J72" i="142"/>
  <c r="L58" i="142"/>
  <c r="L65" i="142" s="1"/>
  <c r="K58" i="142"/>
  <c r="K65" i="142" s="1"/>
  <c r="J58" i="142"/>
  <c r="J65" i="142" s="1"/>
  <c r="H40" i="142"/>
  <c r="K33" i="142"/>
  <c r="J33" i="142"/>
  <c r="L33" i="142"/>
  <c r="K32" i="142"/>
  <c r="J32" i="142"/>
  <c r="L32" i="142"/>
  <c r="K31" i="142"/>
  <c r="J31" i="142"/>
  <c r="L31" i="142"/>
  <c r="K30" i="142"/>
  <c r="J30" i="142"/>
  <c r="L30" i="142"/>
  <c r="K27" i="142"/>
  <c r="J27" i="142"/>
  <c r="L27" i="142"/>
  <c r="K26" i="142"/>
  <c r="J26" i="142"/>
  <c r="L26" i="142"/>
  <c r="K25" i="142"/>
  <c r="J25" i="142"/>
  <c r="L25" i="142"/>
  <c r="K24" i="142"/>
  <c r="J24" i="142"/>
  <c r="K22" i="142"/>
  <c r="J22" i="142"/>
  <c r="L22" i="142"/>
  <c r="K21" i="142"/>
  <c r="J21" i="142"/>
  <c r="L21" i="142"/>
  <c r="K20" i="142"/>
  <c r="J20" i="142"/>
  <c r="L20" i="142"/>
  <c r="K16" i="142"/>
  <c r="K18" i="142" s="1"/>
  <c r="J16" i="142"/>
  <c r="J18" i="142" s="1"/>
  <c r="L16" i="142"/>
  <c r="L18" i="142" s="1"/>
  <c r="K15" i="142"/>
  <c r="J15" i="142"/>
  <c r="L15" i="142"/>
  <c r="K14" i="142"/>
  <c r="J14" i="142"/>
  <c r="L14" i="142"/>
  <c r="K13" i="142"/>
  <c r="J13" i="142"/>
  <c r="L13" i="142"/>
  <c r="K12" i="142"/>
  <c r="J12" i="142"/>
  <c r="L12" i="142"/>
  <c r="K11" i="142"/>
  <c r="J11" i="142"/>
  <c r="L11" i="142"/>
  <c r="K10" i="142"/>
  <c r="J10" i="142"/>
  <c r="L10" i="142"/>
  <c r="H24" i="141"/>
  <c r="I24" i="141"/>
  <c r="J24" i="141"/>
  <c r="H25" i="141"/>
  <c r="I25" i="141"/>
  <c r="J25" i="141"/>
  <c r="H26" i="141"/>
  <c r="I26" i="141"/>
  <c r="J26" i="141"/>
  <c r="H27" i="141"/>
  <c r="I27" i="141"/>
  <c r="J27" i="141"/>
  <c r="H28" i="141"/>
  <c r="I28" i="141"/>
  <c r="J28" i="141"/>
  <c r="H29" i="141"/>
  <c r="I29" i="141"/>
  <c r="J29" i="141"/>
  <c r="H30" i="141"/>
  <c r="I30" i="141"/>
  <c r="J30" i="141"/>
  <c r="H14" i="141"/>
  <c r="I14" i="141"/>
  <c r="J14" i="141"/>
  <c r="H15" i="141"/>
  <c r="I15" i="141"/>
  <c r="J15" i="141"/>
  <c r="H16" i="141"/>
  <c r="I16" i="141"/>
  <c r="J16" i="141"/>
  <c r="H18" i="141"/>
  <c r="I18" i="141"/>
  <c r="J18" i="141"/>
  <c r="H17" i="141"/>
  <c r="I17" i="141"/>
  <c r="J17" i="141"/>
  <c r="H19" i="141"/>
  <c r="I19" i="141"/>
  <c r="J19" i="141"/>
  <c r="H21" i="141"/>
  <c r="I21" i="141"/>
  <c r="J21" i="141"/>
  <c r="H20" i="141"/>
  <c r="I20" i="141"/>
  <c r="J20" i="141"/>
  <c r="H22" i="141"/>
  <c r="I22" i="141"/>
  <c r="J22" i="141"/>
  <c r="H23" i="141"/>
  <c r="I23" i="141"/>
  <c r="J23" i="141"/>
  <c r="C46" i="141"/>
  <c r="C47" i="141" s="1"/>
  <c r="E46" i="141"/>
  <c r="E47" i="141" s="1"/>
  <c r="F46" i="141"/>
  <c r="F47" i="141" s="1"/>
  <c r="G46" i="141"/>
  <c r="G47" i="141" s="1"/>
  <c r="B46" i="141"/>
  <c r="B47" i="141" s="1"/>
  <c r="H40" i="141"/>
  <c r="I40" i="141"/>
  <c r="J40" i="141"/>
  <c r="I39" i="141"/>
  <c r="H39" i="141"/>
  <c r="D39" i="141"/>
  <c r="J39" i="141" s="1"/>
  <c r="I12" i="141"/>
  <c r="H12" i="141"/>
  <c r="J12" i="141"/>
  <c r="I45" i="141"/>
  <c r="H45" i="141"/>
  <c r="J45" i="141"/>
  <c r="I44" i="141"/>
  <c r="H44" i="141"/>
  <c r="J44" i="141"/>
  <c r="I43" i="141"/>
  <c r="H43" i="141"/>
  <c r="J43" i="141"/>
  <c r="I42" i="141"/>
  <c r="H42" i="141"/>
  <c r="J42" i="141"/>
  <c r="I41" i="141"/>
  <c r="H41" i="141"/>
  <c r="J41" i="141"/>
  <c r="I13" i="141"/>
  <c r="H13" i="141"/>
  <c r="J13" i="141"/>
  <c r="I11" i="141"/>
  <c r="H11" i="141"/>
  <c r="J11" i="141"/>
  <c r="I10" i="141"/>
  <c r="H10" i="141"/>
  <c r="J10" i="141"/>
  <c r="I9" i="141"/>
  <c r="H9" i="141"/>
  <c r="J9" i="141"/>
  <c r="E12" i="140"/>
  <c r="E13" i="140" s="1"/>
  <c r="G12" i="140"/>
  <c r="G13" i="140" s="1"/>
  <c r="I12" i="140"/>
  <c r="I13" i="140" s="1"/>
  <c r="K12" i="140"/>
  <c r="K13" i="140" s="1"/>
  <c r="D12" i="140"/>
  <c r="D13" i="140" s="1"/>
  <c r="F12" i="140"/>
  <c r="F13" i="140" s="1"/>
  <c r="H12" i="140"/>
  <c r="H13" i="140" s="1"/>
  <c r="J12" i="140"/>
  <c r="J13" i="140" s="1"/>
  <c r="L12" i="140"/>
  <c r="L13" i="140" s="1"/>
  <c r="K10" i="140"/>
  <c r="J10" i="140"/>
  <c r="L10" i="140"/>
  <c r="K9" i="140"/>
  <c r="J9" i="140"/>
  <c r="L9" i="140"/>
  <c r="C11" i="138"/>
  <c r="D11" i="138"/>
  <c r="E11" i="138"/>
  <c r="F11" i="138"/>
  <c r="G11" i="138"/>
  <c r="H11" i="138"/>
  <c r="I11" i="138"/>
  <c r="J11" i="138"/>
  <c r="B11" i="138"/>
  <c r="J9" i="138"/>
  <c r="J11" i="93"/>
  <c r="K11" i="93"/>
  <c r="L11" i="93"/>
  <c r="F12" i="93"/>
  <c r="L12" i="93" s="1"/>
  <c r="J12" i="93"/>
  <c r="K12" i="93"/>
  <c r="F13" i="93"/>
  <c r="L13" i="93" s="1"/>
  <c r="J13" i="93"/>
  <c r="K13" i="93"/>
  <c r="F14" i="93"/>
  <c r="L14" i="93" s="1"/>
  <c r="J14" i="93"/>
  <c r="K14" i="93"/>
  <c r="F15" i="93"/>
  <c r="L15" i="93" s="1"/>
  <c r="J15" i="93"/>
  <c r="K15" i="93"/>
  <c r="F16" i="93"/>
  <c r="L16" i="93" s="1"/>
  <c r="J16" i="93"/>
  <c r="K16" i="93"/>
  <c r="F17" i="93"/>
  <c r="L17" i="93" s="1"/>
  <c r="J17" i="93"/>
  <c r="K17" i="93"/>
  <c r="F18" i="93"/>
  <c r="L18" i="93" s="1"/>
  <c r="J18" i="93"/>
  <c r="K18" i="93"/>
  <c r="F19" i="93"/>
  <c r="L19" i="93" s="1"/>
  <c r="J19" i="93"/>
  <c r="K19" i="93"/>
  <c r="F20" i="93"/>
  <c r="L20" i="93" s="1"/>
  <c r="J20" i="93"/>
  <c r="K20" i="93"/>
  <c r="F22" i="93"/>
  <c r="L22" i="93" s="1"/>
  <c r="J22" i="93"/>
  <c r="K22" i="93"/>
  <c r="F23" i="93"/>
  <c r="L23" i="93" s="1"/>
  <c r="J23" i="93"/>
  <c r="K23" i="93"/>
  <c r="F24" i="93"/>
  <c r="L24" i="93" s="1"/>
  <c r="J24" i="93"/>
  <c r="K24" i="93"/>
  <c r="F25" i="93"/>
  <c r="L25" i="93" s="1"/>
  <c r="J25" i="93"/>
  <c r="K25" i="93"/>
  <c r="F26" i="93"/>
  <c r="L26" i="93" s="1"/>
  <c r="J26" i="93"/>
  <c r="K26" i="93"/>
  <c r="F27" i="93"/>
  <c r="L27" i="93" s="1"/>
  <c r="J27" i="93"/>
  <c r="K27" i="93"/>
  <c r="F28" i="93"/>
  <c r="L28" i="93" s="1"/>
  <c r="J28" i="93"/>
  <c r="K28" i="93"/>
  <c r="F29" i="93"/>
  <c r="L29" i="93" s="1"/>
  <c r="J29" i="93"/>
  <c r="K29" i="93"/>
  <c r="D30" i="93"/>
  <c r="E30" i="93"/>
  <c r="G30" i="93"/>
  <c r="H30" i="93"/>
  <c r="H38" i="93" s="1"/>
  <c r="I30" i="93"/>
  <c r="I38" i="93" s="1"/>
  <c r="F38" i="93"/>
  <c r="F39" i="93"/>
  <c r="F40" i="93"/>
  <c r="F41" i="93"/>
  <c r="F42" i="93"/>
  <c r="F43" i="93"/>
  <c r="F44" i="93"/>
  <c r="F45" i="93"/>
  <c r="D46" i="93"/>
  <c r="E46" i="93"/>
  <c r="F47" i="93"/>
  <c r="J47" i="93"/>
  <c r="K47" i="93"/>
  <c r="F48" i="93"/>
  <c r="L48" i="93" s="1"/>
  <c r="J48" i="93"/>
  <c r="K48" i="93"/>
  <c r="F49" i="93"/>
  <c r="L49" i="93" s="1"/>
  <c r="J49" i="93"/>
  <c r="K49" i="93"/>
  <c r="F50" i="93"/>
  <c r="L50" i="93" s="1"/>
  <c r="J50" i="93"/>
  <c r="K50" i="93"/>
  <c r="F51" i="93"/>
  <c r="L51" i="93" s="1"/>
  <c r="J51" i="93"/>
  <c r="K51" i="93"/>
  <c r="D52" i="93"/>
  <c r="E52" i="93"/>
  <c r="G52" i="93"/>
  <c r="H52" i="93"/>
  <c r="I52" i="93"/>
  <c r="F53" i="93"/>
  <c r="L53" i="93" s="1"/>
  <c r="J53" i="93"/>
  <c r="K53" i="93"/>
  <c r="F54" i="93"/>
  <c r="L54" i="93" s="1"/>
  <c r="J54" i="93"/>
  <c r="K54" i="93"/>
  <c r="F55" i="93"/>
  <c r="L55" i="93" s="1"/>
  <c r="J55" i="93"/>
  <c r="K55" i="93"/>
  <c r="F56" i="93"/>
  <c r="L56" i="93" s="1"/>
  <c r="J56" i="93"/>
  <c r="K56" i="93"/>
  <c r="F57" i="93"/>
  <c r="L57" i="93" s="1"/>
  <c r="J57" i="93"/>
  <c r="K57" i="93"/>
  <c r="D58" i="93"/>
  <c r="E58" i="93"/>
  <c r="G58" i="93"/>
  <c r="H58" i="93"/>
  <c r="I58" i="93"/>
  <c r="F59" i="93"/>
  <c r="L59" i="93" s="1"/>
  <c r="J59" i="93"/>
  <c r="K59" i="93"/>
  <c r="F60" i="93"/>
  <c r="L60" i="93" s="1"/>
  <c r="J60" i="93"/>
  <c r="K60" i="93"/>
  <c r="F61" i="93"/>
  <c r="L61" i="93" s="1"/>
  <c r="J61" i="93"/>
  <c r="K61" i="93"/>
  <c r="F70" i="93"/>
  <c r="L70" i="93" s="1"/>
  <c r="J70" i="93"/>
  <c r="K70" i="93"/>
  <c r="F71" i="93"/>
  <c r="L71" i="93" s="1"/>
  <c r="J71" i="93"/>
  <c r="K71" i="93"/>
  <c r="F72" i="93"/>
  <c r="L72" i="93" s="1"/>
  <c r="J72" i="93"/>
  <c r="K72" i="93"/>
  <c r="G73" i="93"/>
  <c r="J73" i="93" s="1"/>
  <c r="H73" i="93"/>
  <c r="H74" i="93" s="1"/>
  <c r="I73" i="93"/>
  <c r="I74" i="93" s="1"/>
  <c r="D74" i="93"/>
  <c r="E74" i="93"/>
  <c r="F75" i="93"/>
  <c r="L75" i="93" s="1"/>
  <c r="J75" i="93"/>
  <c r="K75" i="93"/>
  <c r="F76" i="93"/>
  <c r="L76" i="93" s="1"/>
  <c r="J76" i="93"/>
  <c r="K76" i="93"/>
  <c r="F77" i="93"/>
  <c r="L77" i="93" s="1"/>
  <c r="J77" i="93"/>
  <c r="K77" i="93"/>
  <c r="D78" i="93"/>
  <c r="J78" i="93" s="1"/>
  <c r="E78" i="93"/>
  <c r="K78" i="93" s="1"/>
  <c r="F79" i="93"/>
  <c r="L79" i="93" s="1"/>
  <c r="J79" i="93"/>
  <c r="K79" i="93"/>
  <c r="F80" i="93"/>
  <c r="L80" i="93" s="1"/>
  <c r="J80" i="93"/>
  <c r="K80" i="93"/>
  <c r="F81" i="93"/>
  <c r="L81" i="93" s="1"/>
  <c r="J81" i="93"/>
  <c r="K81" i="93"/>
  <c r="F82" i="93"/>
  <c r="L82" i="93" s="1"/>
  <c r="J82" i="93"/>
  <c r="K82" i="93"/>
  <c r="F83" i="93"/>
  <c r="L83" i="93" s="1"/>
  <c r="J83" i="93"/>
  <c r="K83" i="93"/>
  <c r="F84" i="93"/>
  <c r="L84" i="93" s="1"/>
  <c r="J84" i="93"/>
  <c r="K84" i="93"/>
  <c r="F85" i="93"/>
  <c r="L85" i="93" s="1"/>
  <c r="J85" i="93"/>
  <c r="K85" i="93"/>
  <c r="F86" i="93"/>
  <c r="L86" i="93" s="1"/>
  <c r="J86" i="93"/>
  <c r="K86" i="93"/>
  <c r="D87" i="93"/>
  <c r="J87" i="93" s="1"/>
  <c r="E87" i="93"/>
  <c r="K87" i="93" s="1"/>
  <c r="F88" i="93"/>
  <c r="L88" i="93" s="1"/>
  <c r="J88" i="93"/>
  <c r="K88" i="93"/>
  <c r="F89" i="93"/>
  <c r="L89" i="93" s="1"/>
  <c r="J89" i="93"/>
  <c r="K89" i="93"/>
  <c r="D90" i="93"/>
  <c r="J90" i="93" s="1"/>
  <c r="E90" i="93"/>
  <c r="K90" i="93" s="1"/>
  <c r="F91" i="93"/>
  <c r="L91" i="93" s="1"/>
  <c r="J91" i="93"/>
  <c r="K91" i="93"/>
  <c r="F92" i="93"/>
  <c r="L92" i="93" s="1"/>
  <c r="J92" i="93"/>
  <c r="K92" i="93"/>
  <c r="F93" i="93"/>
  <c r="L93" i="93" s="1"/>
  <c r="J93" i="93"/>
  <c r="K93" i="93"/>
  <c r="D94" i="93"/>
  <c r="J94" i="93" s="1"/>
  <c r="E94" i="93"/>
  <c r="K94" i="93" s="1"/>
  <c r="F100" i="93"/>
  <c r="L100" i="93" s="1"/>
  <c r="J100" i="93"/>
  <c r="K100" i="93"/>
  <c r="F101" i="93"/>
  <c r="L101" i="93" s="1"/>
  <c r="J101" i="93"/>
  <c r="K101" i="93"/>
  <c r="F102" i="93"/>
  <c r="L102" i="93" s="1"/>
  <c r="J102" i="93"/>
  <c r="K102" i="93"/>
  <c r="D103" i="93"/>
  <c r="E103" i="93"/>
  <c r="G103" i="93"/>
  <c r="H103" i="93"/>
  <c r="I103" i="93"/>
  <c r="F104" i="93"/>
  <c r="L104" i="93" s="1"/>
  <c r="J104" i="93"/>
  <c r="K104" i="93"/>
  <c r="F105" i="93"/>
  <c r="L105" i="93" s="1"/>
  <c r="J105" i="93"/>
  <c r="K105" i="93"/>
  <c r="F106" i="93"/>
  <c r="L106" i="93" s="1"/>
  <c r="J106" i="93"/>
  <c r="K106" i="93"/>
  <c r="F107" i="93"/>
  <c r="L107" i="93" s="1"/>
  <c r="J107" i="93"/>
  <c r="K107" i="93"/>
  <c r="D108" i="93"/>
  <c r="E108" i="93"/>
  <c r="G108" i="93"/>
  <c r="G109" i="93" s="1"/>
  <c r="H108" i="93"/>
  <c r="H109" i="93" s="1"/>
  <c r="K109" i="93" s="1"/>
  <c r="I108" i="93"/>
  <c r="I109" i="93" s="1"/>
  <c r="F109" i="93"/>
  <c r="F110" i="93"/>
  <c r="F114" i="93"/>
  <c r="L114" i="93" s="1"/>
  <c r="J114" i="93"/>
  <c r="K114" i="93"/>
  <c r="F115" i="93"/>
  <c r="L115" i="93" s="1"/>
  <c r="J115" i="93"/>
  <c r="K115" i="93"/>
  <c r="F116" i="93"/>
  <c r="L116" i="93" s="1"/>
  <c r="J116" i="93"/>
  <c r="K116" i="93"/>
  <c r="F117" i="93"/>
  <c r="L117" i="93" s="1"/>
  <c r="J117" i="93"/>
  <c r="K117" i="93"/>
  <c r="F118" i="93"/>
  <c r="L118" i="93" s="1"/>
  <c r="J118" i="93"/>
  <c r="K118" i="93"/>
  <c r="D119" i="93"/>
  <c r="E119" i="93"/>
  <c r="G119" i="93"/>
  <c r="H119" i="93"/>
  <c r="I119" i="93"/>
  <c r="F120" i="93"/>
  <c r="L120" i="93" s="1"/>
  <c r="J120" i="93"/>
  <c r="K120" i="93"/>
  <c r="F129" i="93"/>
  <c r="L129" i="93" s="1"/>
  <c r="J129" i="93"/>
  <c r="K129" i="93"/>
  <c r="F130" i="93"/>
  <c r="L130" i="93" s="1"/>
  <c r="J130" i="93"/>
  <c r="K130" i="93"/>
  <c r="F131" i="93"/>
  <c r="L131" i="93" s="1"/>
  <c r="J131" i="93"/>
  <c r="K131" i="93"/>
  <c r="D132" i="93"/>
  <c r="E132" i="93"/>
  <c r="G132" i="93"/>
  <c r="H132" i="93"/>
  <c r="I132" i="93"/>
  <c r="F133" i="93"/>
  <c r="L133" i="93" s="1"/>
  <c r="J133" i="93"/>
  <c r="K133" i="93"/>
  <c r="F134" i="93"/>
  <c r="L134" i="93" s="1"/>
  <c r="J134" i="93"/>
  <c r="K134" i="93"/>
  <c r="F135" i="93"/>
  <c r="L135" i="93" s="1"/>
  <c r="J135" i="93"/>
  <c r="K135" i="93"/>
  <c r="F136" i="93"/>
  <c r="L136" i="93" s="1"/>
  <c r="J136" i="93"/>
  <c r="K136" i="93"/>
  <c r="D137" i="93"/>
  <c r="J137" i="93" s="1"/>
  <c r="E137" i="93"/>
  <c r="K137" i="93" s="1"/>
  <c r="F138" i="93"/>
  <c r="L138" i="93" s="1"/>
  <c r="J138" i="93"/>
  <c r="K138" i="93"/>
  <c r="F139" i="93"/>
  <c r="L139" i="93" s="1"/>
  <c r="J139" i="93"/>
  <c r="K139" i="93"/>
  <c r="D140" i="93"/>
  <c r="E140" i="93"/>
  <c r="E141" i="93" s="1"/>
  <c r="G140" i="93"/>
  <c r="H140" i="93"/>
  <c r="H141" i="93" s="1"/>
  <c r="I140" i="93"/>
  <c r="I141" i="93" s="1"/>
  <c r="G141" i="93"/>
  <c r="F9" i="93"/>
  <c r="F10" i="93"/>
  <c r="G10" i="138"/>
  <c r="F10" i="138"/>
  <c r="E10" i="138"/>
  <c r="D10" i="138"/>
  <c r="C10" i="138"/>
  <c r="B10" i="138"/>
  <c r="I9" i="138"/>
  <c r="I10" i="138" s="1"/>
  <c r="H9" i="138"/>
  <c r="D46" i="141" l="1"/>
  <c r="D47" i="141" s="1"/>
  <c r="H46" i="141"/>
  <c r="J46" i="141"/>
  <c r="I46" i="141"/>
  <c r="I47" i="141" s="1"/>
  <c r="E142" i="93"/>
  <c r="J103" i="93"/>
  <c r="F90" i="93"/>
  <c r="L90" i="93" s="1"/>
  <c r="D111" i="93"/>
  <c r="J140" i="93"/>
  <c r="J141" i="93" s="1"/>
  <c r="K108" i="93"/>
  <c r="L109" i="93"/>
  <c r="K132" i="93"/>
  <c r="K52" i="93"/>
  <c r="F52" i="93"/>
  <c r="L52" i="93" s="1"/>
  <c r="K30" i="93"/>
  <c r="K74" i="93"/>
  <c r="J58" i="93"/>
  <c r="D141" i="93"/>
  <c r="L132" i="93"/>
  <c r="L108" i="93"/>
  <c r="J52" i="93"/>
  <c r="L47" i="93"/>
  <c r="F30" i="93"/>
  <c r="J119" i="93"/>
  <c r="F74" i="93"/>
  <c r="K58" i="93"/>
  <c r="G74" i="93"/>
  <c r="J31" i="141"/>
  <c r="H31" i="141"/>
  <c r="I31" i="141"/>
  <c r="K177" i="142"/>
  <c r="L177" i="142"/>
  <c r="J177" i="142"/>
  <c r="J166" i="142"/>
  <c r="K166" i="142"/>
  <c r="K181" i="142" s="1"/>
  <c r="L166" i="142"/>
  <c r="F151" i="142"/>
  <c r="L133" i="142"/>
  <c r="J144" i="142"/>
  <c r="K144" i="142"/>
  <c r="K133" i="142"/>
  <c r="K136" i="142" s="1"/>
  <c r="G133" i="142"/>
  <c r="G136" i="142" s="1"/>
  <c r="J141" i="142"/>
  <c r="K141" i="142"/>
  <c r="J133" i="142"/>
  <c r="J136" i="142" s="1"/>
  <c r="H133" i="142"/>
  <c r="H136" i="142" s="1"/>
  <c r="L124" i="142"/>
  <c r="J124" i="142"/>
  <c r="K124" i="142"/>
  <c r="K90" i="142"/>
  <c r="K84" i="142"/>
  <c r="L90" i="142"/>
  <c r="J90" i="142"/>
  <c r="J84" i="142"/>
  <c r="J77" i="142"/>
  <c r="L84" i="142"/>
  <c r="K77" i="142"/>
  <c r="I145" i="142"/>
  <c r="I146" i="142" s="1"/>
  <c r="J34" i="142"/>
  <c r="K34" i="142"/>
  <c r="J23" i="142"/>
  <c r="K23" i="142"/>
  <c r="L23" i="142"/>
  <c r="H145" i="142"/>
  <c r="I40" i="142"/>
  <c r="L142" i="142"/>
  <c r="L144" i="142" s="1"/>
  <c r="G41" i="142"/>
  <c r="L72" i="142"/>
  <c r="L77" i="142" s="1"/>
  <c r="K40" i="142"/>
  <c r="L134" i="142"/>
  <c r="D182" i="142"/>
  <c r="L139" i="142"/>
  <c r="L141" i="142" s="1"/>
  <c r="L24" i="142"/>
  <c r="L34" i="142" s="1"/>
  <c r="H41" i="142"/>
  <c r="G145" i="142"/>
  <c r="J47" i="141"/>
  <c r="H47" i="141"/>
  <c r="H10" i="138"/>
  <c r="J10" i="138"/>
  <c r="L74" i="93"/>
  <c r="G142" i="93"/>
  <c r="H142" i="93"/>
  <c r="F132" i="93"/>
  <c r="F108" i="93"/>
  <c r="L30" i="93"/>
  <c r="K140" i="93"/>
  <c r="K141" i="93" s="1"/>
  <c r="F137" i="93"/>
  <c r="L137" i="93" s="1"/>
  <c r="J132" i="93"/>
  <c r="K119" i="93"/>
  <c r="E111" i="93"/>
  <c r="J108" i="93"/>
  <c r="K103" i="93"/>
  <c r="F78" i="93"/>
  <c r="L78" i="93" s="1"/>
  <c r="F58" i="93"/>
  <c r="L58" i="93" s="1"/>
  <c r="J30" i="93"/>
  <c r="I142" i="93"/>
  <c r="D142" i="93"/>
  <c r="F103" i="93"/>
  <c r="L103" i="93" s="1"/>
  <c r="F46" i="93"/>
  <c r="L38" i="93"/>
  <c r="I39" i="93"/>
  <c r="L39" i="93" s="1"/>
  <c r="L140" i="93"/>
  <c r="L119" i="93"/>
  <c r="J109" i="93"/>
  <c r="G110" i="93"/>
  <c r="J110" i="93" s="1"/>
  <c r="J74" i="93"/>
  <c r="F140" i="93"/>
  <c r="F141" i="93" s="1"/>
  <c r="F119" i="93"/>
  <c r="I110" i="93"/>
  <c r="L110" i="93" s="1"/>
  <c r="F94" i="93"/>
  <c r="F87" i="93"/>
  <c r="L87" i="93" s="1"/>
  <c r="H110" i="93"/>
  <c r="I40" i="93"/>
  <c r="L40" i="93" s="1"/>
  <c r="H39" i="93"/>
  <c r="K38" i="93"/>
  <c r="G38" i="93"/>
  <c r="B117" i="130"/>
  <c r="C117" i="130"/>
  <c r="D117" i="130"/>
  <c r="E117" i="130"/>
  <c r="F117" i="130"/>
  <c r="E255" i="132"/>
  <c r="F255" i="132"/>
  <c r="G255" i="132"/>
  <c r="H255" i="132"/>
  <c r="D255" i="132"/>
  <c r="E264" i="132"/>
  <c r="D264" i="132"/>
  <c r="K263" i="132"/>
  <c r="J263" i="132"/>
  <c r="K262" i="132"/>
  <c r="J262" i="132"/>
  <c r="J278" i="132"/>
  <c r="K278" i="132"/>
  <c r="L278" i="132"/>
  <c r="D280" i="132"/>
  <c r="E280" i="132"/>
  <c r="F280" i="132"/>
  <c r="G280" i="132"/>
  <c r="H280" i="132"/>
  <c r="I280" i="132"/>
  <c r="L279" i="132"/>
  <c r="K279" i="132"/>
  <c r="J279" i="132"/>
  <c r="L277" i="132"/>
  <c r="K277" i="132"/>
  <c r="J277" i="132"/>
  <c r="L276" i="132"/>
  <c r="K276" i="132"/>
  <c r="J276" i="132"/>
  <c r="L275" i="132"/>
  <c r="K275" i="132"/>
  <c r="J275" i="132"/>
  <c r="L274" i="132"/>
  <c r="K274" i="132"/>
  <c r="J274" i="132"/>
  <c r="L273" i="132"/>
  <c r="K273" i="132"/>
  <c r="J273" i="132"/>
  <c r="I292" i="132"/>
  <c r="H292" i="132"/>
  <c r="G292" i="132"/>
  <c r="F292" i="132"/>
  <c r="E292" i="132"/>
  <c r="D292" i="132"/>
  <c r="K291" i="132"/>
  <c r="J291" i="132"/>
  <c r="K290" i="132"/>
  <c r="J290" i="132"/>
  <c r="K289" i="132"/>
  <c r="J289" i="132"/>
  <c r="K288" i="132"/>
  <c r="J288" i="132"/>
  <c r="K287" i="132"/>
  <c r="J287" i="132"/>
  <c r="I272" i="132"/>
  <c r="H272" i="132"/>
  <c r="G272" i="132"/>
  <c r="F272" i="132"/>
  <c r="E272" i="132"/>
  <c r="D272" i="132"/>
  <c r="K271" i="132"/>
  <c r="J271" i="132"/>
  <c r="K270" i="132"/>
  <c r="J270" i="132"/>
  <c r="K269" i="132"/>
  <c r="J269" i="132"/>
  <c r="E295" i="132"/>
  <c r="F295" i="132"/>
  <c r="G295" i="132"/>
  <c r="H295" i="132"/>
  <c r="I295" i="132"/>
  <c r="D295" i="132"/>
  <c r="K294" i="132"/>
  <c r="J294" i="132"/>
  <c r="K293" i="132"/>
  <c r="J293" i="132"/>
  <c r="E299" i="132"/>
  <c r="F299" i="132"/>
  <c r="G299" i="132"/>
  <c r="H299" i="132"/>
  <c r="I299" i="132"/>
  <c r="D299" i="132"/>
  <c r="K298" i="132"/>
  <c r="J298" i="132"/>
  <c r="K297" i="132"/>
  <c r="J297" i="132"/>
  <c r="K296" i="132"/>
  <c r="J296" i="132"/>
  <c r="E246" i="132"/>
  <c r="F246" i="132"/>
  <c r="G246" i="132"/>
  <c r="H246" i="132"/>
  <c r="D246" i="132"/>
  <c r="K245" i="132"/>
  <c r="J245" i="132"/>
  <c r="I245" i="132"/>
  <c r="K244" i="132"/>
  <c r="J244" i="132"/>
  <c r="I244" i="132"/>
  <c r="E42" i="132"/>
  <c r="F42" i="132"/>
  <c r="G42" i="132"/>
  <c r="H42" i="132"/>
  <c r="D42" i="132"/>
  <c r="J35" i="132"/>
  <c r="K35" i="132"/>
  <c r="L35" i="132"/>
  <c r="L41" i="132"/>
  <c r="K41" i="132"/>
  <c r="J41" i="132"/>
  <c r="L36" i="132"/>
  <c r="K36" i="132"/>
  <c r="J36" i="132"/>
  <c r="L38" i="132"/>
  <c r="K38" i="132"/>
  <c r="J38" i="132"/>
  <c r="L40" i="132"/>
  <c r="K40" i="132"/>
  <c r="J40" i="132"/>
  <c r="L39" i="132"/>
  <c r="K39" i="132"/>
  <c r="J39" i="132"/>
  <c r="K37" i="132"/>
  <c r="J37" i="132"/>
  <c r="I37" i="132"/>
  <c r="L37" i="132" s="1"/>
  <c r="E114" i="132"/>
  <c r="G114" i="132"/>
  <c r="H114" i="132"/>
  <c r="D114" i="132"/>
  <c r="K107" i="132"/>
  <c r="L107" i="132"/>
  <c r="J107" i="132"/>
  <c r="J267" i="132"/>
  <c r="K267" i="132"/>
  <c r="E268" i="132"/>
  <c r="F268" i="132"/>
  <c r="G268" i="132"/>
  <c r="H268" i="132"/>
  <c r="D268" i="132"/>
  <c r="I254" i="132"/>
  <c r="J254" i="132"/>
  <c r="K254" i="132"/>
  <c r="E240" i="132"/>
  <c r="F240" i="132"/>
  <c r="G240" i="132"/>
  <c r="H240" i="132"/>
  <c r="D240" i="132"/>
  <c r="I237" i="132"/>
  <c r="J237" i="132"/>
  <c r="K237" i="132"/>
  <c r="I219" i="132"/>
  <c r="J219" i="132"/>
  <c r="K219" i="132"/>
  <c r="I220" i="132"/>
  <c r="J220" i="132"/>
  <c r="K220" i="132"/>
  <c r="I221" i="132"/>
  <c r="J221" i="132"/>
  <c r="K221" i="132"/>
  <c r="I222" i="132"/>
  <c r="J222" i="132"/>
  <c r="K222" i="132"/>
  <c r="E223" i="132"/>
  <c r="F223" i="132"/>
  <c r="G223" i="132"/>
  <c r="H223" i="132"/>
  <c r="D223" i="132"/>
  <c r="E177" i="132"/>
  <c r="F177" i="132"/>
  <c r="G177" i="132"/>
  <c r="H177" i="132"/>
  <c r="I177" i="132"/>
  <c r="D177" i="132"/>
  <c r="E195" i="132"/>
  <c r="F195" i="132"/>
  <c r="G195" i="132"/>
  <c r="H195" i="132"/>
  <c r="D195" i="132"/>
  <c r="E200" i="132"/>
  <c r="F200" i="132"/>
  <c r="G200" i="132"/>
  <c r="H200" i="132"/>
  <c r="D200" i="132"/>
  <c r="E204" i="132"/>
  <c r="F204" i="132"/>
  <c r="G204" i="132"/>
  <c r="H204" i="132"/>
  <c r="D204" i="132"/>
  <c r="I203" i="132"/>
  <c r="J203" i="132"/>
  <c r="K203" i="132"/>
  <c r="J176" i="132"/>
  <c r="K176" i="132"/>
  <c r="L176" i="132"/>
  <c r="E158" i="132"/>
  <c r="G158" i="132"/>
  <c r="H158" i="132"/>
  <c r="D158" i="132"/>
  <c r="E131" i="132"/>
  <c r="F131" i="132"/>
  <c r="D131" i="132"/>
  <c r="I126" i="132"/>
  <c r="J126" i="132"/>
  <c r="K126" i="132"/>
  <c r="I92" i="132"/>
  <c r="J92" i="132"/>
  <c r="K92" i="132"/>
  <c r="J79" i="132"/>
  <c r="K79" i="132"/>
  <c r="L79" i="132"/>
  <c r="K78" i="132"/>
  <c r="L78" i="132"/>
  <c r="J78" i="132"/>
  <c r="E70" i="132"/>
  <c r="F70" i="132"/>
  <c r="G70" i="132"/>
  <c r="H70" i="132"/>
  <c r="D70" i="132"/>
  <c r="I69" i="132"/>
  <c r="J69" i="132"/>
  <c r="K69" i="132"/>
  <c r="J30" i="132"/>
  <c r="K30" i="132"/>
  <c r="J31" i="132"/>
  <c r="K31" i="132"/>
  <c r="K29" i="132"/>
  <c r="J29" i="132"/>
  <c r="J287" i="131"/>
  <c r="K287" i="131"/>
  <c r="J332" i="131"/>
  <c r="K332" i="131"/>
  <c r="J54" i="131"/>
  <c r="K54" i="131"/>
  <c r="J55" i="131"/>
  <c r="K55" i="131"/>
  <c r="J56" i="131"/>
  <c r="K56" i="131"/>
  <c r="J57" i="131"/>
  <c r="K57" i="131"/>
  <c r="J58" i="131"/>
  <c r="K58" i="131"/>
  <c r="J59" i="131"/>
  <c r="K59" i="131"/>
  <c r="J60" i="131"/>
  <c r="K60" i="131"/>
  <c r="J61" i="131"/>
  <c r="K61" i="131"/>
  <c r="J62" i="131"/>
  <c r="K62" i="131"/>
  <c r="J63" i="131"/>
  <c r="K63" i="131"/>
  <c r="K53" i="131"/>
  <c r="L53" i="131"/>
  <c r="J53" i="131"/>
  <c r="K363" i="131"/>
  <c r="J363" i="131"/>
  <c r="K362" i="131"/>
  <c r="J362" i="131"/>
  <c r="K361" i="131"/>
  <c r="K364" i="131" s="1"/>
  <c r="J361" i="131"/>
  <c r="J364" i="131" s="1"/>
  <c r="K359" i="131"/>
  <c r="J359" i="131"/>
  <c r="K358" i="131"/>
  <c r="J358" i="131"/>
  <c r="K357" i="131"/>
  <c r="J357" i="131"/>
  <c r="K355" i="131"/>
  <c r="J355" i="131"/>
  <c r="K354" i="131"/>
  <c r="J354" i="131"/>
  <c r="K353" i="131"/>
  <c r="J353" i="131"/>
  <c r="K352" i="131"/>
  <c r="J352" i="131"/>
  <c r="K351" i="131"/>
  <c r="J351" i="131"/>
  <c r="K350" i="131"/>
  <c r="J350" i="131"/>
  <c r="J335" i="131"/>
  <c r="K335" i="131"/>
  <c r="L335" i="131"/>
  <c r="J336" i="131"/>
  <c r="K336" i="131"/>
  <c r="L336" i="131"/>
  <c r="J337" i="131"/>
  <c r="K337" i="131"/>
  <c r="L337" i="131"/>
  <c r="J338" i="131"/>
  <c r="K338" i="131"/>
  <c r="L338" i="131"/>
  <c r="J339" i="131"/>
  <c r="K339" i="131"/>
  <c r="L339" i="131"/>
  <c r="J340" i="131"/>
  <c r="K340" i="131"/>
  <c r="L340" i="131"/>
  <c r="K334" i="131"/>
  <c r="L334" i="131"/>
  <c r="J334" i="131"/>
  <c r="K331" i="131"/>
  <c r="J331" i="131"/>
  <c r="K330" i="131"/>
  <c r="J330" i="131"/>
  <c r="G274" i="131"/>
  <c r="I274" i="131"/>
  <c r="J270" i="131"/>
  <c r="K270" i="131"/>
  <c r="L270" i="131"/>
  <c r="J271" i="131"/>
  <c r="K271" i="131"/>
  <c r="L271" i="131"/>
  <c r="J272" i="131"/>
  <c r="K272" i="131"/>
  <c r="L272" i="131"/>
  <c r="K269" i="131"/>
  <c r="L269" i="131"/>
  <c r="J269" i="131"/>
  <c r="J100" i="131"/>
  <c r="K100" i="131"/>
  <c r="L100" i="131"/>
  <c r="J101" i="131"/>
  <c r="K101" i="131"/>
  <c r="J102" i="131"/>
  <c r="K102" i="131"/>
  <c r="L102" i="131"/>
  <c r="J103" i="131"/>
  <c r="K103" i="131"/>
  <c r="L103" i="131"/>
  <c r="J104" i="131"/>
  <c r="K104" i="131"/>
  <c r="L104" i="131"/>
  <c r="J105" i="131"/>
  <c r="K105" i="131"/>
  <c r="L105" i="131"/>
  <c r="J106" i="131"/>
  <c r="K106" i="131"/>
  <c r="L106" i="131"/>
  <c r="K99" i="131"/>
  <c r="L99" i="131"/>
  <c r="J99" i="131"/>
  <c r="I101" i="131"/>
  <c r="L341" i="131" l="1"/>
  <c r="J341" i="131"/>
  <c r="K341" i="131"/>
  <c r="J356" i="131"/>
  <c r="J360" i="131"/>
  <c r="K356" i="131"/>
  <c r="K360" i="131"/>
  <c r="L273" i="131"/>
  <c r="K273" i="131"/>
  <c r="J273" i="131"/>
  <c r="K64" i="131"/>
  <c r="J107" i="131"/>
  <c r="K107" i="131"/>
  <c r="L101" i="131"/>
  <c r="L107" i="131" s="1"/>
  <c r="I107" i="131"/>
  <c r="J64" i="131"/>
  <c r="K142" i="93"/>
  <c r="L141" i="93"/>
  <c r="L142" i="93" s="1"/>
  <c r="J142" i="93"/>
  <c r="K264" i="132"/>
  <c r="F264" i="132"/>
  <c r="L362" i="131"/>
  <c r="I117" i="130"/>
  <c r="H117" i="130"/>
  <c r="J181" i="142"/>
  <c r="L181" i="142"/>
  <c r="L136" i="142"/>
  <c r="K145" i="142"/>
  <c r="K146" i="142" s="1"/>
  <c r="H146" i="142"/>
  <c r="J145" i="142"/>
  <c r="J146" i="142" s="1"/>
  <c r="G146" i="142"/>
  <c r="L145" i="142"/>
  <c r="L146" i="142" s="1"/>
  <c r="K41" i="142"/>
  <c r="H42" i="142"/>
  <c r="K42" i="142" s="1"/>
  <c r="G42" i="142"/>
  <c r="J42" i="142" s="1"/>
  <c r="J41" i="142"/>
  <c r="L40" i="142"/>
  <c r="I41" i="142"/>
  <c r="H44" i="142"/>
  <c r="E182" i="142"/>
  <c r="G44" i="142"/>
  <c r="J40" i="142"/>
  <c r="F142" i="93"/>
  <c r="K110" i="93"/>
  <c r="K111" i="93" s="1"/>
  <c r="H111" i="93"/>
  <c r="K39" i="93"/>
  <c r="H40" i="93"/>
  <c r="J111" i="93"/>
  <c r="I111" i="93"/>
  <c r="J38" i="93"/>
  <c r="G39" i="93"/>
  <c r="J39" i="93" s="1"/>
  <c r="F111" i="93"/>
  <c r="L94" i="93"/>
  <c r="L111" i="93" s="1"/>
  <c r="H41" i="93"/>
  <c r="K41" i="93" s="1"/>
  <c r="G111" i="93"/>
  <c r="I41" i="93"/>
  <c r="L41" i="93" s="1"/>
  <c r="L263" i="132"/>
  <c r="J264" i="132"/>
  <c r="L271" i="132"/>
  <c r="L289" i="132"/>
  <c r="L291" i="132"/>
  <c r="L262" i="132"/>
  <c r="K280" i="132"/>
  <c r="J280" i="132"/>
  <c r="L280" i="132"/>
  <c r="L290" i="132"/>
  <c r="K299" i="132"/>
  <c r="K292" i="132"/>
  <c r="L254" i="132"/>
  <c r="L287" i="132"/>
  <c r="L288" i="132"/>
  <c r="J292" i="132"/>
  <c r="J272" i="132"/>
  <c r="L270" i="132"/>
  <c r="K272" i="132"/>
  <c r="J299" i="132"/>
  <c r="L269" i="132"/>
  <c r="I42" i="132"/>
  <c r="J246" i="132"/>
  <c r="L126" i="132"/>
  <c r="L69" i="132"/>
  <c r="J295" i="132"/>
  <c r="K295" i="132"/>
  <c r="L219" i="132"/>
  <c r="I246" i="132"/>
  <c r="L296" i="132"/>
  <c r="L298" i="132"/>
  <c r="L293" i="132"/>
  <c r="L294" i="132"/>
  <c r="L220" i="132"/>
  <c r="L221" i="132"/>
  <c r="L222" i="132"/>
  <c r="L244" i="132"/>
  <c r="L297" i="132"/>
  <c r="K246" i="132"/>
  <c r="L245" i="132"/>
  <c r="K42" i="132"/>
  <c r="J42" i="132"/>
  <c r="L42" i="132"/>
  <c r="L92" i="132"/>
  <c r="L203" i="132"/>
  <c r="L267" i="132"/>
  <c r="L237" i="132"/>
  <c r="L363" i="131"/>
  <c r="L353" i="131"/>
  <c r="L355" i="131"/>
  <c r="L357" i="131"/>
  <c r="L360" i="131" s="1"/>
  <c r="L359" i="131"/>
  <c r="L332" i="131"/>
  <c r="L287" i="131"/>
  <c r="L361" i="131"/>
  <c r="L364" i="131" s="1"/>
  <c r="L354" i="131"/>
  <c r="L358" i="131"/>
  <c r="L352" i="131"/>
  <c r="L350" i="131"/>
  <c r="L356" i="131" s="1"/>
  <c r="L351" i="131"/>
  <c r="L331" i="131"/>
  <c r="I275" i="131"/>
  <c r="L275" i="131" s="1"/>
  <c r="L274" i="131"/>
  <c r="G275" i="131"/>
  <c r="J275" i="131" s="1"/>
  <c r="J274" i="131"/>
  <c r="H274" i="131"/>
  <c r="L330" i="131"/>
  <c r="L333" i="131" s="1"/>
  <c r="G276" i="131" l="1"/>
  <c r="L276" i="131"/>
  <c r="J276" i="131"/>
  <c r="I276" i="131"/>
  <c r="G40" i="93"/>
  <c r="J40" i="93" s="1"/>
  <c r="G41" i="93"/>
  <c r="J41" i="93" s="1"/>
  <c r="L264" i="132"/>
  <c r="F182" i="142"/>
  <c r="K43" i="142"/>
  <c r="J43" i="142"/>
  <c r="K44" i="142"/>
  <c r="J44" i="142"/>
  <c r="G43" i="142"/>
  <c r="G45" i="142" s="1"/>
  <c r="J45" i="142" s="1"/>
  <c r="H43" i="142"/>
  <c r="H45" i="142" s="1"/>
  <c r="K45" i="142" s="1"/>
  <c r="L41" i="142"/>
  <c r="I42" i="142"/>
  <c r="L42" i="142" s="1"/>
  <c r="I44" i="142"/>
  <c r="H42" i="93"/>
  <c r="K40" i="93"/>
  <c r="I42" i="93"/>
  <c r="L292" i="132"/>
  <c r="L272" i="132"/>
  <c r="L295" i="132"/>
  <c r="L299" i="132"/>
  <c r="L246" i="132"/>
  <c r="K274" i="131"/>
  <c r="K276" i="131" s="1"/>
  <c r="H275" i="131"/>
  <c r="K275" i="131" s="1"/>
  <c r="H276" i="131" l="1"/>
  <c r="G42" i="93"/>
  <c r="J42" i="93" s="1"/>
  <c r="L43" i="142"/>
  <c r="I43" i="142"/>
  <c r="I45" i="142" s="1"/>
  <c r="L44" i="142"/>
  <c r="K42" i="93"/>
  <c r="H43" i="93"/>
  <c r="L42" i="93"/>
  <c r="I43" i="93"/>
  <c r="L43" i="93" s="1"/>
  <c r="G43" i="93"/>
  <c r="G46" i="142" l="1"/>
  <c r="H46" i="142"/>
  <c r="L45" i="142"/>
  <c r="I46" i="142"/>
  <c r="L46" i="142" s="1"/>
  <c r="K43" i="93"/>
  <c r="H44" i="93"/>
  <c r="K44" i="93" s="1"/>
  <c r="J43" i="93"/>
  <c r="I44" i="93"/>
  <c r="L44" i="93" s="1"/>
  <c r="G44" i="93"/>
  <c r="J44" i="93" s="1"/>
  <c r="J327" i="131"/>
  <c r="J329" i="131" s="1"/>
  <c r="K327" i="131"/>
  <c r="J328" i="131"/>
  <c r="K328" i="131"/>
  <c r="J324" i="131"/>
  <c r="K324" i="131"/>
  <c r="E297" i="131"/>
  <c r="F297" i="131"/>
  <c r="G297" i="131"/>
  <c r="H297" i="131"/>
  <c r="I297" i="131"/>
  <c r="J296" i="131"/>
  <c r="K296" i="131"/>
  <c r="L296" i="131"/>
  <c r="J303" i="131"/>
  <c r="K303" i="131"/>
  <c r="J304" i="131"/>
  <c r="K304" i="131"/>
  <c r="J305" i="131"/>
  <c r="K305" i="131"/>
  <c r="J306" i="131"/>
  <c r="K306" i="131"/>
  <c r="J176" i="131"/>
  <c r="K176" i="131"/>
  <c r="E179" i="131"/>
  <c r="E181" i="131" s="1"/>
  <c r="F179" i="131"/>
  <c r="F181" i="131" s="1"/>
  <c r="G179" i="131"/>
  <c r="G181" i="131" s="1"/>
  <c r="H179" i="131"/>
  <c r="H181" i="131" s="1"/>
  <c r="I179" i="131"/>
  <c r="I181" i="131" s="1"/>
  <c r="D179" i="131"/>
  <c r="D181" i="131" s="1"/>
  <c r="J180" i="131"/>
  <c r="K180" i="131"/>
  <c r="J132" i="131"/>
  <c r="K132" i="131"/>
  <c r="L132" i="131"/>
  <c r="K131" i="131"/>
  <c r="L131" i="131"/>
  <c r="J131" i="131"/>
  <c r="E22" i="131"/>
  <c r="F22" i="131"/>
  <c r="G22" i="131"/>
  <c r="G34" i="131" s="1"/>
  <c r="H22" i="131"/>
  <c r="H34" i="131" s="1"/>
  <c r="I22" i="131"/>
  <c r="D22" i="131"/>
  <c r="I29" i="131"/>
  <c r="J19" i="131"/>
  <c r="K19" i="131"/>
  <c r="H114" i="130"/>
  <c r="I114" i="130"/>
  <c r="J114" i="130"/>
  <c r="H115" i="130"/>
  <c r="I115" i="130"/>
  <c r="J115" i="130"/>
  <c r="H112" i="130"/>
  <c r="I112" i="130"/>
  <c r="J112" i="130"/>
  <c r="H113" i="130"/>
  <c r="I113" i="130"/>
  <c r="J113" i="130"/>
  <c r="H110" i="130"/>
  <c r="I110" i="130"/>
  <c r="J110" i="130"/>
  <c r="H116" i="130"/>
  <c r="I116" i="130"/>
  <c r="J116" i="130"/>
  <c r="H107" i="130"/>
  <c r="I107" i="130"/>
  <c r="J107" i="130"/>
  <c r="G68" i="130"/>
  <c r="J68" i="130" s="1"/>
  <c r="H68" i="130"/>
  <c r="I68" i="130"/>
  <c r="C62" i="130"/>
  <c r="C118" i="130" s="1"/>
  <c r="I118" i="130" s="1"/>
  <c r="D118" i="130"/>
  <c r="E62" i="130"/>
  <c r="E118" i="130" s="1"/>
  <c r="F62" i="130"/>
  <c r="F118" i="130" s="1"/>
  <c r="B62" i="130"/>
  <c r="B118" i="130" s="1"/>
  <c r="H59" i="130"/>
  <c r="I59" i="130"/>
  <c r="J59" i="130"/>
  <c r="H61" i="130"/>
  <c r="I61" i="130"/>
  <c r="J61" i="130"/>
  <c r="H41" i="130"/>
  <c r="I41" i="130"/>
  <c r="J41" i="130"/>
  <c r="H57" i="130"/>
  <c r="I57" i="130"/>
  <c r="J57" i="130"/>
  <c r="H58" i="130"/>
  <c r="I58" i="130"/>
  <c r="J58" i="130"/>
  <c r="H60" i="130"/>
  <c r="I60" i="130"/>
  <c r="J60" i="130"/>
  <c r="H45" i="130"/>
  <c r="I45" i="130"/>
  <c r="J45" i="130"/>
  <c r="H42" i="130"/>
  <c r="I42" i="130"/>
  <c r="J42" i="130"/>
  <c r="H43" i="130"/>
  <c r="I43" i="130"/>
  <c r="J43" i="130"/>
  <c r="H44" i="130"/>
  <c r="I44" i="130"/>
  <c r="J44" i="130"/>
  <c r="H40" i="130"/>
  <c r="I40" i="130"/>
  <c r="J40" i="130"/>
  <c r="G19" i="130"/>
  <c r="G20" i="130"/>
  <c r="G21" i="130"/>
  <c r="G22" i="130"/>
  <c r="G23" i="130"/>
  <c r="G24" i="130"/>
  <c r="H16" i="130"/>
  <c r="I16" i="130"/>
  <c r="J16" i="130"/>
  <c r="E126" i="129"/>
  <c r="F126" i="129"/>
  <c r="G126" i="129"/>
  <c r="H126" i="129"/>
  <c r="I126" i="129"/>
  <c r="D126" i="129"/>
  <c r="L125" i="129"/>
  <c r="K125" i="129"/>
  <c r="J125" i="129"/>
  <c r="L124" i="129"/>
  <c r="K124" i="129"/>
  <c r="J124" i="129"/>
  <c r="L123" i="129"/>
  <c r="K123" i="129"/>
  <c r="J123" i="129"/>
  <c r="E122" i="129"/>
  <c r="F122" i="129"/>
  <c r="G122" i="129"/>
  <c r="H122" i="129"/>
  <c r="I122" i="129"/>
  <c r="D122" i="129"/>
  <c r="L121" i="129"/>
  <c r="K121" i="129"/>
  <c r="J121" i="129"/>
  <c r="L120" i="129"/>
  <c r="K120" i="129"/>
  <c r="J120" i="129"/>
  <c r="E129" i="129"/>
  <c r="F129" i="129"/>
  <c r="G129" i="129"/>
  <c r="H129" i="129"/>
  <c r="D129" i="129"/>
  <c r="J117" i="129"/>
  <c r="K117" i="129"/>
  <c r="L117" i="129"/>
  <c r="J118" i="129"/>
  <c r="K118" i="129"/>
  <c r="L118" i="129"/>
  <c r="E119" i="129"/>
  <c r="F119" i="129"/>
  <c r="G119" i="129"/>
  <c r="H119" i="129"/>
  <c r="I119" i="129"/>
  <c r="D119" i="129"/>
  <c r="E36" i="129"/>
  <c r="E47" i="129" s="1"/>
  <c r="F36" i="129"/>
  <c r="F47" i="129" s="1"/>
  <c r="G36" i="129"/>
  <c r="G47" i="129" s="1"/>
  <c r="H36" i="129"/>
  <c r="H47" i="129" s="1"/>
  <c r="I36" i="129"/>
  <c r="I47" i="129" s="1"/>
  <c r="D36" i="129"/>
  <c r="D47" i="129" s="1"/>
  <c r="J42" i="129"/>
  <c r="K42" i="129"/>
  <c r="L42" i="129"/>
  <c r="J35" i="129"/>
  <c r="K35" i="129"/>
  <c r="L35" i="129"/>
  <c r="G22" i="128"/>
  <c r="G23" i="128"/>
  <c r="J23" i="128" s="1"/>
  <c r="H22" i="128"/>
  <c r="I22" i="128"/>
  <c r="J22" i="128"/>
  <c r="H23" i="128"/>
  <c r="I23" i="128"/>
  <c r="D19" i="128"/>
  <c r="E19" i="128"/>
  <c r="F19" i="128"/>
  <c r="H16" i="128"/>
  <c r="I16" i="128"/>
  <c r="H17" i="128"/>
  <c r="I17" i="128"/>
  <c r="I15" i="128"/>
  <c r="H15" i="128"/>
  <c r="C18" i="128"/>
  <c r="D18" i="128"/>
  <c r="B18" i="128"/>
  <c r="B19" i="128" s="1"/>
  <c r="C14" i="128"/>
  <c r="C19" i="128" s="1"/>
  <c r="D14" i="128"/>
  <c r="B14" i="128"/>
  <c r="K329" i="131" l="1"/>
  <c r="I34" i="131"/>
  <c r="H45" i="93"/>
  <c r="K45" i="93" s="1"/>
  <c r="I45" i="93"/>
  <c r="L45" i="93" s="1"/>
  <c r="G45" i="93"/>
  <c r="J45" i="93" s="1"/>
  <c r="H118" i="130"/>
  <c r="K46" i="142"/>
  <c r="J46" i="142"/>
  <c r="H47" i="142"/>
  <c r="K47" i="142" s="1"/>
  <c r="G47" i="142"/>
  <c r="J47" i="142" s="1"/>
  <c r="I47" i="142"/>
  <c r="L324" i="131"/>
  <c r="L328" i="131"/>
  <c r="L327" i="131"/>
  <c r="L176" i="131"/>
  <c r="L303" i="131"/>
  <c r="L305" i="131"/>
  <c r="L306" i="131"/>
  <c r="L304" i="131"/>
  <c r="L180" i="131"/>
  <c r="L19" i="131"/>
  <c r="G130" i="129"/>
  <c r="D130" i="129"/>
  <c r="E130" i="129"/>
  <c r="H130" i="129"/>
  <c r="F130" i="129"/>
  <c r="J122" i="129"/>
  <c r="K122" i="129"/>
  <c r="J126" i="129"/>
  <c r="K126" i="129"/>
  <c r="L122" i="129"/>
  <c r="L126" i="129"/>
  <c r="H46" i="93" l="1"/>
  <c r="K46" i="93" s="1"/>
  <c r="I46" i="93"/>
  <c r="G46" i="93"/>
  <c r="J46" i="93" s="1"/>
  <c r="H48" i="142"/>
  <c r="J48" i="142"/>
  <c r="J151" i="142" s="1"/>
  <c r="L47" i="142"/>
  <c r="L48" i="142" s="1"/>
  <c r="L151" i="142" s="1"/>
  <c r="I48" i="142"/>
  <c r="I151" i="142" s="1"/>
  <c r="K48" i="142"/>
  <c r="K151" i="142" s="1"/>
  <c r="G48" i="142"/>
  <c r="L46" i="93"/>
  <c r="J23" i="74"/>
  <c r="I23" i="74"/>
  <c r="H23" i="74"/>
  <c r="K167" i="75"/>
  <c r="L167" i="75"/>
  <c r="J167" i="75"/>
  <c r="E166" i="75"/>
  <c r="F166" i="75"/>
  <c r="G166" i="75"/>
  <c r="H166" i="75"/>
  <c r="I166" i="75"/>
  <c r="D166" i="75"/>
  <c r="L165" i="75"/>
  <c r="L166" i="75" s="1"/>
  <c r="K165" i="75"/>
  <c r="J165" i="75"/>
  <c r="L164" i="75"/>
  <c r="K164" i="75"/>
  <c r="J164" i="75"/>
  <c r="E163" i="75"/>
  <c r="F163" i="75"/>
  <c r="G163" i="75"/>
  <c r="H163" i="75"/>
  <c r="I163" i="75"/>
  <c r="D163" i="75"/>
  <c r="J161" i="75"/>
  <c r="K161" i="75"/>
  <c r="L161" i="75"/>
  <c r="J162" i="75"/>
  <c r="K162" i="75"/>
  <c r="L162" i="75"/>
  <c r="K160" i="75"/>
  <c r="L160" i="75"/>
  <c r="J160" i="75"/>
  <c r="J163" i="75" s="1"/>
  <c r="E126" i="75"/>
  <c r="F126" i="75"/>
  <c r="G126" i="75"/>
  <c r="H126" i="75"/>
  <c r="I126" i="75"/>
  <c r="D126" i="75"/>
  <c r="K119" i="75"/>
  <c r="L119" i="75"/>
  <c r="J119" i="75"/>
  <c r="D63" i="75"/>
  <c r="E63" i="75"/>
  <c r="D71" i="75"/>
  <c r="E71" i="75"/>
  <c r="F71" i="75"/>
  <c r="C26" i="74"/>
  <c r="D26" i="74"/>
  <c r="E26" i="74"/>
  <c r="F26" i="74"/>
  <c r="G26" i="74"/>
  <c r="B26" i="74"/>
  <c r="H24" i="74"/>
  <c r="I24" i="74"/>
  <c r="J24" i="74"/>
  <c r="I22" i="74"/>
  <c r="J22" i="74"/>
  <c r="H22" i="74"/>
  <c r="C20" i="74"/>
  <c r="D20" i="74"/>
  <c r="E20" i="74"/>
  <c r="F20" i="74"/>
  <c r="G20" i="74"/>
  <c r="B20" i="74"/>
  <c r="J245" i="136"/>
  <c r="K245" i="136"/>
  <c r="L245" i="136"/>
  <c r="D246" i="136"/>
  <c r="E236" i="136"/>
  <c r="G236" i="136"/>
  <c r="H236" i="136"/>
  <c r="I236" i="136"/>
  <c r="D236" i="136"/>
  <c r="E221" i="136"/>
  <c r="G221" i="136"/>
  <c r="H221" i="136"/>
  <c r="I221" i="136"/>
  <c r="D221" i="136"/>
  <c r="G256" i="136"/>
  <c r="H256" i="136"/>
  <c r="K256" i="136" s="1"/>
  <c r="I256" i="136"/>
  <c r="G258" i="136"/>
  <c r="J258" i="136" s="1"/>
  <c r="H258" i="136"/>
  <c r="K258" i="136" s="1"/>
  <c r="E259" i="136"/>
  <c r="F259" i="136"/>
  <c r="D259" i="136"/>
  <c r="J252" i="136"/>
  <c r="K252" i="136"/>
  <c r="L252" i="136"/>
  <c r="K251" i="136"/>
  <c r="L251" i="136"/>
  <c r="J251" i="136"/>
  <c r="E253" i="136"/>
  <c r="F253" i="136"/>
  <c r="G253" i="136"/>
  <c r="H253" i="136"/>
  <c r="I253" i="136"/>
  <c r="D253" i="136"/>
  <c r="E250" i="136"/>
  <c r="F250" i="136"/>
  <c r="D250" i="136"/>
  <c r="E246" i="136"/>
  <c r="F246" i="136"/>
  <c r="G246" i="136"/>
  <c r="G247" i="136" s="1"/>
  <c r="J247" i="136" s="1"/>
  <c r="H246" i="136"/>
  <c r="H247" i="136" s="1"/>
  <c r="K247" i="136" s="1"/>
  <c r="I246" i="136"/>
  <c r="I247" i="136" s="1"/>
  <c r="E229" i="136"/>
  <c r="G229" i="136"/>
  <c r="H229" i="136"/>
  <c r="D229" i="136"/>
  <c r="I227" i="136"/>
  <c r="L227" i="136" s="1"/>
  <c r="J227" i="136"/>
  <c r="K227" i="136"/>
  <c r="I228" i="136"/>
  <c r="L228" i="136" s="1"/>
  <c r="J228" i="136"/>
  <c r="K228" i="136"/>
  <c r="J223" i="136"/>
  <c r="K223" i="136"/>
  <c r="L223" i="136"/>
  <c r="E224" i="136"/>
  <c r="F224" i="136"/>
  <c r="G224" i="136"/>
  <c r="G257" i="136" s="1"/>
  <c r="J257" i="136" s="1"/>
  <c r="H224" i="136"/>
  <c r="H257" i="136" s="1"/>
  <c r="K257" i="136" s="1"/>
  <c r="I224" i="136"/>
  <c r="I257" i="136" s="1"/>
  <c r="L257" i="136" s="1"/>
  <c r="D224" i="136"/>
  <c r="I169" i="75" l="1"/>
  <c r="E169" i="75"/>
  <c r="H169" i="75"/>
  <c r="G169" i="75"/>
  <c r="D169" i="75"/>
  <c r="J166" i="75"/>
  <c r="G151" i="142"/>
  <c r="G182" i="142" s="1"/>
  <c r="H151" i="142"/>
  <c r="H182" i="142" s="1"/>
  <c r="K182" i="142"/>
  <c r="J182" i="142"/>
  <c r="I182" i="142"/>
  <c r="K166" i="75"/>
  <c r="L163" i="75"/>
  <c r="K163" i="75"/>
  <c r="F63" i="75"/>
  <c r="K253" i="136"/>
  <c r="L253" i="136"/>
  <c r="D260" i="136"/>
  <c r="H248" i="136"/>
  <c r="K248" i="136" s="1"/>
  <c r="E260" i="136"/>
  <c r="I248" i="136"/>
  <c r="L247" i="136"/>
  <c r="J256" i="136"/>
  <c r="L256" i="136"/>
  <c r="J253" i="136"/>
  <c r="G248" i="136"/>
  <c r="J248" i="136" s="1"/>
  <c r="G100" i="136"/>
  <c r="H100" i="136"/>
  <c r="J17" i="136"/>
  <c r="K17" i="136"/>
  <c r="L17" i="136"/>
  <c r="E148" i="136"/>
  <c r="F148" i="136"/>
  <c r="G148" i="136"/>
  <c r="G151" i="136" s="1"/>
  <c r="H148" i="136"/>
  <c r="H151" i="136" s="1"/>
  <c r="I148" i="136"/>
  <c r="I151" i="136" s="1"/>
  <c r="D148" i="136"/>
  <c r="J147" i="136"/>
  <c r="K147" i="136"/>
  <c r="L147" i="136"/>
  <c r="E124" i="136"/>
  <c r="F124" i="136"/>
  <c r="G124" i="136"/>
  <c r="H124" i="136"/>
  <c r="I124" i="136"/>
  <c r="D124" i="136"/>
  <c r="J116" i="136"/>
  <c r="K116" i="136"/>
  <c r="L116" i="136"/>
  <c r="J117" i="136"/>
  <c r="K117" i="136"/>
  <c r="L117" i="136"/>
  <c r="J118" i="136"/>
  <c r="K118" i="136"/>
  <c r="L118" i="136"/>
  <c r="J119" i="136"/>
  <c r="K119" i="136"/>
  <c r="L119" i="136"/>
  <c r="J120" i="136"/>
  <c r="K120" i="136"/>
  <c r="L120" i="136"/>
  <c r="J121" i="136"/>
  <c r="K121" i="136"/>
  <c r="L121" i="136"/>
  <c r="J122" i="136"/>
  <c r="K122" i="136"/>
  <c r="L122" i="136"/>
  <c r="J123" i="136"/>
  <c r="K123" i="136"/>
  <c r="L123" i="136"/>
  <c r="E40" i="136"/>
  <c r="F40" i="136"/>
  <c r="G40" i="136"/>
  <c r="H40" i="136"/>
  <c r="I40" i="136"/>
  <c r="D40" i="136"/>
  <c r="L24" i="136"/>
  <c r="K24" i="136"/>
  <c r="J24" i="136"/>
  <c r="J41" i="89"/>
  <c r="I41" i="89"/>
  <c r="H41" i="89"/>
  <c r="B26" i="89"/>
  <c r="J43" i="89"/>
  <c r="I43" i="89"/>
  <c r="H43" i="89"/>
  <c r="C44" i="89"/>
  <c r="C46" i="89" s="1"/>
  <c r="E44" i="89"/>
  <c r="F44" i="89"/>
  <c r="B44" i="89"/>
  <c r="K135" i="127"/>
  <c r="L135" i="127"/>
  <c r="J135" i="127"/>
  <c r="J138" i="127"/>
  <c r="K138" i="127"/>
  <c r="L138" i="127"/>
  <c r="D134" i="127"/>
  <c r="E139" i="127"/>
  <c r="F139" i="127"/>
  <c r="G139" i="127"/>
  <c r="H139" i="127"/>
  <c r="I139" i="127"/>
  <c r="D139" i="127"/>
  <c r="E134" i="127"/>
  <c r="F134" i="127"/>
  <c r="G134" i="127"/>
  <c r="H134" i="127"/>
  <c r="I134" i="127"/>
  <c r="J133" i="127"/>
  <c r="K133" i="127"/>
  <c r="L133" i="127"/>
  <c r="K132" i="127"/>
  <c r="L132" i="127"/>
  <c r="J132" i="127"/>
  <c r="K131" i="127"/>
  <c r="L131" i="127"/>
  <c r="J131" i="127"/>
  <c r="C23" i="126"/>
  <c r="D23" i="126"/>
  <c r="E23" i="126"/>
  <c r="F23" i="126"/>
  <c r="G23" i="126"/>
  <c r="B23" i="126"/>
  <c r="I9" i="126"/>
  <c r="J9" i="126"/>
  <c r="H9" i="126"/>
  <c r="C18" i="126"/>
  <c r="D18" i="126"/>
  <c r="E18" i="126"/>
  <c r="F18" i="126"/>
  <c r="K78" i="127"/>
  <c r="J78" i="127"/>
  <c r="L78" i="127"/>
  <c r="E76" i="127"/>
  <c r="F76" i="127"/>
  <c r="G76" i="127"/>
  <c r="H76" i="127"/>
  <c r="I76" i="127"/>
  <c r="D76" i="127"/>
  <c r="E72" i="127"/>
  <c r="F72" i="127"/>
  <c r="G72" i="127"/>
  <c r="H72" i="127"/>
  <c r="I72" i="127"/>
  <c r="D72" i="127"/>
  <c r="E69" i="127"/>
  <c r="F69" i="127"/>
  <c r="G69" i="127"/>
  <c r="H69" i="127"/>
  <c r="I69" i="127"/>
  <c r="D69" i="127"/>
  <c r="K30" i="127"/>
  <c r="L30" i="127"/>
  <c r="J30" i="127"/>
  <c r="L29" i="127"/>
  <c r="K29" i="127"/>
  <c r="J29" i="127"/>
  <c r="L28" i="127"/>
  <c r="K28" i="127"/>
  <c r="J28" i="127"/>
  <c r="L27" i="127"/>
  <c r="K27" i="127"/>
  <c r="J27" i="127"/>
  <c r="L26" i="127"/>
  <c r="K26" i="127"/>
  <c r="J26" i="127"/>
  <c r="J25" i="127"/>
  <c r="L25" i="127"/>
  <c r="K25" i="127"/>
  <c r="L24" i="127"/>
  <c r="K24" i="127"/>
  <c r="J24" i="127"/>
  <c r="E17" i="127"/>
  <c r="F17" i="127"/>
  <c r="G17" i="127"/>
  <c r="H17" i="127"/>
  <c r="I17" i="127"/>
  <c r="D17" i="127"/>
  <c r="E14" i="127"/>
  <c r="F14" i="127"/>
  <c r="G14" i="127"/>
  <c r="H14" i="127"/>
  <c r="I14" i="127"/>
  <c r="D14" i="127"/>
  <c r="K23" i="127"/>
  <c r="J23" i="127"/>
  <c r="L23" i="127"/>
  <c r="K22" i="127"/>
  <c r="J22" i="127"/>
  <c r="L22" i="127"/>
  <c r="K21" i="127"/>
  <c r="J21" i="127"/>
  <c r="L21" i="127"/>
  <c r="K20" i="127"/>
  <c r="J20" i="127"/>
  <c r="L20" i="127"/>
  <c r="K19" i="127"/>
  <c r="J19" i="127"/>
  <c r="L19" i="127"/>
  <c r="K18" i="127"/>
  <c r="J18" i="127"/>
  <c r="L18" i="127"/>
  <c r="K16" i="127"/>
  <c r="J16" i="127"/>
  <c r="L16" i="127"/>
  <c r="K15" i="127"/>
  <c r="J15" i="127"/>
  <c r="L15" i="127"/>
  <c r="K13" i="127"/>
  <c r="J13" i="127"/>
  <c r="L13" i="127"/>
  <c r="K12" i="127"/>
  <c r="J12" i="127"/>
  <c r="L12" i="127"/>
  <c r="I11" i="127"/>
  <c r="H11" i="127"/>
  <c r="G11" i="127"/>
  <c r="F11" i="127"/>
  <c r="E11" i="127"/>
  <c r="D11" i="127"/>
  <c r="K10" i="127"/>
  <c r="J10" i="127"/>
  <c r="L10" i="127"/>
  <c r="K9" i="127"/>
  <c r="J9" i="127"/>
  <c r="L9" i="127"/>
  <c r="D44" i="89" l="1"/>
  <c r="H249" i="136"/>
  <c r="H250" i="136" s="1"/>
  <c r="I79" i="127"/>
  <c r="E79" i="127"/>
  <c r="L134" i="127"/>
  <c r="H140" i="127"/>
  <c r="K134" i="127"/>
  <c r="G140" i="127"/>
  <c r="H31" i="127"/>
  <c r="D31" i="127"/>
  <c r="F31" i="127"/>
  <c r="L182" i="142"/>
  <c r="I249" i="136"/>
  <c r="L248" i="136"/>
  <c r="G249" i="136"/>
  <c r="B46" i="89"/>
  <c r="G79" i="127"/>
  <c r="I31" i="127"/>
  <c r="E31" i="127"/>
  <c r="G31" i="127"/>
  <c r="D79" i="127"/>
  <c r="F79" i="127"/>
  <c r="H79" i="127"/>
  <c r="J134" i="127"/>
  <c r="I140" i="127"/>
  <c r="E140" i="127"/>
  <c r="D140" i="127"/>
  <c r="F140" i="127"/>
  <c r="K17" i="127"/>
  <c r="L14" i="127"/>
  <c r="J14" i="127"/>
  <c r="L17" i="127"/>
  <c r="J17" i="127"/>
  <c r="K14" i="127"/>
  <c r="J11" i="127"/>
  <c r="K11" i="127"/>
  <c r="L11" i="127"/>
  <c r="B47" i="89" l="1"/>
  <c r="D46" i="89"/>
  <c r="K249" i="136"/>
  <c r="K250" i="136" s="1"/>
  <c r="G250" i="136"/>
  <c r="J249" i="136"/>
  <c r="J250" i="136" s="1"/>
  <c r="L249" i="136"/>
  <c r="L250" i="136" s="1"/>
  <c r="I250" i="136"/>
  <c r="K31" i="127"/>
  <c r="J31" i="127"/>
  <c r="L31" i="127"/>
  <c r="H21" i="126" l="1"/>
  <c r="I21" i="126"/>
  <c r="J21" i="126"/>
  <c r="H22" i="126"/>
  <c r="I22" i="126"/>
  <c r="J22" i="126"/>
  <c r="I20" i="126"/>
  <c r="J20" i="126"/>
  <c r="J23" i="126" s="1"/>
  <c r="H20" i="126"/>
  <c r="I23" i="126" l="1"/>
  <c r="H23" i="126"/>
  <c r="K20" i="125"/>
  <c r="L20" i="125"/>
  <c r="J20" i="125"/>
  <c r="J10" i="125"/>
  <c r="K10" i="125"/>
  <c r="L10" i="125"/>
  <c r="E39" i="125"/>
  <c r="F39" i="125"/>
  <c r="G39" i="125"/>
  <c r="H39" i="125"/>
  <c r="I39" i="125"/>
  <c r="D39" i="125"/>
  <c r="J38" i="125"/>
  <c r="K38" i="125"/>
  <c r="L38" i="125"/>
  <c r="C29" i="124"/>
  <c r="C30" i="124" s="1"/>
  <c r="D29" i="124"/>
  <c r="E29" i="124"/>
  <c r="F29" i="124"/>
  <c r="F30" i="124" s="1"/>
  <c r="G29" i="124"/>
  <c r="G30" i="124" s="1"/>
  <c r="B29" i="124"/>
  <c r="C22" i="124"/>
  <c r="D22" i="124"/>
  <c r="D30" i="124" s="1"/>
  <c r="E22" i="124"/>
  <c r="F22" i="124"/>
  <c r="G22" i="124"/>
  <c r="B22" i="124"/>
  <c r="H14" i="124"/>
  <c r="I14" i="124"/>
  <c r="J14" i="124"/>
  <c r="H10" i="124"/>
  <c r="I10" i="124"/>
  <c r="J10" i="124"/>
  <c r="F67" i="123"/>
  <c r="H67" i="123"/>
  <c r="L66" i="123"/>
  <c r="K66" i="123"/>
  <c r="J66" i="123"/>
  <c r="K65" i="123"/>
  <c r="L65" i="123"/>
  <c r="L67" i="123" s="1"/>
  <c r="J65" i="123"/>
  <c r="E64" i="123"/>
  <c r="E67" i="123" s="1"/>
  <c r="F64" i="123"/>
  <c r="G64" i="123"/>
  <c r="G67" i="123" s="1"/>
  <c r="H64" i="123"/>
  <c r="I64" i="123"/>
  <c r="I67" i="123" s="1"/>
  <c r="D64" i="123"/>
  <c r="D67" i="123" s="1"/>
  <c r="L63" i="123"/>
  <c r="K63" i="123"/>
  <c r="J63" i="123"/>
  <c r="L62" i="123"/>
  <c r="K62" i="123"/>
  <c r="J62" i="123"/>
  <c r="L61" i="123"/>
  <c r="L64" i="123" s="1"/>
  <c r="K61" i="123"/>
  <c r="K64" i="123" s="1"/>
  <c r="J61" i="123"/>
  <c r="J64" i="123" s="1"/>
  <c r="B30" i="124" l="1"/>
  <c r="E30" i="124"/>
  <c r="J67" i="123"/>
  <c r="K67" i="123"/>
  <c r="J50" i="123"/>
  <c r="K50" i="123"/>
  <c r="L50" i="123"/>
  <c r="E48" i="123"/>
  <c r="F48" i="123"/>
  <c r="G48" i="123"/>
  <c r="H48" i="123"/>
  <c r="I48" i="123"/>
  <c r="D48" i="123"/>
  <c r="J10" i="123"/>
  <c r="K10" i="123"/>
  <c r="L10" i="123"/>
  <c r="J11" i="123"/>
  <c r="K11" i="123"/>
  <c r="L11" i="123"/>
  <c r="C27" i="122"/>
  <c r="D27" i="122"/>
  <c r="E27" i="122"/>
  <c r="F27" i="122"/>
  <c r="G27" i="122"/>
  <c r="B27" i="122"/>
  <c r="J26" i="122"/>
  <c r="I26" i="122"/>
  <c r="H26" i="122"/>
  <c r="J25" i="122"/>
  <c r="I25" i="122"/>
  <c r="H25" i="122"/>
  <c r="J24" i="122"/>
  <c r="I24" i="122"/>
  <c r="H24" i="122"/>
  <c r="C22" i="122"/>
  <c r="D22" i="122"/>
  <c r="E22" i="122"/>
  <c r="F22" i="122"/>
  <c r="G22" i="122"/>
  <c r="B22" i="122"/>
  <c r="H21" i="122"/>
  <c r="I21" i="122"/>
  <c r="J21" i="122"/>
  <c r="H11" i="122"/>
  <c r="I11" i="122"/>
  <c r="J11" i="122"/>
  <c r="H10" i="122"/>
  <c r="I10" i="122"/>
  <c r="J10" i="122"/>
  <c r="B28" i="122" l="1"/>
  <c r="D28" i="122"/>
  <c r="I27" i="122"/>
  <c r="J27" i="122"/>
  <c r="E28" i="122"/>
  <c r="G28" i="122"/>
  <c r="C28" i="122"/>
  <c r="F28" i="122"/>
  <c r="H27" i="122"/>
  <c r="K10" i="121" l="1"/>
  <c r="L10" i="121"/>
  <c r="J10" i="121"/>
  <c r="E25" i="121" l="1"/>
  <c r="F25" i="121"/>
  <c r="D25" i="121"/>
  <c r="E14" i="121"/>
  <c r="F14" i="121"/>
  <c r="G14" i="121"/>
  <c r="H14" i="121"/>
  <c r="I14" i="121"/>
  <c r="D14" i="121"/>
  <c r="E18" i="121"/>
  <c r="F18" i="121"/>
  <c r="G18" i="121"/>
  <c r="H18" i="121"/>
  <c r="I18" i="121"/>
  <c r="D18" i="121"/>
  <c r="E22" i="121"/>
  <c r="G22" i="121"/>
  <c r="G23" i="121" s="1"/>
  <c r="G24" i="121" s="1"/>
  <c r="J24" i="121" s="1"/>
  <c r="H22" i="121"/>
  <c r="H23" i="121" s="1"/>
  <c r="I22" i="121"/>
  <c r="I23" i="121" s="1"/>
  <c r="D22" i="121"/>
  <c r="E31" i="121"/>
  <c r="F31" i="121"/>
  <c r="G31" i="121"/>
  <c r="H31" i="121"/>
  <c r="I31" i="121"/>
  <c r="D31" i="121"/>
  <c r="J30" i="121"/>
  <c r="K30" i="121"/>
  <c r="L30" i="121"/>
  <c r="L17" i="121"/>
  <c r="K17" i="121"/>
  <c r="J17" i="121"/>
  <c r="C24" i="120"/>
  <c r="D24" i="120"/>
  <c r="E24" i="120"/>
  <c r="F24" i="120"/>
  <c r="G24" i="120"/>
  <c r="B24" i="120"/>
  <c r="H14" i="120"/>
  <c r="I14" i="120"/>
  <c r="J14" i="120"/>
  <c r="H10" i="120"/>
  <c r="I10" i="120"/>
  <c r="J10" i="120"/>
  <c r="I24" i="121" l="1"/>
  <c r="L24" i="121" s="1"/>
  <c r="L23" i="121"/>
  <c r="K23" i="121"/>
  <c r="H24" i="121"/>
  <c r="K24" i="121" s="1"/>
  <c r="J23" i="121"/>
  <c r="J25" i="121" s="1"/>
  <c r="G25" i="121"/>
  <c r="K69" i="119"/>
  <c r="L69" i="119"/>
  <c r="J69" i="119"/>
  <c r="E15" i="119"/>
  <c r="F15" i="119"/>
  <c r="G15" i="119"/>
  <c r="H15" i="119"/>
  <c r="I15" i="119"/>
  <c r="D15" i="119"/>
  <c r="E21" i="119"/>
  <c r="F21" i="119"/>
  <c r="G21" i="119"/>
  <c r="H21" i="119"/>
  <c r="I21" i="119"/>
  <c r="D21" i="119"/>
  <c r="E28" i="119"/>
  <c r="F28" i="119"/>
  <c r="G28" i="119"/>
  <c r="H28" i="119"/>
  <c r="I28" i="119"/>
  <c r="D28" i="119"/>
  <c r="E46" i="119"/>
  <c r="F46" i="119"/>
  <c r="G46" i="119"/>
  <c r="H46" i="119"/>
  <c r="I46" i="119"/>
  <c r="D46" i="119"/>
  <c r="J45" i="119"/>
  <c r="K45" i="119"/>
  <c r="L45" i="119"/>
  <c r="J20" i="119"/>
  <c r="K20" i="119"/>
  <c r="L20" i="119"/>
  <c r="J14" i="119"/>
  <c r="K14" i="119"/>
  <c r="L14" i="119"/>
  <c r="C27" i="118"/>
  <c r="D27" i="118"/>
  <c r="E27" i="118"/>
  <c r="F27" i="118"/>
  <c r="G27" i="118"/>
  <c r="H27" i="118"/>
  <c r="I27" i="118"/>
  <c r="J27" i="118"/>
  <c r="B27" i="118"/>
  <c r="H23" i="118"/>
  <c r="I23" i="118"/>
  <c r="J23" i="118"/>
  <c r="G23" i="118"/>
  <c r="C19" i="118"/>
  <c r="D19" i="118"/>
  <c r="E19" i="118"/>
  <c r="F19" i="118"/>
  <c r="I19" i="118"/>
  <c r="B19" i="118"/>
  <c r="G18" i="118"/>
  <c r="H18" i="118"/>
  <c r="I18" i="118"/>
  <c r="J18" i="118"/>
  <c r="J31" i="117"/>
  <c r="K31" i="117"/>
  <c r="L31" i="117"/>
  <c r="J32" i="117"/>
  <c r="K32" i="117"/>
  <c r="K33" i="117" s="1"/>
  <c r="L32" i="117"/>
  <c r="D33" i="117"/>
  <c r="E33" i="117"/>
  <c r="F33" i="117"/>
  <c r="G33" i="117"/>
  <c r="H33" i="117"/>
  <c r="I33" i="117"/>
  <c r="J34" i="117"/>
  <c r="K34" i="117"/>
  <c r="L34" i="117"/>
  <c r="J35" i="117"/>
  <c r="K35" i="117"/>
  <c r="L35" i="117"/>
  <c r="D36" i="117"/>
  <c r="E36" i="117"/>
  <c r="E42" i="117" s="1"/>
  <c r="F36" i="117"/>
  <c r="G36" i="117"/>
  <c r="H36" i="117"/>
  <c r="I36" i="117"/>
  <c r="F41" i="117"/>
  <c r="J37" i="117"/>
  <c r="K37" i="117"/>
  <c r="L38" i="117"/>
  <c r="J38" i="117"/>
  <c r="K38" i="117"/>
  <c r="E41" i="117"/>
  <c r="G39" i="117"/>
  <c r="J39" i="117" s="1"/>
  <c r="H39" i="117"/>
  <c r="K39" i="117" s="1"/>
  <c r="I39" i="117"/>
  <c r="I41" i="117" s="1"/>
  <c r="L40" i="117"/>
  <c r="J40" i="117"/>
  <c r="K40" i="117"/>
  <c r="D41" i="117"/>
  <c r="C17" i="116"/>
  <c r="D17" i="116"/>
  <c r="E17" i="116"/>
  <c r="F17" i="116"/>
  <c r="G17" i="116"/>
  <c r="B17" i="116"/>
  <c r="J16" i="116"/>
  <c r="I16" i="116"/>
  <c r="H16" i="116"/>
  <c r="J15" i="116"/>
  <c r="I15" i="116"/>
  <c r="H15" i="116"/>
  <c r="J14" i="116"/>
  <c r="J17" i="116" s="1"/>
  <c r="I14" i="116"/>
  <c r="I17" i="116" s="1"/>
  <c r="H14" i="116"/>
  <c r="H17" i="116" s="1"/>
  <c r="C12" i="116"/>
  <c r="D12" i="116"/>
  <c r="E12" i="116"/>
  <c r="F12" i="116"/>
  <c r="G12" i="116"/>
  <c r="B12" i="116"/>
  <c r="H25" i="121" l="1"/>
  <c r="K25" i="121"/>
  <c r="L25" i="121"/>
  <c r="I25" i="121"/>
  <c r="I42" i="117"/>
  <c r="J33" i="117"/>
  <c r="H42" i="117"/>
  <c r="L36" i="117"/>
  <c r="L42" i="117" s="1"/>
  <c r="D42" i="117"/>
  <c r="L33" i="117"/>
  <c r="G41" i="117"/>
  <c r="H41" i="117"/>
  <c r="G42" i="117"/>
  <c r="J36" i="117"/>
  <c r="J42" i="117" s="1"/>
  <c r="J41" i="117"/>
  <c r="K41" i="117"/>
  <c r="K36" i="117"/>
  <c r="K42" i="117" s="1"/>
  <c r="F42" i="117"/>
  <c r="L39" i="117"/>
  <c r="L41" i="117" s="1"/>
  <c r="L37" i="117"/>
  <c r="K86" i="113" l="1"/>
  <c r="L86" i="113"/>
  <c r="J86" i="113"/>
  <c r="E87" i="113"/>
  <c r="F87" i="113"/>
  <c r="G87" i="113"/>
  <c r="G88" i="113" s="1"/>
  <c r="J88" i="113" s="1"/>
  <c r="H87" i="113"/>
  <c r="H88" i="113" s="1"/>
  <c r="K88" i="113" s="1"/>
  <c r="I87" i="113"/>
  <c r="I88" i="113" s="1"/>
  <c r="L88" i="113" s="1"/>
  <c r="D87" i="113"/>
  <c r="F72" i="113" l="1"/>
  <c r="E72" i="113"/>
  <c r="D72" i="113"/>
  <c r="J10" i="113"/>
  <c r="K10" i="113"/>
  <c r="L10" i="113"/>
  <c r="E61" i="113"/>
  <c r="F61" i="113"/>
  <c r="D61" i="113"/>
  <c r="H41" i="112"/>
  <c r="I41" i="112"/>
  <c r="J41" i="112"/>
  <c r="H37" i="112"/>
  <c r="I37" i="112"/>
  <c r="J37" i="112"/>
  <c r="H10" i="112"/>
  <c r="I10" i="112"/>
  <c r="J10" i="112"/>
  <c r="H20" i="112"/>
  <c r="I20" i="112"/>
  <c r="J20" i="112"/>
  <c r="C23" i="112"/>
  <c r="D23" i="112"/>
  <c r="E23" i="112"/>
  <c r="F23" i="112"/>
  <c r="G23" i="112"/>
  <c r="B23" i="112"/>
  <c r="J87" i="111"/>
  <c r="K87" i="111"/>
  <c r="L87" i="111"/>
  <c r="E88" i="111"/>
  <c r="F88" i="111"/>
  <c r="G88" i="111"/>
  <c r="H88" i="111"/>
  <c r="I88" i="111"/>
  <c r="D88" i="111"/>
  <c r="E71" i="111"/>
  <c r="G71" i="111"/>
  <c r="H71" i="111"/>
  <c r="I71" i="111"/>
  <c r="D71" i="111"/>
  <c r="E45" i="111"/>
  <c r="F45" i="111"/>
  <c r="D45" i="111"/>
  <c r="C25" i="110"/>
  <c r="B25" i="110"/>
  <c r="D25" i="110" s="1"/>
  <c r="C32" i="114" l="1"/>
  <c r="E32" i="114"/>
  <c r="F32" i="114"/>
  <c r="G32" i="114"/>
  <c r="B32" i="114"/>
  <c r="I31" i="114"/>
  <c r="J31" i="114"/>
  <c r="H31" i="114"/>
  <c r="D31" i="114"/>
  <c r="D32" i="114" s="1"/>
  <c r="J108" i="115"/>
  <c r="K108" i="115"/>
  <c r="K107" i="115"/>
  <c r="J107" i="115"/>
  <c r="I107" i="115"/>
  <c r="L107" i="115" s="1"/>
  <c r="I108" i="115"/>
  <c r="L108" i="115" s="1"/>
  <c r="E109" i="115"/>
  <c r="F109" i="115"/>
  <c r="G109" i="115"/>
  <c r="G112" i="115" s="1"/>
  <c r="J112" i="115" s="1"/>
  <c r="H109" i="115"/>
  <c r="H112" i="115" s="1"/>
  <c r="K112" i="115" s="1"/>
  <c r="D109" i="115"/>
  <c r="I98" i="115"/>
  <c r="J98" i="115"/>
  <c r="K98" i="115"/>
  <c r="F96" i="115"/>
  <c r="F97" i="115"/>
  <c r="F98" i="115"/>
  <c r="F95" i="115"/>
  <c r="E99" i="115"/>
  <c r="G99" i="115"/>
  <c r="H99" i="115"/>
  <c r="D99" i="115"/>
  <c r="E94" i="115"/>
  <c r="F94" i="115"/>
  <c r="D94" i="115"/>
  <c r="E91" i="115"/>
  <c r="F91" i="115"/>
  <c r="D91" i="115"/>
  <c r="E57" i="115"/>
  <c r="F57" i="115"/>
  <c r="G57" i="115"/>
  <c r="H57" i="115"/>
  <c r="I57" i="115"/>
  <c r="D57" i="115"/>
  <c r="J56" i="115"/>
  <c r="K56" i="115"/>
  <c r="L56" i="115"/>
  <c r="B33" i="114"/>
  <c r="H25" i="114"/>
  <c r="I25" i="114"/>
  <c r="J25" i="114"/>
  <c r="H26" i="114"/>
  <c r="I26" i="114"/>
  <c r="J26" i="114"/>
  <c r="H27" i="114"/>
  <c r="I27" i="114"/>
  <c r="J27" i="114"/>
  <c r="H28" i="114"/>
  <c r="I28" i="114"/>
  <c r="J28" i="114"/>
  <c r="H30" i="114"/>
  <c r="I30" i="114"/>
  <c r="J30" i="114"/>
  <c r="H29" i="114"/>
  <c r="I29" i="114"/>
  <c r="J29" i="114"/>
  <c r="I24" i="114"/>
  <c r="J24" i="114"/>
  <c r="H24" i="114"/>
  <c r="H32" i="114" s="1"/>
  <c r="C22" i="114"/>
  <c r="D22" i="114"/>
  <c r="E22" i="114"/>
  <c r="F22" i="114"/>
  <c r="G22" i="114"/>
  <c r="B22" i="114"/>
  <c r="E24" i="109"/>
  <c r="F24" i="109"/>
  <c r="G24" i="109"/>
  <c r="H24" i="109"/>
  <c r="I24" i="109"/>
  <c r="J24" i="109"/>
  <c r="K24" i="109"/>
  <c r="L24" i="109"/>
  <c r="D24" i="109"/>
  <c r="I21" i="109"/>
  <c r="I22" i="109" s="1"/>
  <c r="L22" i="109" s="1"/>
  <c r="E23" i="109"/>
  <c r="F23" i="109"/>
  <c r="G23" i="109"/>
  <c r="H23" i="109"/>
  <c r="J23" i="109"/>
  <c r="K23" i="109"/>
  <c r="D23" i="109"/>
  <c r="J22" i="109"/>
  <c r="K22" i="109"/>
  <c r="K21" i="109"/>
  <c r="J21" i="109"/>
  <c r="J19" i="109"/>
  <c r="K19" i="109"/>
  <c r="L19" i="109"/>
  <c r="K18" i="109"/>
  <c r="L18" i="109"/>
  <c r="J18" i="109"/>
  <c r="E20" i="109"/>
  <c r="F20" i="109"/>
  <c r="G20" i="109"/>
  <c r="H20" i="109"/>
  <c r="I20" i="109"/>
  <c r="K20" i="109"/>
  <c r="L20" i="109"/>
  <c r="D20" i="109"/>
  <c r="G18" i="109"/>
  <c r="G19" i="109" s="1"/>
  <c r="H18" i="109"/>
  <c r="H19" i="109"/>
  <c r="J32" i="114" l="1"/>
  <c r="I32" i="114"/>
  <c r="F33" i="114"/>
  <c r="D33" i="114"/>
  <c r="E33" i="114"/>
  <c r="G33" i="114"/>
  <c r="C33" i="114"/>
  <c r="D113" i="115"/>
  <c r="E113" i="115"/>
  <c r="F113" i="115"/>
  <c r="L98" i="115"/>
  <c r="J109" i="115"/>
  <c r="I109" i="115"/>
  <c r="I112" i="115" s="1"/>
  <c r="L112" i="115" s="1"/>
  <c r="K109" i="115"/>
  <c r="L109" i="115"/>
  <c r="F99" i="115"/>
  <c r="L21" i="109"/>
  <c r="L23" i="109" s="1"/>
  <c r="I23" i="109"/>
  <c r="J20" i="109"/>
  <c r="G21" i="109"/>
  <c r="H21" i="109"/>
  <c r="K132" i="88"/>
  <c r="L132" i="88"/>
  <c r="J132" i="88"/>
  <c r="E111" i="88"/>
  <c r="F111" i="88"/>
  <c r="D111" i="88"/>
  <c r="E108" i="88"/>
  <c r="F108" i="88"/>
  <c r="D108" i="88"/>
  <c r="E105" i="88"/>
  <c r="F105" i="88"/>
  <c r="D105" i="88"/>
  <c r="J101" i="88"/>
  <c r="K101" i="88"/>
  <c r="L101" i="88"/>
  <c r="E102" i="88"/>
  <c r="F102" i="88"/>
  <c r="G102" i="88"/>
  <c r="G103" i="88" s="1"/>
  <c r="J103" i="88" s="1"/>
  <c r="H102" i="88"/>
  <c r="I102" i="88"/>
  <c r="I103" i="88" s="1"/>
  <c r="L103" i="88" s="1"/>
  <c r="D102" i="88"/>
  <c r="E52" i="88"/>
  <c r="F52" i="88"/>
  <c r="G52" i="88"/>
  <c r="G97" i="88" s="1"/>
  <c r="H52" i="88"/>
  <c r="H97" i="88" s="1"/>
  <c r="I52" i="88"/>
  <c r="I97" i="88" s="1"/>
  <c r="D52" i="88"/>
  <c r="J51" i="88"/>
  <c r="K51" i="88"/>
  <c r="L51" i="88"/>
  <c r="C50" i="87"/>
  <c r="D50" i="87"/>
  <c r="E50" i="87"/>
  <c r="F50" i="87"/>
  <c r="G50" i="87"/>
  <c r="B50" i="87"/>
  <c r="H40" i="87"/>
  <c r="I40" i="87"/>
  <c r="J40" i="87"/>
  <c r="H41" i="87"/>
  <c r="I41" i="87"/>
  <c r="J41" i="87"/>
  <c r="H42" i="87"/>
  <c r="I42" i="87"/>
  <c r="J42" i="87"/>
  <c r="H43" i="87"/>
  <c r="I43" i="87"/>
  <c r="J43" i="87"/>
  <c r="H44" i="87"/>
  <c r="I44" i="87"/>
  <c r="J44" i="87"/>
  <c r="H45" i="87"/>
  <c r="I45" i="87"/>
  <c r="J45" i="87"/>
  <c r="H46" i="87"/>
  <c r="I46" i="87"/>
  <c r="J46" i="87"/>
  <c r="H47" i="87"/>
  <c r="I47" i="87"/>
  <c r="J47" i="87"/>
  <c r="H48" i="87"/>
  <c r="I48" i="87"/>
  <c r="J48" i="87"/>
  <c r="H22" i="109" l="1"/>
  <c r="G22" i="109"/>
  <c r="H103" i="88"/>
  <c r="K103" i="88" s="1"/>
  <c r="G104" i="88"/>
  <c r="I104" i="88"/>
  <c r="K9" i="104"/>
  <c r="L9" i="104"/>
  <c r="J9" i="104"/>
  <c r="C13" i="103"/>
  <c r="D13" i="103"/>
  <c r="E13" i="103"/>
  <c r="F13" i="103"/>
  <c r="G13" i="103"/>
  <c r="H13" i="103"/>
  <c r="I13" i="103"/>
  <c r="J13" i="103"/>
  <c r="B13" i="103"/>
  <c r="J104" i="86"/>
  <c r="K104" i="86"/>
  <c r="L104" i="86"/>
  <c r="E105" i="86"/>
  <c r="F105" i="86"/>
  <c r="G105" i="86"/>
  <c r="H105" i="86"/>
  <c r="I105" i="86"/>
  <c r="D105" i="86"/>
  <c r="J107" i="86"/>
  <c r="K107" i="86"/>
  <c r="L107" i="86"/>
  <c r="E109" i="86"/>
  <c r="F109" i="86"/>
  <c r="G109" i="86"/>
  <c r="H109" i="86"/>
  <c r="I109" i="86"/>
  <c r="D109" i="86"/>
  <c r="C41" i="85"/>
  <c r="D41" i="85"/>
  <c r="E41" i="85"/>
  <c r="F41" i="85"/>
  <c r="G41" i="85"/>
  <c r="B41" i="85"/>
  <c r="H40" i="85"/>
  <c r="I40" i="85"/>
  <c r="J40" i="85"/>
  <c r="H104" i="88" l="1"/>
  <c r="K104" i="88"/>
  <c r="K105" i="88" s="1"/>
  <c r="L104" i="88"/>
  <c r="L105" i="88" s="1"/>
  <c r="J104" i="88"/>
  <c r="J105" i="88" s="1"/>
  <c r="H105" i="88"/>
  <c r="H106" i="88" s="1"/>
  <c r="G105" i="88"/>
  <c r="G106" i="88" s="1"/>
  <c r="I105" i="88"/>
  <c r="I106" i="88" s="1"/>
  <c r="E54" i="84"/>
  <c r="F54" i="84"/>
  <c r="G54" i="84"/>
  <c r="H54" i="84"/>
  <c r="I54" i="84"/>
  <c r="D54" i="84"/>
  <c r="E30" i="84"/>
  <c r="F30" i="84"/>
  <c r="G30" i="84"/>
  <c r="H30" i="84"/>
  <c r="I30" i="84"/>
  <c r="D30" i="84"/>
  <c r="J29" i="84"/>
  <c r="K29" i="84"/>
  <c r="L29" i="84"/>
  <c r="E21" i="84"/>
  <c r="F21" i="84"/>
  <c r="G21" i="84"/>
  <c r="H21" i="84"/>
  <c r="I21" i="84"/>
  <c r="D21" i="84"/>
  <c r="E17" i="84"/>
  <c r="F17" i="84"/>
  <c r="G17" i="84"/>
  <c r="H17" i="84"/>
  <c r="I17" i="84"/>
  <c r="D17" i="84"/>
  <c r="J16" i="84"/>
  <c r="K16" i="84"/>
  <c r="L16" i="84"/>
  <c r="H10" i="83"/>
  <c r="I10" i="83"/>
  <c r="J10" i="83"/>
  <c r="B23" i="83"/>
  <c r="C23" i="83"/>
  <c r="E28" i="100"/>
  <c r="F28" i="100"/>
  <c r="G28" i="100"/>
  <c r="H28" i="100"/>
  <c r="I28" i="100"/>
  <c r="D28" i="100"/>
  <c r="J27" i="100"/>
  <c r="K27" i="100"/>
  <c r="L27" i="100"/>
  <c r="E20" i="100"/>
  <c r="F20" i="100"/>
  <c r="G20" i="100"/>
  <c r="H20" i="100"/>
  <c r="I20" i="100"/>
  <c r="D20" i="100"/>
  <c r="J19" i="100"/>
  <c r="K19" i="100"/>
  <c r="L19" i="100"/>
  <c r="J10" i="100"/>
  <c r="K10" i="100"/>
  <c r="L10" i="100"/>
  <c r="E11" i="100"/>
  <c r="F11" i="100"/>
  <c r="G11" i="100"/>
  <c r="H11" i="100"/>
  <c r="I11" i="100"/>
  <c r="D11" i="100"/>
  <c r="C14" i="99"/>
  <c r="D14" i="99"/>
  <c r="E14" i="99"/>
  <c r="F14" i="99"/>
  <c r="G14" i="99"/>
  <c r="H14" i="99"/>
  <c r="I14" i="99"/>
  <c r="J14" i="99"/>
  <c r="B14" i="99"/>
  <c r="E135" i="82"/>
  <c r="F135" i="82"/>
  <c r="D135" i="82"/>
  <c r="E19" i="82"/>
  <c r="F19" i="82"/>
  <c r="G19" i="82"/>
  <c r="H19" i="82"/>
  <c r="I19" i="82"/>
  <c r="D19" i="82"/>
  <c r="E88" i="82"/>
  <c r="F88" i="82"/>
  <c r="D88" i="82"/>
  <c r="E79" i="82"/>
  <c r="F79" i="82"/>
  <c r="D79" i="82"/>
  <c r="J74" i="82"/>
  <c r="K74" i="82"/>
  <c r="L74" i="82"/>
  <c r="E75" i="82"/>
  <c r="E76" i="82" s="1"/>
  <c r="F75" i="82"/>
  <c r="F76" i="82" s="1"/>
  <c r="D75" i="82"/>
  <c r="D76" i="82" s="1"/>
  <c r="J38" i="82"/>
  <c r="K38" i="82"/>
  <c r="L38" i="82"/>
  <c r="E39" i="82"/>
  <c r="E43" i="82" s="1"/>
  <c r="F39" i="82"/>
  <c r="F43" i="82" s="1"/>
  <c r="G39" i="82"/>
  <c r="G43" i="82" s="1"/>
  <c r="H39" i="82"/>
  <c r="H43" i="82" s="1"/>
  <c r="I39" i="82"/>
  <c r="I43" i="82" s="1"/>
  <c r="D39" i="82"/>
  <c r="D43" i="82" s="1"/>
  <c r="J20" i="82"/>
  <c r="K20" i="82"/>
  <c r="J21" i="82"/>
  <c r="K21" i="82"/>
  <c r="J15" i="82"/>
  <c r="K15" i="82"/>
  <c r="L15" i="82"/>
  <c r="J16" i="82"/>
  <c r="K16" i="82"/>
  <c r="L16" i="82"/>
  <c r="J17" i="82"/>
  <c r="K17" i="82"/>
  <c r="L17" i="82"/>
  <c r="J18" i="82"/>
  <c r="K18" i="82"/>
  <c r="L18" i="82"/>
  <c r="K14" i="82"/>
  <c r="L14" i="82"/>
  <c r="J14" i="82"/>
  <c r="J12" i="82"/>
  <c r="K12" i="82"/>
  <c r="L12" i="82"/>
  <c r="J13" i="82"/>
  <c r="K13" i="82"/>
  <c r="L13" i="82"/>
  <c r="C39" i="62"/>
  <c r="D39" i="62"/>
  <c r="E39" i="62"/>
  <c r="F39" i="62"/>
  <c r="G39" i="62"/>
  <c r="B39" i="62"/>
  <c r="H38" i="62"/>
  <c r="I38" i="62"/>
  <c r="J38" i="62"/>
  <c r="I36" i="62"/>
  <c r="J36" i="62"/>
  <c r="H36" i="62"/>
  <c r="H10" i="62"/>
  <c r="I10" i="62"/>
  <c r="J10" i="62"/>
  <c r="H11" i="62"/>
  <c r="I11" i="62"/>
  <c r="J11" i="62"/>
  <c r="H12" i="62"/>
  <c r="I12" i="62"/>
  <c r="J12" i="62"/>
  <c r="H14" i="62"/>
  <c r="I14" i="62"/>
  <c r="J14" i="62"/>
  <c r="H15" i="62"/>
  <c r="I15" i="62"/>
  <c r="J15" i="62"/>
  <c r="H16" i="62"/>
  <c r="I16" i="62"/>
  <c r="J16" i="62"/>
  <c r="H13" i="62"/>
  <c r="I13" i="62"/>
  <c r="J13" i="62"/>
  <c r="H17" i="62"/>
  <c r="I17" i="62"/>
  <c r="J17" i="62"/>
  <c r="H18" i="62"/>
  <c r="I18" i="62"/>
  <c r="J18" i="62"/>
  <c r="H19" i="62"/>
  <c r="I19" i="62"/>
  <c r="J19" i="62"/>
  <c r="H20" i="62"/>
  <c r="I20" i="62"/>
  <c r="J20" i="62"/>
  <c r="H21" i="62"/>
  <c r="I21" i="62"/>
  <c r="J21" i="62"/>
  <c r="H22" i="62"/>
  <c r="I22" i="62"/>
  <c r="J22" i="62"/>
  <c r="H23" i="62"/>
  <c r="I23" i="62"/>
  <c r="J23" i="62"/>
  <c r="H24" i="62"/>
  <c r="I24" i="62"/>
  <c r="J24" i="62"/>
  <c r="H37" i="62"/>
  <c r="I37" i="62"/>
  <c r="J37" i="62"/>
  <c r="H25" i="62"/>
  <c r="I25" i="62"/>
  <c r="J25" i="62"/>
  <c r="H26" i="62"/>
  <c r="I26" i="62"/>
  <c r="J26" i="62"/>
  <c r="I9" i="62"/>
  <c r="J9" i="62"/>
  <c r="H9" i="62"/>
  <c r="H39" i="62" l="1"/>
  <c r="I39" i="62"/>
  <c r="J39" i="62"/>
  <c r="L19" i="82"/>
  <c r="J19" i="82"/>
  <c r="K19" i="82"/>
  <c r="G107" i="88"/>
  <c r="J106" i="88"/>
  <c r="H107" i="88"/>
  <c r="K106" i="88"/>
  <c r="I107" i="88"/>
  <c r="L106" i="88"/>
  <c r="D23" i="83"/>
  <c r="D130" i="61"/>
  <c r="F130" i="61"/>
  <c r="G130" i="61"/>
  <c r="H130" i="61"/>
  <c r="I130" i="61"/>
  <c r="J130" i="61"/>
  <c r="K130" i="61"/>
  <c r="C130" i="61"/>
  <c r="N129" i="61"/>
  <c r="M129" i="61"/>
  <c r="L129" i="61"/>
  <c r="E129" i="61"/>
  <c r="L100" i="61"/>
  <c r="M100" i="61"/>
  <c r="D101" i="61"/>
  <c r="F101" i="61"/>
  <c r="G101" i="61"/>
  <c r="H101" i="61"/>
  <c r="I101" i="61"/>
  <c r="J101" i="61"/>
  <c r="K101" i="61"/>
  <c r="C101" i="61"/>
  <c r="E97" i="61"/>
  <c r="E98" i="61"/>
  <c r="E99" i="61"/>
  <c r="E100" i="61"/>
  <c r="N100" i="61" s="1"/>
  <c r="E96" i="61"/>
  <c r="E95" i="61"/>
  <c r="E94" i="61"/>
  <c r="E92" i="61"/>
  <c r="E91" i="61"/>
  <c r="E78" i="61"/>
  <c r="E79" i="61"/>
  <c r="E80" i="61"/>
  <c r="E77" i="61"/>
  <c r="E76" i="61"/>
  <c r="E73" i="61"/>
  <c r="E74" i="61"/>
  <c r="E72" i="61"/>
  <c r="E63" i="61"/>
  <c r="E64" i="61"/>
  <c r="E65" i="61"/>
  <c r="E66" i="61"/>
  <c r="E67" i="61"/>
  <c r="E68" i="61"/>
  <c r="E69" i="61"/>
  <c r="E70" i="61"/>
  <c r="E62" i="61"/>
  <c r="C71" i="61"/>
  <c r="E48" i="61"/>
  <c r="E49" i="61"/>
  <c r="E50" i="61"/>
  <c r="E47" i="61"/>
  <c r="E45" i="61"/>
  <c r="E44" i="61"/>
  <c r="E40" i="61"/>
  <c r="E41" i="61"/>
  <c r="E42" i="61"/>
  <c r="E39" i="61"/>
  <c r="E34" i="61"/>
  <c r="E35" i="61"/>
  <c r="E36" i="61"/>
  <c r="E37" i="61"/>
  <c r="E33" i="61"/>
  <c r="D25" i="61"/>
  <c r="F25" i="61"/>
  <c r="G25" i="61"/>
  <c r="H25" i="61"/>
  <c r="I25" i="61"/>
  <c r="J25" i="61"/>
  <c r="K25" i="61"/>
  <c r="C25" i="61"/>
  <c r="E21" i="61"/>
  <c r="N21" i="61" s="1"/>
  <c r="E22" i="61"/>
  <c r="N22" i="61" s="1"/>
  <c r="E23" i="61"/>
  <c r="N23" i="61" s="1"/>
  <c r="E24" i="61"/>
  <c r="N24" i="61" s="1"/>
  <c r="E20" i="61"/>
  <c r="L24" i="61"/>
  <c r="M24" i="61"/>
  <c r="D40" i="60"/>
  <c r="D41" i="60"/>
  <c r="D42" i="60"/>
  <c r="D43" i="60"/>
  <c r="D44" i="60"/>
  <c r="D45" i="60"/>
  <c r="D39" i="60"/>
  <c r="D11" i="60"/>
  <c r="D13" i="60"/>
  <c r="D14" i="60"/>
  <c r="D15" i="60"/>
  <c r="D16" i="60"/>
  <c r="D17" i="60"/>
  <c r="D18" i="60"/>
  <c r="D19" i="60"/>
  <c r="D20" i="60"/>
  <c r="D21" i="60"/>
  <c r="D22" i="60"/>
  <c r="D23" i="60"/>
  <c r="D24" i="60"/>
  <c r="D25" i="60"/>
  <c r="D26" i="60"/>
  <c r="D27" i="60"/>
  <c r="D28" i="60"/>
  <c r="H14" i="91"/>
  <c r="E18" i="135"/>
  <c r="G18" i="135"/>
  <c r="H18" i="135"/>
  <c r="I18" i="135"/>
  <c r="D18" i="135"/>
  <c r="D22" i="135" s="1"/>
  <c r="K20" i="135"/>
  <c r="J20" i="135"/>
  <c r="K19" i="135"/>
  <c r="J19" i="135"/>
  <c r="E21" i="135"/>
  <c r="E22" i="135" s="1"/>
  <c r="G21" i="135"/>
  <c r="G22" i="135" s="1"/>
  <c r="H21" i="135"/>
  <c r="H22" i="135" s="1"/>
  <c r="I21" i="135"/>
  <c r="I22" i="135" s="1"/>
  <c r="J21" i="135"/>
  <c r="D21" i="135"/>
  <c r="F20" i="135"/>
  <c r="L20" i="135" s="1"/>
  <c r="F19" i="135"/>
  <c r="L19" i="135" s="1"/>
  <c r="L21" i="135" s="1"/>
  <c r="C11" i="134"/>
  <c r="D11" i="134"/>
  <c r="E11" i="134"/>
  <c r="F11" i="134"/>
  <c r="B11" i="134"/>
  <c r="G10" i="134"/>
  <c r="G11" i="134" s="1"/>
  <c r="D10" i="134"/>
  <c r="E101" i="61" l="1"/>
  <c r="D46" i="60"/>
  <c r="E25" i="61"/>
  <c r="H108" i="88"/>
  <c r="H109" i="88" s="1"/>
  <c r="K107" i="88"/>
  <c r="K108" i="88" s="1"/>
  <c r="I108" i="88"/>
  <c r="L107" i="88"/>
  <c r="L108" i="88" s="1"/>
  <c r="G108" i="88"/>
  <c r="G109" i="88" s="1"/>
  <c r="J107" i="88"/>
  <c r="J108" i="88" s="1"/>
  <c r="F21" i="135"/>
  <c r="N20" i="61"/>
  <c r="N25" i="61" s="1"/>
  <c r="K21" i="135"/>
  <c r="H11" i="134"/>
  <c r="K109" i="88" l="1"/>
  <c r="G110" i="88"/>
  <c r="J109" i="88"/>
  <c r="I109" i="88"/>
  <c r="I110" i="88" s="1"/>
  <c r="H110" i="88"/>
  <c r="I11" i="134"/>
  <c r="J11" i="134"/>
  <c r="J108" i="98"/>
  <c r="K108" i="98"/>
  <c r="F108" i="98"/>
  <c r="L108" i="98" s="1"/>
  <c r="K88" i="98"/>
  <c r="J88" i="98"/>
  <c r="F87" i="98"/>
  <c r="F88" i="98"/>
  <c r="L88" i="98" s="1"/>
  <c r="F89" i="98"/>
  <c r="F86" i="98"/>
  <c r="E69" i="98"/>
  <c r="F69" i="98"/>
  <c r="G69" i="98"/>
  <c r="H69" i="98"/>
  <c r="I69" i="98"/>
  <c r="D69" i="98"/>
  <c r="J68" i="98"/>
  <c r="K68" i="98"/>
  <c r="L68" i="98"/>
  <c r="K67" i="98"/>
  <c r="L67" i="98"/>
  <c r="J67" i="98"/>
  <c r="F9" i="98"/>
  <c r="K9" i="98"/>
  <c r="J9" i="98"/>
  <c r="F17" i="98"/>
  <c r="F18" i="98"/>
  <c r="F19" i="98"/>
  <c r="F20" i="98"/>
  <c r="F21" i="98"/>
  <c r="E12" i="98"/>
  <c r="F12" i="98"/>
  <c r="G12" i="98"/>
  <c r="H12" i="98"/>
  <c r="I12" i="98"/>
  <c r="D12" i="98"/>
  <c r="C18" i="97"/>
  <c r="D18" i="97"/>
  <c r="E18" i="97"/>
  <c r="F18" i="97"/>
  <c r="B18" i="97"/>
  <c r="H10" i="97"/>
  <c r="I10" i="97"/>
  <c r="J10" i="97"/>
  <c r="H11" i="97"/>
  <c r="I11" i="97"/>
  <c r="H12" i="97"/>
  <c r="I12" i="97"/>
  <c r="H13" i="97"/>
  <c r="I13" i="97"/>
  <c r="H14" i="97"/>
  <c r="I14" i="97"/>
  <c r="H15" i="97"/>
  <c r="I15" i="97"/>
  <c r="H16" i="97"/>
  <c r="I16" i="97"/>
  <c r="H17" i="97"/>
  <c r="I17" i="97"/>
  <c r="I9" i="97"/>
  <c r="J9" i="97"/>
  <c r="H9" i="97"/>
  <c r="F91" i="98" l="1"/>
  <c r="L69" i="98"/>
  <c r="J69" i="98"/>
  <c r="K69" i="98"/>
  <c r="L110" i="88"/>
  <c r="K110" i="88"/>
  <c r="K111" i="88" s="1"/>
  <c r="H111" i="88"/>
  <c r="H112" i="88" s="1"/>
  <c r="K112" i="88" s="1"/>
  <c r="J110" i="88"/>
  <c r="J111" i="88" s="1"/>
  <c r="L109" i="88"/>
  <c r="I111" i="88"/>
  <c r="I112" i="88" s="1"/>
  <c r="L112" i="88" s="1"/>
  <c r="G111" i="88"/>
  <c r="G112" i="88" s="1"/>
  <c r="J112" i="88" s="1"/>
  <c r="C29" i="97"/>
  <c r="H18" i="97"/>
  <c r="I18" i="97"/>
  <c r="B29" i="97"/>
  <c r="L9" i="98"/>
  <c r="D29" i="97"/>
  <c r="E29" i="97"/>
  <c r="F29" i="97"/>
  <c r="C17" i="95"/>
  <c r="D17" i="95"/>
  <c r="E17" i="95"/>
  <c r="F17" i="95"/>
  <c r="G17" i="95"/>
  <c r="B17" i="95"/>
  <c r="E101" i="8"/>
  <c r="D101" i="8"/>
  <c r="K97" i="8"/>
  <c r="J97" i="8"/>
  <c r="F97" i="8"/>
  <c r="L97" i="8" s="1"/>
  <c r="E83" i="8"/>
  <c r="G83" i="8"/>
  <c r="H83" i="8"/>
  <c r="D83" i="8"/>
  <c r="F63" i="8"/>
  <c r="F64" i="8"/>
  <c r="F65" i="8"/>
  <c r="F66" i="8"/>
  <c r="F62" i="8"/>
  <c r="J40" i="8"/>
  <c r="K40" i="8"/>
  <c r="L40" i="8"/>
  <c r="J41" i="8"/>
  <c r="K41" i="8"/>
  <c r="L41" i="8"/>
  <c r="J39" i="8"/>
  <c r="E38" i="8"/>
  <c r="G38" i="8"/>
  <c r="H38" i="8"/>
  <c r="H39" i="8" s="1"/>
  <c r="K39" i="8" s="1"/>
  <c r="I38" i="8"/>
  <c r="I39" i="8" s="1"/>
  <c r="L39" i="8" s="1"/>
  <c r="D38" i="8"/>
  <c r="K31" i="8"/>
  <c r="K32" i="8"/>
  <c r="K34" i="8"/>
  <c r="K35" i="8"/>
  <c r="K36" i="8"/>
  <c r="K37" i="8"/>
  <c r="K30" i="8"/>
  <c r="J30" i="8"/>
  <c r="J37" i="8"/>
  <c r="F35" i="8"/>
  <c r="L35" i="8" s="1"/>
  <c r="F36" i="8"/>
  <c r="L36" i="8" s="1"/>
  <c r="F37" i="8"/>
  <c r="L37" i="8" s="1"/>
  <c r="F34" i="8"/>
  <c r="F31" i="8"/>
  <c r="L31" i="8" s="1"/>
  <c r="F32" i="8"/>
  <c r="L32" i="8" s="1"/>
  <c r="F30" i="8"/>
  <c r="L30" i="8" s="1"/>
  <c r="E33" i="8"/>
  <c r="G33" i="8"/>
  <c r="H33" i="8"/>
  <c r="I33" i="8"/>
  <c r="D33" i="8"/>
  <c r="L111" i="88" l="1"/>
  <c r="F38" i="8"/>
  <c r="L34" i="8"/>
  <c r="L38" i="8" s="1"/>
  <c r="K33" i="8"/>
  <c r="K38" i="8"/>
  <c r="F33" i="8"/>
  <c r="L33" i="8" s="1"/>
  <c r="H42" i="8"/>
  <c r="D42" i="8"/>
  <c r="E42" i="8"/>
  <c r="F42" i="8"/>
  <c r="G42" i="8"/>
  <c r="E15" i="8"/>
  <c r="G15" i="8"/>
  <c r="H15" i="8"/>
  <c r="I15" i="8"/>
  <c r="D15" i="8"/>
  <c r="F9" i="8"/>
  <c r="C43" i="39"/>
  <c r="D43" i="39"/>
  <c r="E43" i="39"/>
  <c r="E44" i="39" s="1"/>
  <c r="F43" i="39"/>
  <c r="G43" i="39"/>
  <c r="B43" i="39"/>
  <c r="B44" i="39" s="1"/>
  <c r="D37" i="39"/>
  <c r="D38" i="39"/>
  <c r="D39" i="39"/>
  <c r="D40" i="39"/>
  <c r="D36" i="39"/>
  <c r="C41" i="39"/>
  <c r="E41" i="39"/>
  <c r="F41" i="39"/>
  <c r="G41" i="39"/>
  <c r="B41" i="39"/>
  <c r="I24" i="39"/>
  <c r="C25" i="39"/>
  <c r="E25" i="39"/>
  <c r="F25" i="39"/>
  <c r="G25" i="39"/>
  <c r="B25" i="39"/>
  <c r="D10" i="39"/>
  <c r="D22" i="39" s="1"/>
  <c r="E172" i="81"/>
  <c r="D172" i="81"/>
  <c r="E131" i="81"/>
  <c r="F131" i="81"/>
  <c r="D131" i="81"/>
  <c r="K171" i="81"/>
  <c r="J171" i="81"/>
  <c r="F171" i="81"/>
  <c r="F164" i="81"/>
  <c r="F165" i="81"/>
  <c r="F166" i="81"/>
  <c r="F167" i="81"/>
  <c r="F168" i="81"/>
  <c r="F169" i="81"/>
  <c r="F170" i="81"/>
  <c r="F163" i="81"/>
  <c r="K173" i="81"/>
  <c r="F123" i="81"/>
  <c r="F124" i="81"/>
  <c r="F125" i="81"/>
  <c r="F126" i="81"/>
  <c r="F127" i="81"/>
  <c r="F122" i="81"/>
  <c r="F108" i="81"/>
  <c r="F109" i="81"/>
  <c r="F110" i="81"/>
  <c r="F111" i="81"/>
  <c r="F112" i="81"/>
  <c r="F113" i="81"/>
  <c r="F107" i="81"/>
  <c r="F95" i="81"/>
  <c r="F96" i="81"/>
  <c r="F97" i="81"/>
  <c r="F98" i="81"/>
  <c r="F99" i="81"/>
  <c r="F100" i="81"/>
  <c r="F94" i="81"/>
  <c r="E101" i="81"/>
  <c r="G101" i="81"/>
  <c r="H101" i="81"/>
  <c r="I101" i="81"/>
  <c r="D101" i="81"/>
  <c r="F70" i="81"/>
  <c r="F71" i="81"/>
  <c r="F72" i="81"/>
  <c r="L72" i="81" s="1"/>
  <c r="F73" i="81"/>
  <c r="F74" i="81"/>
  <c r="F75" i="81"/>
  <c r="F76" i="81"/>
  <c r="F77" i="81"/>
  <c r="F78" i="81"/>
  <c r="F79" i="81"/>
  <c r="F80" i="81"/>
  <c r="F69" i="81"/>
  <c r="J64" i="81"/>
  <c r="K64" i="81"/>
  <c r="L64" i="81"/>
  <c r="K63" i="81"/>
  <c r="L63" i="81"/>
  <c r="J63" i="81"/>
  <c r="E68" i="81"/>
  <c r="E81" i="81" s="1"/>
  <c r="F68" i="81"/>
  <c r="G68" i="81"/>
  <c r="G81" i="81" s="1"/>
  <c r="H68" i="81"/>
  <c r="H81" i="81" s="1"/>
  <c r="I68" i="81"/>
  <c r="I81" i="81" s="1"/>
  <c r="D68" i="81"/>
  <c r="D81" i="81" s="1"/>
  <c r="E53" i="81"/>
  <c r="G53" i="81"/>
  <c r="H53" i="81"/>
  <c r="I53" i="81"/>
  <c r="D53" i="81"/>
  <c r="F45" i="81"/>
  <c r="F46" i="81"/>
  <c r="F47" i="81"/>
  <c r="F48" i="81"/>
  <c r="F49" i="81"/>
  <c r="F50" i="81"/>
  <c r="F51" i="81"/>
  <c r="F52" i="81"/>
  <c r="F44" i="81"/>
  <c r="J42" i="81"/>
  <c r="K42" i="81"/>
  <c r="K41" i="81"/>
  <c r="J41" i="81"/>
  <c r="F42" i="81"/>
  <c r="L42" i="81" s="1"/>
  <c r="F41" i="81"/>
  <c r="L41" i="81" s="1"/>
  <c r="E43" i="81"/>
  <c r="G43" i="81"/>
  <c r="H43" i="81"/>
  <c r="I43" i="81"/>
  <c r="D43" i="81"/>
  <c r="F35" i="81"/>
  <c r="F36" i="81"/>
  <c r="F37" i="81"/>
  <c r="F38" i="81"/>
  <c r="F39" i="81"/>
  <c r="F40" i="81"/>
  <c r="F34" i="81"/>
  <c r="F10" i="81"/>
  <c r="F11" i="81"/>
  <c r="F12" i="81"/>
  <c r="F13" i="81"/>
  <c r="F14" i="81"/>
  <c r="F15" i="81"/>
  <c r="F16" i="81"/>
  <c r="F17" i="81"/>
  <c r="F18" i="81"/>
  <c r="H31" i="38"/>
  <c r="I31" i="38"/>
  <c r="H26" i="38"/>
  <c r="I26" i="38"/>
  <c r="D30" i="38"/>
  <c r="D31" i="38"/>
  <c r="J31" i="38" s="1"/>
  <c r="D32" i="38"/>
  <c r="D26" i="38"/>
  <c r="J26" i="38" s="1"/>
  <c r="H15" i="38"/>
  <c r="I15" i="38"/>
  <c r="D10" i="38"/>
  <c r="D11" i="38"/>
  <c r="D12" i="38"/>
  <c r="D13" i="38"/>
  <c r="D14" i="38"/>
  <c r="D15" i="38"/>
  <c r="J15" i="38" s="1"/>
  <c r="D16" i="38"/>
  <c r="D17" i="38"/>
  <c r="D18" i="38"/>
  <c r="D19" i="38"/>
  <c r="D20" i="38"/>
  <c r="D21" i="38"/>
  <c r="G44" i="39" l="1"/>
  <c r="C44" i="39"/>
  <c r="F44" i="39"/>
  <c r="D41" i="39"/>
  <c r="D44" i="39" s="1"/>
  <c r="D25" i="39"/>
  <c r="J24" i="39"/>
  <c r="L173" i="81"/>
  <c r="J42" i="8"/>
  <c r="I42" i="8"/>
  <c r="L42" i="8" s="1"/>
  <c r="K42" i="8"/>
  <c r="F172" i="81"/>
  <c r="L171" i="81"/>
  <c r="L43" i="81"/>
  <c r="F81" i="81"/>
  <c r="F53" i="81"/>
  <c r="F101" i="81"/>
  <c r="F43" i="81"/>
  <c r="J43" i="81"/>
  <c r="K43" i="81"/>
  <c r="E206" i="2" l="1"/>
  <c r="G206" i="2"/>
  <c r="H206" i="2"/>
  <c r="I206" i="2"/>
  <c r="J261" i="2"/>
  <c r="K261" i="2"/>
  <c r="J262" i="2"/>
  <c r="K262" i="2"/>
  <c r="F260" i="2"/>
  <c r="F261" i="2"/>
  <c r="L261" i="2" s="1"/>
  <c r="F262" i="2"/>
  <c r="L262" i="2" s="1"/>
  <c r="F263" i="2"/>
  <c r="F259" i="2"/>
  <c r="F256" i="2"/>
  <c r="F255" i="2"/>
  <c r="F254" i="2"/>
  <c r="F246" i="2"/>
  <c r="F244" i="2"/>
  <c r="F243" i="2"/>
  <c r="F229" i="2"/>
  <c r="F230" i="2"/>
  <c r="F231" i="2"/>
  <c r="F232" i="2"/>
  <c r="F233" i="2"/>
  <c r="F234" i="2"/>
  <c r="F235" i="2"/>
  <c r="F236" i="2"/>
  <c r="F237" i="2"/>
  <c r="F228" i="2"/>
  <c r="F218" i="2"/>
  <c r="F219" i="2"/>
  <c r="F217" i="2"/>
  <c r="F216" i="2"/>
  <c r="F215" i="2"/>
  <c r="F208" i="2"/>
  <c r="F209" i="2"/>
  <c r="F210" i="2"/>
  <c r="F211" i="2"/>
  <c r="F212" i="2"/>
  <c r="F213" i="2"/>
  <c r="F207" i="2"/>
  <c r="F204" i="2"/>
  <c r="F200" i="2"/>
  <c r="F201" i="2"/>
  <c r="F202" i="2"/>
  <c r="F203" i="2"/>
  <c r="F199" i="2"/>
  <c r="J191" i="2"/>
  <c r="K191" i="2"/>
  <c r="F185" i="2"/>
  <c r="F186" i="2"/>
  <c r="F187" i="2"/>
  <c r="F188" i="2"/>
  <c r="F189" i="2"/>
  <c r="F190" i="2"/>
  <c r="F191" i="2"/>
  <c r="L191" i="2" s="1"/>
  <c r="F184" i="2"/>
  <c r="E192" i="2"/>
  <c r="G192" i="2"/>
  <c r="H192" i="2"/>
  <c r="I192" i="2"/>
  <c r="J101" i="2"/>
  <c r="E104" i="2"/>
  <c r="G104" i="2"/>
  <c r="H104" i="2"/>
  <c r="I104" i="2"/>
  <c r="E131" i="2"/>
  <c r="G131" i="2"/>
  <c r="H131" i="2"/>
  <c r="D153" i="2"/>
  <c r="F127" i="2"/>
  <c r="J178" i="2"/>
  <c r="K178" i="2"/>
  <c r="J179" i="2"/>
  <c r="K179" i="2"/>
  <c r="E180" i="2"/>
  <c r="G180" i="2"/>
  <c r="H180" i="2"/>
  <c r="I180" i="2"/>
  <c r="D180" i="2"/>
  <c r="F175" i="2"/>
  <c r="F176" i="2"/>
  <c r="F177" i="2"/>
  <c r="F178" i="2"/>
  <c r="L178" i="2" s="1"/>
  <c r="F179" i="2"/>
  <c r="L179" i="2" s="1"/>
  <c r="F174" i="2"/>
  <c r="F163" i="2"/>
  <c r="F164" i="2"/>
  <c r="F162" i="2"/>
  <c r="F161" i="2"/>
  <c r="F160" i="2"/>
  <c r="F159" i="2"/>
  <c r="F158" i="2"/>
  <c r="F155" i="2"/>
  <c r="F156" i="2"/>
  <c r="F154" i="2"/>
  <c r="F151" i="2"/>
  <c r="F152" i="2"/>
  <c r="F150" i="2"/>
  <c r="E141" i="2"/>
  <c r="G141" i="2"/>
  <c r="H141" i="2"/>
  <c r="I141" i="2"/>
  <c r="D141" i="2"/>
  <c r="F133" i="2"/>
  <c r="F134" i="2"/>
  <c r="F135" i="2"/>
  <c r="F136" i="2"/>
  <c r="F137" i="2"/>
  <c r="F138" i="2"/>
  <c r="F139" i="2"/>
  <c r="F140" i="2"/>
  <c r="F132" i="2"/>
  <c r="F129" i="2"/>
  <c r="F130" i="2"/>
  <c r="F128" i="2"/>
  <c r="F124" i="2"/>
  <c r="F125" i="2"/>
  <c r="F126" i="2"/>
  <c r="F123" i="2"/>
  <c r="E122" i="2"/>
  <c r="G122" i="2"/>
  <c r="H122" i="2"/>
  <c r="I122" i="2"/>
  <c r="D122" i="2"/>
  <c r="F106" i="2"/>
  <c r="F107" i="2"/>
  <c r="F108" i="2"/>
  <c r="F109" i="2"/>
  <c r="F110" i="2"/>
  <c r="F111" i="2"/>
  <c r="F112" i="2"/>
  <c r="F120" i="2"/>
  <c r="F121" i="2"/>
  <c r="F105" i="2"/>
  <c r="D104" i="2"/>
  <c r="F100" i="2"/>
  <c r="F101" i="2"/>
  <c r="F102" i="2"/>
  <c r="F103" i="2"/>
  <c r="F99" i="2"/>
  <c r="F97" i="2"/>
  <c r="E98" i="2"/>
  <c r="G98" i="2"/>
  <c r="H98" i="2"/>
  <c r="I98" i="2"/>
  <c r="D98" i="2"/>
  <c r="F92" i="2"/>
  <c r="F93" i="2"/>
  <c r="F94" i="2"/>
  <c r="F95" i="2"/>
  <c r="F96" i="2"/>
  <c r="F91" i="2"/>
  <c r="K83" i="2"/>
  <c r="J83" i="2"/>
  <c r="F83" i="2"/>
  <c r="L83" i="2" s="1"/>
  <c r="F78" i="2"/>
  <c r="F79" i="2"/>
  <c r="F80" i="2"/>
  <c r="F81" i="2"/>
  <c r="F82" i="2"/>
  <c r="F77" i="2"/>
  <c r="J52" i="2"/>
  <c r="K52" i="2"/>
  <c r="F52" i="2"/>
  <c r="L52" i="2" s="1"/>
  <c r="E53" i="2"/>
  <c r="G53" i="2"/>
  <c r="H53" i="2"/>
  <c r="I53" i="2"/>
  <c r="D53" i="2"/>
  <c r="F40" i="2"/>
  <c r="J36" i="2"/>
  <c r="K36" i="2"/>
  <c r="J37" i="2"/>
  <c r="K37" i="2"/>
  <c r="J38" i="2"/>
  <c r="K38" i="2"/>
  <c r="K35" i="2"/>
  <c r="J35" i="2"/>
  <c r="F38" i="2"/>
  <c r="L38" i="2" s="1"/>
  <c r="F36" i="2"/>
  <c r="L36" i="2" s="1"/>
  <c r="F37" i="2"/>
  <c r="L37" i="2" s="1"/>
  <c r="F35" i="2"/>
  <c r="L35" i="2" s="1"/>
  <c r="E39" i="2"/>
  <c r="G39" i="2"/>
  <c r="H39" i="2"/>
  <c r="H42" i="2" s="1"/>
  <c r="I39" i="2"/>
  <c r="I42" i="2" s="1"/>
  <c r="D39" i="2"/>
  <c r="D42" i="2" s="1"/>
  <c r="E18" i="2"/>
  <c r="G18" i="2"/>
  <c r="H18" i="2"/>
  <c r="I18" i="2"/>
  <c r="D18" i="2"/>
  <c r="H45" i="78"/>
  <c r="I45" i="78"/>
  <c r="H46" i="78"/>
  <c r="I46" i="78"/>
  <c r="H47" i="78"/>
  <c r="I47" i="78"/>
  <c r="H48" i="78"/>
  <c r="I48" i="78"/>
  <c r="H49" i="78"/>
  <c r="I49" i="78"/>
  <c r="H50" i="78"/>
  <c r="I50" i="78"/>
  <c r="H51" i="78"/>
  <c r="I51" i="78"/>
  <c r="H52" i="78"/>
  <c r="I52" i="78"/>
  <c r="I53" i="78"/>
  <c r="I44" i="78"/>
  <c r="C54" i="78"/>
  <c r="E54" i="78"/>
  <c r="F54" i="78"/>
  <c r="C42" i="78"/>
  <c r="E42" i="78"/>
  <c r="F42" i="78"/>
  <c r="B42" i="78"/>
  <c r="D37" i="78"/>
  <c r="D40" i="78"/>
  <c r="D41" i="78"/>
  <c r="D36" i="78"/>
  <c r="D11" i="78"/>
  <c r="D12" i="78"/>
  <c r="D14" i="78"/>
  <c r="D15" i="78"/>
  <c r="D16" i="78"/>
  <c r="D17" i="78"/>
  <c r="D18" i="78"/>
  <c r="D19" i="78"/>
  <c r="D20" i="78"/>
  <c r="D21" i="78"/>
  <c r="D22" i="78"/>
  <c r="D23" i="78"/>
  <c r="D38" i="78"/>
  <c r="D39" i="78"/>
  <c r="D24" i="78"/>
  <c r="D26" i="78"/>
  <c r="D25" i="78"/>
  <c r="F258" i="2" l="1"/>
  <c r="F165" i="2"/>
  <c r="F84" i="2"/>
  <c r="D42" i="78"/>
  <c r="E55" i="78"/>
  <c r="G42" i="78"/>
  <c r="I54" i="78"/>
  <c r="C55" i="78"/>
  <c r="F55" i="78"/>
  <c r="F104" i="2"/>
  <c r="F206" i="2"/>
  <c r="F98" i="2"/>
  <c r="F180" i="2"/>
  <c r="F192" i="2"/>
  <c r="F122" i="2"/>
  <c r="F131" i="2"/>
  <c r="F141" i="2"/>
  <c r="J39" i="2"/>
  <c r="F39" i="2"/>
  <c r="L39" i="2" s="1"/>
  <c r="K39" i="2"/>
  <c r="G42" i="2"/>
  <c r="E42" i="2"/>
  <c r="L59" i="94"/>
  <c r="L60" i="94"/>
  <c r="L61" i="94"/>
  <c r="L62" i="94"/>
  <c r="L63" i="94"/>
  <c r="L65" i="94"/>
  <c r="L67" i="94"/>
  <c r="L68" i="94"/>
  <c r="L69" i="94"/>
  <c r="L70" i="94"/>
  <c r="L71" i="94"/>
  <c r="L72" i="94"/>
  <c r="L73" i="94"/>
  <c r="K62" i="94"/>
  <c r="K65" i="94"/>
  <c r="K67" i="94"/>
  <c r="K68" i="94"/>
  <c r="K69" i="94"/>
  <c r="K70" i="94"/>
  <c r="K71" i="94"/>
  <c r="K72" i="94"/>
  <c r="K73" i="94"/>
  <c r="G10" i="94"/>
  <c r="G11" i="94"/>
  <c r="G12" i="94"/>
  <c r="G13" i="94"/>
  <c r="G14" i="94"/>
  <c r="G16" i="94"/>
  <c r="G17" i="94"/>
  <c r="G19" i="94"/>
  <c r="G20" i="94"/>
  <c r="G22" i="94"/>
  <c r="G23" i="94"/>
  <c r="G24" i="94"/>
  <c r="G25" i="94"/>
  <c r="G33" i="94"/>
  <c r="G34" i="94"/>
  <c r="G35" i="94"/>
  <c r="K38" i="94"/>
  <c r="L38" i="94"/>
  <c r="K39" i="94"/>
  <c r="L39" i="94"/>
  <c r="K40" i="94"/>
  <c r="L40" i="94"/>
  <c r="K21" i="94"/>
  <c r="L21" i="94"/>
  <c r="K36" i="94"/>
  <c r="L36" i="94"/>
  <c r="K26" i="94"/>
  <c r="L26" i="94"/>
  <c r="K41" i="94"/>
  <c r="L41" i="94"/>
  <c r="K42" i="94"/>
  <c r="L42" i="94"/>
  <c r="K43" i="94"/>
  <c r="L43" i="94"/>
  <c r="K44" i="94"/>
  <c r="L44" i="94"/>
  <c r="K45" i="94"/>
  <c r="L37" i="94"/>
  <c r="K10" i="94"/>
  <c r="L10" i="94"/>
  <c r="K11" i="94"/>
  <c r="L11" i="94"/>
  <c r="K12" i="94"/>
  <c r="L12" i="94"/>
  <c r="K13" i="94"/>
  <c r="L13" i="94"/>
  <c r="K14" i="94"/>
  <c r="L14" i="94"/>
  <c r="K16" i="94"/>
  <c r="L16" i="94"/>
  <c r="K17" i="94"/>
  <c r="L17" i="94"/>
  <c r="K19" i="94"/>
  <c r="L19" i="94"/>
  <c r="K20" i="94"/>
  <c r="L20" i="94"/>
  <c r="K22" i="94"/>
  <c r="L22" i="94"/>
  <c r="K23" i="94"/>
  <c r="L23" i="94"/>
  <c r="K24" i="94"/>
  <c r="L24" i="94"/>
  <c r="K25" i="94"/>
  <c r="L25" i="94"/>
  <c r="K33" i="94"/>
  <c r="L33" i="94"/>
  <c r="K34" i="94"/>
  <c r="L34" i="94"/>
  <c r="K35" i="94"/>
  <c r="L35" i="94"/>
  <c r="K37" i="94"/>
  <c r="D40" i="94"/>
  <c r="D21" i="94"/>
  <c r="D36" i="94"/>
  <c r="D26" i="94"/>
  <c r="D42" i="94"/>
  <c r="D43" i="94"/>
  <c r="D44" i="94"/>
  <c r="D37" i="94"/>
  <c r="D11" i="94"/>
  <c r="D13" i="94"/>
  <c r="D16" i="94"/>
  <c r="D33" i="94"/>
  <c r="D34" i="94"/>
  <c r="G55" i="78" l="1"/>
  <c r="D94" i="94"/>
  <c r="M94" i="94" s="1"/>
  <c r="M36" i="94"/>
  <c r="M40" i="94"/>
  <c r="M38" i="94"/>
  <c r="M21" i="94"/>
  <c r="F42" i="2"/>
  <c r="M44" i="94"/>
  <c r="M43" i="94"/>
  <c r="M41" i="94"/>
  <c r="M35" i="94"/>
  <c r="M22" i="94"/>
  <c r="M19" i="94"/>
  <c r="M37" i="94"/>
  <c r="M26" i="94"/>
  <c r="M39" i="94"/>
  <c r="M45" i="94"/>
  <c r="M42" i="94"/>
  <c r="M34" i="94"/>
  <c r="M25" i="94"/>
  <c r="M23" i="94"/>
  <c r="M20" i="94"/>
  <c r="M17" i="94"/>
  <c r="M14" i="94"/>
  <c r="M10" i="94"/>
  <c r="M33" i="94"/>
  <c r="M24" i="94"/>
  <c r="M16" i="94"/>
  <c r="M13" i="94"/>
  <c r="M11" i="94"/>
  <c r="M12" i="94"/>
  <c r="E38" i="61" l="1"/>
  <c r="E264" i="2"/>
  <c r="F264" i="2"/>
  <c r="D243" i="2"/>
  <c r="F71" i="2"/>
  <c r="F72" i="2"/>
  <c r="F73" i="2"/>
  <c r="F74" i="2"/>
  <c r="F75" i="2"/>
  <c r="F70" i="2"/>
  <c r="F61" i="2"/>
  <c r="F62" i="2"/>
  <c r="F63" i="2"/>
  <c r="F64" i="2"/>
  <c r="F65" i="2"/>
  <c r="F66" i="2"/>
  <c r="F67" i="2"/>
  <c r="F68" i="2"/>
  <c r="F60" i="2"/>
  <c r="F44" i="2"/>
  <c r="F45" i="2"/>
  <c r="F46" i="2"/>
  <c r="F47" i="2"/>
  <c r="F48" i="2"/>
  <c r="F49" i="2"/>
  <c r="F50" i="2"/>
  <c r="F51" i="2"/>
  <c r="F43" i="2"/>
  <c r="F11" i="2"/>
  <c r="F12" i="2"/>
  <c r="F14" i="2"/>
  <c r="F15" i="2"/>
  <c r="F16" i="2"/>
  <c r="F17" i="2"/>
  <c r="F19" i="2"/>
  <c r="F20" i="2"/>
  <c r="F21" i="2"/>
  <c r="F22" i="2"/>
  <c r="F23" i="2"/>
  <c r="F24" i="2"/>
  <c r="F25" i="2"/>
  <c r="F32" i="2"/>
  <c r="F33" i="2"/>
  <c r="F53" i="2" l="1"/>
  <c r="F18" i="2"/>
  <c r="D28" i="131"/>
  <c r="E28" i="131"/>
  <c r="J28" i="131" l="1"/>
  <c r="D34" i="131"/>
  <c r="K28" i="131"/>
  <c r="L28" i="131" s="1"/>
  <c r="E34" i="131"/>
  <c r="F28" i="131"/>
  <c r="F34" i="131" s="1"/>
  <c r="K169" i="136"/>
  <c r="J169" i="136"/>
  <c r="I271" i="136"/>
  <c r="I272" i="136" s="1"/>
  <c r="H271" i="136"/>
  <c r="H272" i="136" s="1"/>
  <c r="G271" i="136"/>
  <c r="G272" i="136" s="1"/>
  <c r="E271" i="136"/>
  <c r="E272" i="136" s="1"/>
  <c r="E273" i="136" s="1"/>
  <c r="D271" i="136"/>
  <c r="D272" i="136" s="1"/>
  <c r="D273" i="136" s="1"/>
  <c r="K270" i="136"/>
  <c r="J270" i="136"/>
  <c r="L270" i="136"/>
  <c r="K269" i="136"/>
  <c r="J269" i="136"/>
  <c r="L269" i="136"/>
  <c r="K268" i="136"/>
  <c r="J268" i="136"/>
  <c r="L268" i="136"/>
  <c r="K267" i="136"/>
  <c r="J267" i="136"/>
  <c r="I255" i="136"/>
  <c r="H255" i="136"/>
  <c r="K255" i="136" s="1"/>
  <c r="G255" i="136"/>
  <c r="J255" i="136" s="1"/>
  <c r="K244" i="136"/>
  <c r="K246" i="136" s="1"/>
  <c r="J244" i="136"/>
  <c r="J246" i="136" s="1"/>
  <c r="L244" i="136"/>
  <c r="L246" i="136" s="1"/>
  <c r="K235" i="136"/>
  <c r="J235" i="136"/>
  <c r="L235" i="136"/>
  <c r="K234" i="136"/>
  <c r="J234" i="136"/>
  <c r="L234" i="136"/>
  <c r="K233" i="136"/>
  <c r="J233" i="136"/>
  <c r="L233" i="136"/>
  <c r="K232" i="136"/>
  <c r="J232" i="136"/>
  <c r="L232" i="136"/>
  <c r="K231" i="136"/>
  <c r="J231" i="136"/>
  <c r="L231" i="136"/>
  <c r="K230" i="136"/>
  <c r="J230" i="136"/>
  <c r="H254" i="136"/>
  <c r="G254" i="136"/>
  <c r="K226" i="136"/>
  <c r="J226" i="136"/>
  <c r="I226" i="136"/>
  <c r="F226" i="136"/>
  <c r="K225" i="136"/>
  <c r="K229" i="136" s="1"/>
  <c r="J225" i="136"/>
  <c r="J229" i="136" s="1"/>
  <c r="I225" i="136"/>
  <c r="I258" i="136" s="1"/>
  <c r="L258" i="136" s="1"/>
  <c r="F225" i="136"/>
  <c r="F229" i="136" s="1"/>
  <c r="K222" i="136"/>
  <c r="K224" i="136" s="1"/>
  <c r="J222" i="136"/>
  <c r="J224" i="136" s="1"/>
  <c r="L222" i="136"/>
  <c r="L224" i="136" s="1"/>
  <c r="K220" i="136"/>
  <c r="J220" i="136"/>
  <c r="L220" i="136"/>
  <c r="K219" i="136"/>
  <c r="J219" i="136"/>
  <c r="L219" i="136"/>
  <c r="K218" i="136"/>
  <c r="J218" i="136"/>
  <c r="L218" i="136"/>
  <c r="K217" i="136"/>
  <c r="J217" i="136"/>
  <c r="F217" i="136"/>
  <c r="F221" i="136" s="1"/>
  <c r="I203" i="136"/>
  <c r="H203" i="136"/>
  <c r="G203" i="136"/>
  <c r="E203" i="136"/>
  <c r="D203" i="136"/>
  <c r="K202" i="136"/>
  <c r="J202" i="136"/>
  <c r="L202" i="136"/>
  <c r="K201" i="136"/>
  <c r="J201" i="136"/>
  <c r="I200" i="136"/>
  <c r="H200" i="136"/>
  <c r="G200" i="136"/>
  <c r="E200" i="136"/>
  <c r="D200" i="136"/>
  <c r="K199" i="136"/>
  <c r="J199" i="136"/>
  <c r="L199" i="136"/>
  <c r="K198" i="136"/>
  <c r="J198" i="136"/>
  <c r="L198" i="136"/>
  <c r="K197" i="136"/>
  <c r="J197" i="136"/>
  <c r="L197" i="136"/>
  <c r="K196" i="136"/>
  <c r="J196" i="136"/>
  <c r="K194" i="136"/>
  <c r="J194" i="136"/>
  <c r="L194" i="136"/>
  <c r="K193" i="136"/>
  <c r="J193" i="136"/>
  <c r="L193" i="136"/>
  <c r="E187" i="136"/>
  <c r="K187" i="136" s="1"/>
  <c r="D187" i="136"/>
  <c r="D195" i="136" s="1"/>
  <c r="K186" i="136"/>
  <c r="J186" i="136"/>
  <c r="L186" i="136"/>
  <c r="K185" i="136"/>
  <c r="J185" i="136"/>
  <c r="E184" i="136"/>
  <c r="K184" i="136" s="1"/>
  <c r="D184" i="136"/>
  <c r="J184" i="136" s="1"/>
  <c r="K183" i="136"/>
  <c r="J183" i="136"/>
  <c r="L183" i="136"/>
  <c r="K182" i="136"/>
  <c r="J182" i="136"/>
  <c r="L182" i="136"/>
  <c r="K181" i="136"/>
  <c r="J181" i="136"/>
  <c r="L181" i="136"/>
  <c r="K180" i="136"/>
  <c r="J180" i="136"/>
  <c r="L180" i="136"/>
  <c r="K179" i="136"/>
  <c r="J179" i="136"/>
  <c r="L179" i="136"/>
  <c r="K178" i="136"/>
  <c r="J178" i="136"/>
  <c r="L178" i="136"/>
  <c r="K177" i="136"/>
  <c r="J177" i="136"/>
  <c r="L177" i="136"/>
  <c r="E176" i="136"/>
  <c r="K176" i="136" s="1"/>
  <c r="D176" i="136"/>
  <c r="J176" i="136" s="1"/>
  <c r="K175" i="136"/>
  <c r="J175" i="136"/>
  <c r="L175" i="136"/>
  <c r="K174" i="136"/>
  <c r="J174" i="136"/>
  <c r="L174" i="136"/>
  <c r="K173" i="136"/>
  <c r="J173" i="136"/>
  <c r="L173" i="136"/>
  <c r="K172" i="136"/>
  <c r="J172" i="136"/>
  <c r="L172" i="136"/>
  <c r="K171" i="136"/>
  <c r="J171" i="136"/>
  <c r="L171" i="136"/>
  <c r="K170" i="136"/>
  <c r="J170" i="136"/>
  <c r="L169" i="136"/>
  <c r="E162" i="136"/>
  <c r="D162" i="136"/>
  <c r="I152" i="136"/>
  <c r="K150" i="136"/>
  <c r="J150" i="136"/>
  <c r="L150" i="136"/>
  <c r="K149" i="136"/>
  <c r="J149" i="136"/>
  <c r="L149" i="136"/>
  <c r="K146" i="136"/>
  <c r="K148" i="136" s="1"/>
  <c r="J146" i="136"/>
  <c r="J148" i="136" s="1"/>
  <c r="L146" i="136"/>
  <c r="L148" i="136" s="1"/>
  <c r="E145" i="136"/>
  <c r="E151" i="136" s="1"/>
  <c r="D145" i="136"/>
  <c r="K144" i="136"/>
  <c r="J144" i="136"/>
  <c r="F144" i="136"/>
  <c r="L144" i="136" s="1"/>
  <c r="K143" i="136"/>
  <c r="J143" i="136"/>
  <c r="L143" i="136"/>
  <c r="K142" i="136"/>
  <c r="J142" i="136"/>
  <c r="L142" i="136"/>
  <c r="E134" i="136"/>
  <c r="K134" i="136" s="1"/>
  <c r="D134" i="136"/>
  <c r="K133" i="136"/>
  <c r="J133" i="136"/>
  <c r="L133" i="136"/>
  <c r="K132" i="136"/>
  <c r="J132" i="136"/>
  <c r="L132" i="136"/>
  <c r="K131" i="136"/>
  <c r="J131" i="136"/>
  <c r="L131" i="136"/>
  <c r="K130" i="136"/>
  <c r="J130" i="136"/>
  <c r="L130" i="136"/>
  <c r="K129" i="136"/>
  <c r="J129" i="136"/>
  <c r="L129" i="136"/>
  <c r="K128" i="136"/>
  <c r="J128" i="136"/>
  <c r="L128" i="136"/>
  <c r="K127" i="136"/>
  <c r="J127" i="136"/>
  <c r="L127" i="136"/>
  <c r="K126" i="136"/>
  <c r="J126" i="136"/>
  <c r="L126" i="136"/>
  <c r="K125" i="136"/>
  <c r="J125" i="136"/>
  <c r="L125" i="136"/>
  <c r="K115" i="136"/>
  <c r="J115" i="136"/>
  <c r="L115" i="136"/>
  <c r="K114" i="136"/>
  <c r="J114" i="136"/>
  <c r="L114" i="136"/>
  <c r="K113" i="136"/>
  <c r="J113" i="136"/>
  <c r="L113" i="136"/>
  <c r="H105" i="136"/>
  <c r="G105" i="136"/>
  <c r="E105" i="136"/>
  <c r="D105" i="136"/>
  <c r="K104" i="136"/>
  <c r="J104" i="136"/>
  <c r="I104" i="136"/>
  <c r="K103" i="136"/>
  <c r="J103" i="136"/>
  <c r="I103" i="136"/>
  <c r="K102" i="136"/>
  <c r="J102" i="136"/>
  <c r="I102" i="136"/>
  <c r="K101" i="136"/>
  <c r="J101" i="136"/>
  <c r="I101" i="136"/>
  <c r="K99" i="136"/>
  <c r="J99" i="136"/>
  <c r="I99" i="136"/>
  <c r="K98" i="136"/>
  <c r="J98" i="136"/>
  <c r="I98" i="136"/>
  <c r="K97" i="136"/>
  <c r="J97" i="136"/>
  <c r="I97" i="136"/>
  <c r="K96" i="136"/>
  <c r="J96" i="136"/>
  <c r="I96" i="136"/>
  <c r="I95" i="136"/>
  <c r="E95" i="136"/>
  <c r="E100" i="136" s="1"/>
  <c r="D95" i="136"/>
  <c r="K94" i="136"/>
  <c r="J94" i="136"/>
  <c r="I94" i="136"/>
  <c r="K93" i="136"/>
  <c r="J93" i="136"/>
  <c r="I93" i="136"/>
  <c r="K92" i="136"/>
  <c r="J92" i="136"/>
  <c r="I92" i="136"/>
  <c r="I85" i="136"/>
  <c r="E85" i="136"/>
  <c r="K85" i="136" s="1"/>
  <c r="D85" i="136"/>
  <c r="K84" i="136"/>
  <c r="J84" i="136"/>
  <c r="I84" i="136"/>
  <c r="K83" i="136"/>
  <c r="J83" i="136"/>
  <c r="I83" i="136"/>
  <c r="K82" i="136"/>
  <c r="J82" i="136"/>
  <c r="I82" i="136"/>
  <c r="K81" i="136"/>
  <c r="J81" i="136"/>
  <c r="I81" i="136"/>
  <c r="K80" i="136"/>
  <c r="J80" i="136"/>
  <c r="I80" i="136"/>
  <c r="K79" i="136"/>
  <c r="J79" i="136"/>
  <c r="I79" i="136"/>
  <c r="H78" i="136"/>
  <c r="G78" i="136"/>
  <c r="E78" i="136"/>
  <c r="D78" i="136"/>
  <c r="K77" i="136"/>
  <c r="J77" i="136"/>
  <c r="I77" i="136"/>
  <c r="K76" i="136"/>
  <c r="J76" i="136"/>
  <c r="I76" i="136"/>
  <c r="K75" i="136"/>
  <c r="J75" i="136"/>
  <c r="I75" i="136"/>
  <c r="K74" i="136"/>
  <c r="J74" i="136"/>
  <c r="I74" i="136"/>
  <c r="K73" i="136"/>
  <c r="J73" i="136"/>
  <c r="I73" i="136"/>
  <c r="H72" i="136"/>
  <c r="G72" i="136"/>
  <c r="E72" i="136"/>
  <c r="D72" i="136"/>
  <c r="K71" i="136"/>
  <c r="J71" i="136"/>
  <c r="I71" i="136"/>
  <c r="K70" i="136"/>
  <c r="J70" i="136"/>
  <c r="I70" i="136"/>
  <c r="K69" i="136"/>
  <c r="J69" i="136"/>
  <c r="I69" i="136"/>
  <c r="K68" i="136"/>
  <c r="J68" i="136"/>
  <c r="I68" i="136"/>
  <c r="K67" i="136"/>
  <c r="J67" i="136"/>
  <c r="I67" i="136"/>
  <c r="K66" i="136"/>
  <c r="J66" i="136"/>
  <c r="I66" i="136"/>
  <c r="K65" i="136"/>
  <c r="J65" i="136"/>
  <c r="I65" i="136"/>
  <c r="K64" i="136"/>
  <c r="J64" i="136"/>
  <c r="I64" i="136"/>
  <c r="I57" i="136"/>
  <c r="K56" i="136"/>
  <c r="J56" i="136"/>
  <c r="I56" i="136"/>
  <c r="I55" i="136"/>
  <c r="E55" i="136"/>
  <c r="D55" i="136"/>
  <c r="K54" i="136"/>
  <c r="J54" i="136"/>
  <c r="I54" i="136"/>
  <c r="K53" i="136"/>
  <c r="J53" i="136"/>
  <c r="I53" i="136"/>
  <c r="I52" i="136"/>
  <c r="E52" i="136"/>
  <c r="K52" i="136" s="1"/>
  <c r="D52" i="136"/>
  <c r="J52" i="136" s="1"/>
  <c r="K51" i="136"/>
  <c r="J51" i="136"/>
  <c r="I51" i="136"/>
  <c r="K50" i="136"/>
  <c r="J50" i="136"/>
  <c r="I50" i="136"/>
  <c r="I49" i="136"/>
  <c r="K49" i="136"/>
  <c r="D49" i="136"/>
  <c r="J49" i="136" s="1"/>
  <c r="K48" i="136"/>
  <c r="J48" i="136"/>
  <c r="I48" i="136"/>
  <c r="K47" i="136"/>
  <c r="J47" i="136"/>
  <c r="I47" i="136"/>
  <c r="K46" i="136"/>
  <c r="J46" i="136"/>
  <c r="I46" i="136"/>
  <c r="K45" i="136"/>
  <c r="J45" i="136"/>
  <c r="I45" i="136"/>
  <c r="I44" i="136"/>
  <c r="E44" i="136"/>
  <c r="K44" i="136" s="1"/>
  <c r="D44" i="136"/>
  <c r="J44" i="136" s="1"/>
  <c r="K43" i="136"/>
  <c r="J43" i="136"/>
  <c r="I43" i="136"/>
  <c r="K42" i="136"/>
  <c r="J42" i="136"/>
  <c r="I42" i="136"/>
  <c r="K41" i="136"/>
  <c r="J41" i="136"/>
  <c r="I41" i="136"/>
  <c r="K39" i="136"/>
  <c r="J39" i="136"/>
  <c r="L39" i="136"/>
  <c r="K38" i="136"/>
  <c r="J38" i="136"/>
  <c r="L38" i="136"/>
  <c r="K37" i="136"/>
  <c r="J37" i="136"/>
  <c r="L37" i="136"/>
  <c r="K36" i="136"/>
  <c r="J36" i="136"/>
  <c r="L36" i="136"/>
  <c r="E35" i="136"/>
  <c r="K35" i="136" s="1"/>
  <c r="D35" i="136"/>
  <c r="J35" i="136" s="1"/>
  <c r="K34" i="136"/>
  <c r="J34" i="136"/>
  <c r="L34" i="136"/>
  <c r="K33" i="136"/>
  <c r="J33" i="136"/>
  <c r="L33" i="136"/>
  <c r="K32" i="136"/>
  <c r="J32" i="136"/>
  <c r="K23" i="136"/>
  <c r="J23" i="136"/>
  <c r="L23" i="136"/>
  <c r="I22" i="136"/>
  <c r="H22" i="136"/>
  <c r="G22" i="136"/>
  <c r="E22" i="136"/>
  <c r="D22" i="136"/>
  <c r="K21" i="136"/>
  <c r="J21" i="136"/>
  <c r="L21" i="136"/>
  <c r="K20" i="136"/>
  <c r="J20" i="136"/>
  <c r="E19" i="136"/>
  <c r="K19" i="136" s="1"/>
  <c r="D19" i="136"/>
  <c r="K18" i="136"/>
  <c r="J18" i="136"/>
  <c r="L18" i="136"/>
  <c r="K16" i="136"/>
  <c r="J16" i="136"/>
  <c r="L16" i="136"/>
  <c r="I15" i="136"/>
  <c r="H15" i="136"/>
  <c r="G15" i="136"/>
  <c r="E15" i="136"/>
  <c r="D15" i="136"/>
  <c r="K14" i="136"/>
  <c r="J14" i="136"/>
  <c r="L14" i="136"/>
  <c r="K13" i="136"/>
  <c r="J13" i="136"/>
  <c r="L13" i="136"/>
  <c r="K12" i="136"/>
  <c r="J12" i="136"/>
  <c r="L12" i="136"/>
  <c r="K11" i="136"/>
  <c r="J11" i="136"/>
  <c r="L11" i="136"/>
  <c r="K10" i="136"/>
  <c r="J10" i="136"/>
  <c r="L10" i="136"/>
  <c r="K9" i="136"/>
  <c r="J9" i="136"/>
  <c r="L9" i="136"/>
  <c r="H259" i="136" l="1"/>
  <c r="H260" i="136" s="1"/>
  <c r="H273" i="136" s="1"/>
  <c r="K221" i="136"/>
  <c r="K236" i="136"/>
  <c r="F236" i="136"/>
  <c r="F260" i="136" s="1"/>
  <c r="G259" i="136"/>
  <c r="G260" i="136" s="1"/>
  <c r="G273" i="136" s="1"/>
  <c r="J221" i="136"/>
  <c r="J236" i="136"/>
  <c r="H25" i="136"/>
  <c r="I229" i="136"/>
  <c r="I254" i="136" s="1"/>
  <c r="I259" i="136" s="1"/>
  <c r="I260" i="136" s="1"/>
  <c r="I273" i="136" s="1"/>
  <c r="D25" i="136"/>
  <c r="I25" i="136"/>
  <c r="I100" i="136"/>
  <c r="G25" i="136"/>
  <c r="J95" i="136"/>
  <c r="J100" i="136" s="1"/>
  <c r="D100" i="136"/>
  <c r="E25" i="136"/>
  <c r="J145" i="136"/>
  <c r="J151" i="136" s="1"/>
  <c r="D151" i="136"/>
  <c r="L124" i="136"/>
  <c r="J124" i="136"/>
  <c r="K124" i="136"/>
  <c r="J40" i="136"/>
  <c r="K40" i="136"/>
  <c r="L40" i="136"/>
  <c r="L53" i="136"/>
  <c r="L54" i="136"/>
  <c r="F55" i="136"/>
  <c r="L55" i="136" s="1"/>
  <c r="L64" i="136"/>
  <c r="L65" i="136"/>
  <c r="L66" i="136"/>
  <c r="L67" i="136"/>
  <c r="L101" i="136"/>
  <c r="L102" i="136"/>
  <c r="L103" i="136"/>
  <c r="L104" i="136"/>
  <c r="I72" i="136"/>
  <c r="J271" i="136"/>
  <c r="J272" i="136" s="1"/>
  <c r="J15" i="136"/>
  <c r="K15" i="136"/>
  <c r="J203" i="136"/>
  <c r="J78" i="136"/>
  <c r="F22" i="136"/>
  <c r="L20" i="136"/>
  <c r="L226" i="136"/>
  <c r="J22" i="136"/>
  <c r="L41" i="136"/>
  <c r="L56" i="136"/>
  <c r="K78" i="136"/>
  <c r="K145" i="136"/>
  <c r="K151" i="136" s="1"/>
  <c r="F176" i="136"/>
  <c r="L176" i="136" s="1"/>
  <c r="J200" i="136"/>
  <c r="F203" i="136"/>
  <c r="K203" i="136"/>
  <c r="F271" i="136"/>
  <c r="F272" i="136" s="1"/>
  <c r="K271" i="136"/>
  <c r="K272" i="136" s="1"/>
  <c r="F19" i="136"/>
  <c r="L19" i="136" s="1"/>
  <c r="K22" i="136"/>
  <c r="F35" i="136"/>
  <c r="L35" i="136" s="1"/>
  <c r="L96" i="136"/>
  <c r="L97" i="136"/>
  <c r="L98" i="136"/>
  <c r="L99" i="136"/>
  <c r="L201" i="136"/>
  <c r="L203" i="136" s="1"/>
  <c r="G204" i="136"/>
  <c r="I105" i="136"/>
  <c r="F134" i="136"/>
  <c r="L134" i="136" s="1"/>
  <c r="E195" i="136"/>
  <c r="K195" i="136" s="1"/>
  <c r="K200" i="136"/>
  <c r="L255" i="136"/>
  <c r="L42" i="136"/>
  <c r="L43" i="136"/>
  <c r="L45" i="136"/>
  <c r="L46" i="136"/>
  <c r="L47" i="136"/>
  <c r="L48" i="136"/>
  <c r="I78" i="136"/>
  <c r="F184" i="136"/>
  <c r="L184" i="136" s="1"/>
  <c r="L50" i="136"/>
  <c r="L51" i="136"/>
  <c r="E57" i="136"/>
  <c r="K57" i="136" s="1"/>
  <c r="K72" i="136"/>
  <c r="L79" i="136"/>
  <c r="L80" i="136"/>
  <c r="L81" i="136"/>
  <c r="L82" i="136"/>
  <c r="L83" i="136"/>
  <c r="L84" i="136"/>
  <c r="F85" i="136"/>
  <c r="L85" i="136" s="1"/>
  <c r="J105" i="136"/>
  <c r="F145" i="136"/>
  <c r="F200" i="136"/>
  <c r="L267" i="136"/>
  <c r="L271" i="136" s="1"/>
  <c r="L272" i="136" s="1"/>
  <c r="F15" i="136"/>
  <c r="L15" i="136" s="1"/>
  <c r="F44" i="136"/>
  <c r="L44" i="136" s="1"/>
  <c r="L68" i="136"/>
  <c r="L69" i="136"/>
  <c r="L70" i="136"/>
  <c r="L71" i="136"/>
  <c r="J72" i="136"/>
  <c r="L73" i="136"/>
  <c r="L74" i="136"/>
  <c r="L75" i="136"/>
  <c r="F78" i="136"/>
  <c r="L77" i="136"/>
  <c r="L93" i="136"/>
  <c r="L94" i="136"/>
  <c r="K105" i="136"/>
  <c r="F162" i="136"/>
  <c r="F187" i="136"/>
  <c r="L187" i="136" s="1"/>
  <c r="H204" i="136"/>
  <c r="I204" i="136"/>
  <c r="J195" i="136"/>
  <c r="K254" i="136"/>
  <c r="K259" i="136" s="1"/>
  <c r="J254" i="136"/>
  <c r="J259" i="136" s="1"/>
  <c r="D204" i="136"/>
  <c r="F52" i="136"/>
  <c r="L52" i="136" s="1"/>
  <c r="K55" i="136"/>
  <c r="F72" i="136"/>
  <c r="L32" i="136"/>
  <c r="F49" i="136"/>
  <c r="L49" i="136" s="1"/>
  <c r="J55" i="136"/>
  <c r="D57" i="136"/>
  <c r="J85" i="136"/>
  <c r="F95" i="136"/>
  <c r="F105" i="136"/>
  <c r="J134" i="136"/>
  <c r="H152" i="136"/>
  <c r="H153" i="136" s="1"/>
  <c r="L152" i="136"/>
  <c r="I153" i="136"/>
  <c r="I154" i="136" s="1"/>
  <c r="L170" i="136"/>
  <c r="L185" i="136"/>
  <c r="J187" i="136"/>
  <c r="L196" i="136"/>
  <c r="L200" i="136" s="1"/>
  <c r="L217" i="136"/>
  <c r="L221" i="136" s="1"/>
  <c r="L230" i="136"/>
  <c r="J19" i="136"/>
  <c r="L76" i="136"/>
  <c r="L92" i="136"/>
  <c r="K95" i="136"/>
  <c r="K100" i="136" s="1"/>
  <c r="G152" i="136"/>
  <c r="L225" i="136"/>
  <c r="I23" i="135"/>
  <c r="H23" i="135"/>
  <c r="G23" i="135"/>
  <c r="E23" i="135"/>
  <c r="D23" i="135"/>
  <c r="K17" i="135"/>
  <c r="J17" i="135"/>
  <c r="F17" i="135"/>
  <c r="L17" i="135" s="1"/>
  <c r="K16" i="135"/>
  <c r="J16" i="135"/>
  <c r="F16" i="135"/>
  <c r="L16" i="135" s="1"/>
  <c r="K15" i="135"/>
  <c r="J15" i="135"/>
  <c r="F15" i="135"/>
  <c r="L15" i="135" s="1"/>
  <c r="K14" i="135"/>
  <c r="J14" i="135"/>
  <c r="F14" i="135"/>
  <c r="L14" i="135" s="1"/>
  <c r="K13" i="135"/>
  <c r="J13" i="135"/>
  <c r="F13" i="135"/>
  <c r="L13" i="135" s="1"/>
  <c r="K12" i="135"/>
  <c r="J12" i="135"/>
  <c r="F12" i="135"/>
  <c r="L12" i="135" s="1"/>
  <c r="K11" i="135"/>
  <c r="J11" i="135"/>
  <c r="F11" i="135"/>
  <c r="L11" i="135" s="1"/>
  <c r="K10" i="135"/>
  <c r="J10" i="135"/>
  <c r="F10" i="135"/>
  <c r="K9" i="135"/>
  <c r="J9" i="135"/>
  <c r="F9" i="135"/>
  <c r="G12" i="134"/>
  <c r="F12" i="134"/>
  <c r="E12" i="134"/>
  <c r="D12" i="134"/>
  <c r="C12" i="134"/>
  <c r="B12" i="134"/>
  <c r="J12" i="134"/>
  <c r="I12" i="134"/>
  <c r="H12" i="134"/>
  <c r="I9" i="134"/>
  <c r="H9" i="134"/>
  <c r="D9" i="134"/>
  <c r="J9" i="134" s="1"/>
  <c r="K260" i="136" l="1"/>
  <c r="K273" i="136" s="1"/>
  <c r="L236" i="136"/>
  <c r="J260" i="136"/>
  <c r="J273" i="136" s="1"/>
  <c r="F273" i="136"/>
  <c r="D163" i="136"/>
  <c r="D205" i="136" s="1"/>
  <c r="D274" i="136" s="1"/>
  <c r="L229" i="136"/>
  <c r="L254" i="136"/>
  <c r="L259" i="136" s="1"/>
  <c r="K25" i="136"/>
  <c r="J25" i="136"/>
  <c r="E163" i="136"/>
  <c r="L22" i="136"/>
  <c r="L25" i="136" s="1"/>
  <c r="F25" i="136"/>
  <c r="L95" i="136"/>
  <c r="L100" i="136" s="1"/>
  <c r="F100" i="136"/>
  <c r="L145" i="136"/>
  <c r="L151" i="136" s="1"/>
  <c r="F151" i="136"/>
  <c r="L105" i="136"/>
  <c r="F195" i="136"/>
  <c r="L195" i="136" s="1"/>
  <c r="L204" i="136" s="1"/>
  <c r="L78" i="136"/>
  <c r="L72" i="136"/>
  <c r="L9" i="135"/>
  <c r="F18" i="135"/>
  <c r="F22" i="135" s="1"/>
  <c r="F23" i="135" s="1"/>
  <c r="K18" i="135"/>
  <c r="K22" i="135" s="1"/>
  <c r="J18" i="135"/>
  <c r="J22" i="135" s="1"/>
  <c r="J23" i="135" s="1"/>
  <c r="L10" i="135"/>
  <c r="J204" i="136"/>
  <c r="K204" i="136"/>
  <c r="H154" i="136"/>
  <c r="E204" i="136"/>
  <c r="J152" i="136"/>
  <c r="F57" i="136"/>
  <c r="J57" i="136"/>
  <c r="K153" i="136"/>
  <c r="K152" i="136"/>
  <c r="I155" i="136"/>
  <c r="L153" i="136"/>
  <c r="L154" i="136"/>
  <c r="G153" i="136"/>
  <c r="G154" i="136" s="1"/>
  <c r="K23" i="135"/>
  <c r="L260" i="136" l="1"/>
  <c r="L273" i="136" s="1"/>
  <c r="E205" i="136"/>
  <c r="E274" i="136" s="1"/>
  <c r="F163" i="136"/>
  <c r="G155" i="136"/>
  <c r="J155" i="136" s="1"/>
  <c r="K154" i="136"/>
  <c r="L57" i="136"/>
  <c r="F204" i="136"/>
  <c r="L18" i="135"/>
  <c r="L22" i="135" s="1"/>
  <c r="L23" i="135" s="1"/>
  <c r="I156" i="136"/>
  <c r="I157" i="136" s="1"/>
  <c r="H155" i="136"/>
  <c r="K155" i="136" s="1"/>
  <c r="J154" i="136"/>
  <c r="J153" i="136"/>
  <c r="L155" i="136"/>
  <c r="K266" i="132"/>
  <c r="J266" i="132"/>
  <c r="I266" i="132"/>
  <c r="K265" i="132"/>
  <c r="J265" i="132"/>
  <c r="I265" i="132"/>
  <c r="K253" i="132"/>
  <c r="J253" i="132"/>
  <c r="I253" i="132"/>
  <c r="K252" i="132"/>
  <c r="J252" i="132"/>
  <c r="I252" i="132"/>
  <c r="K251" i="132"/>
  <c r="J251" i="132"/>
  <c r="I251" i="132"/>
  <c r="K250" i="132"/>
  <c r="J250" i="132"/>
  <c r="I250" i="132"/>
  <c r="H249" i="132"/>
  <c r="G249" i="132"/>
  <c r="E249" i="132"/>
  <c r="D249" i="132"/>
  <c r="K248" i="132"/>
  <c r="J248" i="132"/>
  <c r="I248" i="132"/>
  <c r="K247" i="132"/>
  <c r="J247" i="132"/>
  <c r="I247" i="132"/>
  <c r="I243" i="132"/>
  <c r="E243" i="132"/>
  <c r="D243" i="132"/>
  <c r="K242" i="132"/>
  <c r="J242" i="132"/>
  <c r="I242" i="132"/>
  <c r="K241" i="132"/>
  <c r="J241" i="132"/>
  <c r="I241" i="132"/>
  <c r="K239" i="132"/>
  <c r="J239" i="132"/>
  <c r="I239" i="132"/>
  <c r="K238" i="132"/>
  <c r="J238" i="132"/>
  <c r="I238" i="132"/>
  <c r="K236" i="132"/>
  <c r="J236" i="132"/>
  <c r="I236" i="132"/>
  <c r="H229" i="132"/>
  <c r="G229" i="132"/>
  <c r="E229" i="132"/>
  <c r="D229" i="132"/>
  <c r="K228" i="132"/>
  <c r="J228" i="132"/>
  <c r="I228" i="132"/>
  <c r="K227" i="132"/>
  <c r="J227" i="132"/>
  <c r="I227" i="132"/>
  <c r="K226" i="132"/>
  <c r="J226" i="132"/>
  <c r="I226" i="132"/>
  <c r="K225" i="132"/>
  <c r="J225" i="132"/>
  <c r="I225" i="132"/>
  <c r="K224" i="132"/>
  <c r="J224" i="132"/>
  <c r="I224" i="132"/>
  <c r="K218" i="132"/>
  <c r="J218" i="132"/>
  <c r="I218" i="132"/>
  <c r="K217" i="132"/>
  <c r="J217" i="132"/>
  <c r="I217" i="132"/>
  <c r="K216" i="132"/>
  <c r="J216" i="132"/>
  <c r="I216" i="132"/>
  <c r="K215" i="132"/>
  <c r="J215" i="132"/>
  <c r="I215" i="132"/>
  <c r="K214" i="132"/>
  <c r="J214" i="132"/>
  <c r="I214" i="132"/>
  <c r="I208" i="132"/>
  <c r="H208" i="132"/>
  <c r="G208" i="132"/>
  <c r="E208" i="132"/>
  <c r="D208" i="132"/>
  <c r="K207" i="132"/>
  <c r="J207" i="132"/>
  <c r="L207" i="132"/>
  <c r="K206" i="132"/>
  <c r="J206" i="132"/>
  <c r="L206" i="132"/>
  <c r="K205" i="132"/>
  <c r="J205" i="132"/>
  <c r="L205" i="132"/>
  <c r="K202" i="132"/>
  <c r="J202" i="132"/>
  <c r="I202" i="132"/>
  <c r="K201" i="132"/>
  <c r="J201" i="132"/>
  <c r="I201" i="132"/>
  <c r="K199" i="132"/>
  <c r="J199" i="132"/>
  <c r="I199" i="132"/>
  <c r="K198" i="132"/>
  <c r="J198" i="132"/>
  <c r="I198" i="132"/>
  <c r="K197" i="132"/>
  <c r="J197" i="132"/>
  <c r="I197" i="132"/>
  <c r="K196" i="132"/>
  <c r="J196" i="132"/>
  <c r="I196" i="132"/>
  <c r="K194" i="132"/>
  <c r="J194" i="132"/>
  <c r="I194" i="132"/>
  <c r="K193" i="132"/>
  <c r="J193" i="132"/>
  <c r="I193" i="132"/>
  <c r="K192" i="132"/>
  <c r="J192" i="132"/>
  <c r="I192" i="132"/>
  <c r="K185" i="132"/>
  <c r="J185" i="132"/>
  <c r="I185" i="132"/>
  <c r="K184" i="132"/>
  <c r="J184" i="132"/>
  <c r="I184" i="132"/>
  <c r="H183" i="132"/>
  <c r="H186" i="132" s="1"/>
  <c r="G183" i="132"/>
  <c r="G186" i="132" s="1"/>
  <c r="E183" i="132"/>
  <c r="E186" i="132" s="1"/>
  <c r="D183" i="132"/>
  <c r="D186" i="132" s="1"/>
  <c r="K182" i="132"/>
  <c r="J182" i="132"/>
  <c r="I182" i="132"/>
  <c r="K181" i="132"/>
  <c r="J181" i="132"/>
  <c r="I181" i="132"/>
  <c r="K180" i="132"/>
  <c r="J180" i="132"/>
  <c r="I180" i="132"/>
  <c r="K179" i="132"/>
  <c r="J179" i="132"/>
  <c r="I179" i="132"/>
  <c r="K175" i="132"/>
  <c r="J175" i="132"/>
  <c r="L175" i="132"/>
  <c r="K174" i="132"/>
  <c r="J174" i="132"/>
  <c r="L174" i="132"/>
  <c r="H173" i="132"/>
  <c r="G173" i="132"/>
  <c r="E173" i="132"/>
  <c r="D173" i="132"/>
  <c r="K172" i="132"/>
  <c r="J172" i="132"/>
  <c r="I172" i="132"/>
  <c r="K171" i="132"/>
  <c r="J171" i="132"/>
  <c r="I171" i="132"/>
  <c r="K170" i="132"/>
  <c r="J170" i="132"/>
  <c r="I170" i="132"/>
  <c r="K169" i="132"/>
  <c r="J169" i="132"/>
  <c r="I169" i="132"/>
  <c r="H162" i="132"/>
  <c r="G162" i="132"/>
  <c r="E162" i="132"/>
  <c r="D162" i="132"/>
  <c r="K161" i="132"/>
  <c r="J161" i="132"/>
  <c r="I161" i="132"/>
  <c r="K160" i="132"/>
  <c r="J160" i="132"/>
  <c r="I160" i="132"/>
  <c r="K159" i="132"/>
  <c r="J159" i="132"/>
  <c r="I159" i="132"/>
  <c r="K157" i="132"/>
  <c r="K158" i="132" s="1"/>
  <c r="J157" i="132"/>
  <c r="J158" i="132" s="1"/>
  <c r="I157" i="132"/>
  <c r="I158" i="132" s="1"/>
  <c r="F157" i="132"/>
  <c r="F158" i="132" s="1"/>
  <c r="H156" i="132"/>
  <c r="G156" i="132"/>
  <c r="E156" i="132"/>
  <c r="D156" i="132"/>
  <c r="K155" i="132"/>
  <c r="J155" i="132"/>
  <c r="I155" i="132"/>
  <c r="K154" i="132"/>
  <c r="J154" i="132"/>
  <c r="I154" i="132"/>
  <c r="K153" i="132"/>
  <c r="J153" i="132"/>
  <c r="I153" i="132"/>
  <c r="K152" i="132"/>
  <c r="J152" i="132"/>
  <c r="I152" i="132"/>
  <c r="K151" i="132"/>
  <c r="J151" i="132"/>
  <c r="I151" i="132"/>
  <c r="K150" i="132"/>
  <c r="J150" i="132"/>
  <c r="I150" i="132"/>
  <c r="K149" i="132"/>
  <c r="J149" i="132"/>
  <c r="I149" i="132"/>
  <c r="K148" i="132"/>
  <c r="J148" i="132"/>
  <c r="I148" i="132"/>
  <c r="I142" i="132"/>
  <c r="E142" i="132"/>
  <c r="D142" i="132"/>
  <c r="K141" i="132"/>
  <c r="J141" i="132"/>
  <c r="I141" i="132"/>
  <c r="K140" i="132"/>
  <c r="J140" i="132"/>
  <c r="I140" i="132"/>
  <c r="K139" i="132"/>
  <c r="J139" i="132"/>
  <c r="I139" i="132"/>
  <c r="K138" i="132"/>
  <c r="J138" i="132"/>
  <c r="I138" i="132"/>
  <c r="K137" i="132"/>
  <c r="J137" i="132"/>
  <c r="I137" i="132"/>
  <c r="H136" i="132"/>
  <c r="G136" i="132"/>
  <c r="E136" i="132"/>
  <c r="D136" i="132"/>
  <c r="K135" i="132"/>
  <c r="J135" i="132"/>
  <c r="I135" i="132"/>
  <c r="K134" i="132"/>
  <c r="J134" i="132"/>
  <c r="I134" i="132"/>
  <c r="K133" i="132"/>
  <c r="J133" i="132"/>
  <c r="I133" i="132"/>
  <c r="K132" i="132"/>
  <c r="J132" i="132"/>
  <c r="I132" i="132"/>
  <c r="K130" i="132"/>
  <c r="J130" i="132"/>
  <c r="I130" i="132"/>
  <c r="H129" i="132"/>
  <c r="H131" i="132" s="1"/>
  <c r="G129" i="132"/>
  <c r="G131" i="132" s="1"/>
  <c r="K128" i="132"/>
  <c r="J128" i="132"/>
  <c r="I128" i="132"/>
  <c r="K127" i="132"/>
  <c r="J127" i="132"/>
  <c r="I127" i="132"/>
  <c r="K125" i="132"/>
  <c r="J125" i="132"/>
  <c r="I125" i="132"/>
  <c r="K124" i="132"/>
  <c r="J124" i="132"/>
  <c r="I124" i="132"/>
  <c r="K123" i="132"/>
  <c r="J123" i="132"/>
  <c r="I123" i="132"/>
  <c r="K113" i="132"/>
  <c r="J113" i="132"/>
  <c r="I113" i="132"/>
  <c r="F113" i="132"/>
  <c r="K112" i="132"/>
  <c r="J112" i="132"/>
  <c r="I112" i="132"/>
  <c r="F112" i="132"/>
  <c r="F114" i="132" s="1"/>
  <c r="K111" i="132"/>
  <c r="J111" i="132"/>
  <c r="I111" i="132"/>
  <c r="K110" i="132"/>
  <c r="J110" i="132"/>
  <c r="I110" i="132"/>
  <c r="K109" i="132"/>
  <c r="J109" i="132"/>
  <c r="I109" i="132"/>
  <c r="K108" i="132"/>
  <c r="J108" i="132"/>
  <c r="I108" i="132"/>
  <c r="H106" i="132"/>
  <c r="G106" i="132"/>
  <c r="E106" i="132"/>
  <c r="D106" i="132"/>
  <c r="K105" i="132"/>
  <c r="J105" i="132"/>
  <c r="I105" i="132"/>
  <c r="K104" i="132"/>
  <c r="J104" i="132"/>
  <c r="I104" i="132"/>
  <c r="K103" i="132"/>
  <c r="J103" i="132"/>
  <c r="I103" i="132"/>
  <c r="K102" i="132"/>
  <c r="J102" i="132"/>
  <c r="I102" i="132"/>
  <c r="K101" i="132"/>
  <c r="J101" i="132"/>
  <c r="I101" i="132"/>
  <c r="K91" i="132"/>
  <c r="J91" i="132"/>
  <c r="I91" i="132"/>
  <c r="K90" i="132"/>
  <c r="J90" i="132"/>
  <c r="I90" i="132"/>
  <c r="K89" i="132"/>
  <c r="J89" i="132"/>
  <c r="I89" i="132"/>
  <c r="K88" i="132"/>
  <c r="J88" i="132"/>
  <c r="I88" i="132"/>
  <c r="K87" i="132"/>
  <c r="J87" i="132"/>
  <c r="I87" i="132"/>
  <c r="K86" i="132"/>
  <c r="J86" i="132"/>
  <c r="I86" i="132"/>
  <c r="K85" i="132"/>
  <c r="J85" i="132"/>
  <c r="I85" i="132"/>
  <c r="K84" i="132"/>
  <c r="J84" i="132"/>
  <c r="I84" i="132"/>
  <c r="H83" i="132"/>
  <c r="H93" i="132" s="1"/>
  <c r="G83" i="132"/>
  <c r="G93" i="132" s="1"/>
  <c r="E83" i="132"/>
  <c r="E93" i="132" s="1"/>
  <c r="D83" i="132"/>
  <c r="D93" i="132" s="1"/>
  <c r="K82" i="132"/>
  <c r="J82" i="132"/>
  <c r="I82" i="132"/>
  <c r="K81" i="132"/>
  <c r="J81" i="132"/>
  <c r="I81" i="132"/>
  <c r="F83" i="132"/>
  <c r="F93" i="132" s="1"/>
  <c r="K80" i="132"/>
  <c r="J80" i="132"/>
  <c r="I80" i="132"/>
  <c r="K68" i="132"/>
  <c r="J68" i="132"/>
  <c r="I68" i="132"/>
  <c r="K67" i="132"/>
  <c r="J67" i="132"/>
  <c r="I67" i="132"/>
  <c r="K66" i="132"/>
  <c r="J66" i="132"/>
  <c r="I66" i="132"/>
  <c r="K65" i="132"/>
  <c r="J65" i="132"/>
  <c r="I65" i="132"/>
  <c r="K64" i="132"/>
  <c r="J64" i="132"/>
  <c r="I64" i="132"/>
  <c r="K63" i="132"/>
  <c r="J63" i="132"/>
  <c r="I63" i="132"/>
  <c r="K62" i="132"/>
  <c r="J62" i="132"/>
  <c r="I62" i="132"/>
  <c r="H61" i="132"/>
  <c r="G61" i="132"/>
  <c r="E61" i="132"/>
  <c r="D61" i="132"/>
  <c r="K60" i="132"/>
  <c r="J60" i="132"/>
  <c r="I60" i="132"/>
  <c r="K59" i="132"/>
  <c r="J59" i="132"/>
  <c r="I59" i="132"/>
  <c r="K58" i="132"/>
  <c r="J58" i="132"/>
  <c r="I58" i="132"/>
  <c r="K57" i="132"/>
  <c r="J57" i="132"/>
  <c r="I57" i="132"/>
  <c r="K56" i="132"/>
  <c r="J56" i="132"/>
  <c r="I56" i="132"/>
  <c r="K55" i="132"/>
  <c r="J55" i="132"/>
  <c r="I55" i="132"/>
  <c r="K54" i="132"/>
  <c r="J54" i="132"/>
  <c r="I54" i="132"/>
  <c r="H48" i="132"/>
  <c r="G48" i="132"/>
  <c r="E48" i="132"/>
  <c r="D48" i="132"/>
  <c r="K47" i="132"/>
  <c r="J47" i="132"/>
  <c r="I47" i="132"/>
  <c r="K46" i="132"/>
  <c r="J46" i="132"/>
  <c r="I46" i="132"/>
  <c r="K45" i="132"/>
  <c r="J45" i="132"/>
  <c r="I45" i="132"/>
  <c r="K44" i="132"/>
  <c r="J44" i="132"/>
  <c r="I44" i="132"/>
  <c r="K43" i="132"/>
  <c r="J43" i="132"/>
  <c r="I43" i="132"/>
  <c r="K33" i="132"/>
  <c r="J33" i="132"/>
  <c r="I33" i="132"/>
  <c r="H32" i="132"/>
  <c r="G32" i="132"/>
  <c r="E32" i="132"/>
  <c r="D32" i="132"/>
  <c r="I31" i="132"/>
  <c r="L31" i="132" s="1"/>
  <c r="I30" i="132"/>
  <c r="L30" i="132" s="1"/>
  <c r="I29" i="132"/>
  <c r="L29" i="132" s="1"/>
  <c r="K22" i="132"/>
  <c r="J22" i="132"/>
  <c r="I22" i="132"/>
  <c r="K21" i="132"/>
  <c r="J21" i="132"/>
  <c r="I21" i="132"/>
  <c r="K20" i="132"/>
  <c r="J20" i="132"/>
  <c r="I20" i="132"/>
  <c r="K19" i="132"/>
  <c r="J19" i="132"/>
  <c r="I19" i="132"/>
  <c r="K18" i="132"/>
  <c r="J18" i="132"/>
  <c r="I18" i="132"/>
  <c r="K17" i="132"/>
  <c r="J17" i="132"/>
  <c r="I17" i="132"/>
  <c r="H16" i="132"/>
  <c r="G16" i="132"/>
  <c r="E16" i="132"/>
  <c r="D16" i="132"/>
  <c r="K15" i="132"/>
  <c r="J15" i="132"/>
  <c r="I15" i="132"/>
  <c r="K14" i="132"/>
  <c r="J14" i="132"/>
  <c r="I14" i="132"/>
  <c r="K13" i="132"/>
  <c r="J13" i="132"/>
  <c r="I13" i="132"/>
  <c r="K12" i="132"/>
  <c r="J12" i="132"/>
  <c r="I12" i="132"/>
  <c r="K11" i="132"/>
  <c r="J11" i="132"/>
  <c r="I11" i="132"/>
  <c r="K10" i="132"/>
  <c r="J10" i="132"/>
  <c r="I10" i="132"/>
  <c r="H9" i="132"/>
  <c r="G9" i="132"/>
  <c r="E9" i="132"/>
  <c r="D9" i="132"/>
  <c r="K8" i="132"/>
  <c r="J8" i="132"/>
  <c r="I8" i="132"/>
  <c r="K7" i="132"/>
  <c r="J7" i="132"/>
  <c r="I7" i="132"/>
  <c r="K326" i="131"/>
  <c r="J326" i="131"/>
  <c r="K323" i="131"/>
  <c r="J323" i="131"/>
  <c r="K322" i="131"/>
  <c r="K325" i="131" s="1"/>
  <c r="J322" i="131"/>
  <c r="K312" i="131"/>
  <c r="J312" i="131"/>
  <c r="K311" i="131"/>
  <c r="J311" i="131"/>
  <c r="K310" i="131"/>
  <c r="J310" i="131"/>
  <c r="K309" i="131"/>
  <c r="J309" i="131"/>
  <c r="K308" i="131"/>
  <c r="J308" i="131"/>
  <c r="J313" i="131" s="1"/>
  <c r="K301" i="131"/>
  <c r="J301" i="131"/>
  <c r="K300" i="131"/>
  <c r="J300" i="131"/>
  <c r="K299" i="131"/>
  <c r="J299" i="131"/>
  <c r="K298" i="131"/>
  <c r="J298" i="131"/>
  <c r="J307" i="131" s="1"/>
  <c r="K295" i="131"/>
  <c r="J295" i="131"/>
  <c r="L295" i="131"/>
  <c r="K294" i="131"/>
  <c r="J294" i="131"/>
  <c r="L294" i="131"/>
  <c r="K286" i="131"/>
  <c r="J286" i="131"/>
  <c r="K285" i="131"/>
  <c r="K288" i="131" s="1"/>
  <c r="J285" i="131"/>
  <c r="K283" i="131"/>
  <c r="J283" i="131"/>
  <c r="K282" i="131"/>
  <c r="J282" i="131"/>
  <c r="K281" i="131"/>
  <c r="J281" i="131"/>
  <c r="J284" i="131" s="1"/>
  <c r="K279" i="131"/>
  <c r="J279" i="131"/>
  <c r="K278" i="131"/>
  <c r="J278" i="131"/>
  <c r="K277" i="131"/>
  <c r="J277" i="131"/>
  <c r="K259" i="131"/>
  <c r="J259" i="131"/>
  <c r="K258" i="131"/>
  <c r="J258" i="131"/>
  <c r="E257" i="131"/>
  <c r="E260" i="131" s="1"/>
  <c r="D257" i="131"/>
  <c r="D260" i="131" s="1"/>
  <c r="K256" i="131"/>
  <c r="J256" i="131"/>
  <c r="K255" i="131"/>
  <c r="J255" i="131"/>
  <c r="K254" i="131"/>
  <c r="J254" i="131"/>
  <c r="K253" i="131"/>
  <c r="J253" i="131"/>
  <c r="I250" i="131"/>
  <c r="H250" i="131"/>
  <c r="G250" i="131"/>
  <c r="G251" i="131" s="1"/>
  <c r="E250" i="131"/>
  <c r="D250" i="131"/>
  <c r="K249" i="131"/>
  <c r="J249" i="131"/>
  <c r="K248" i="131"/>
  <c r="J248" i="131"/>
  <c r="K247" i="131"/>
  <c r="J247" i="131"/>
  <c r="I246" i="131"/>
  <c r="H246" i="131"/>
  <c r="G246" i="131"/>
  <c r="E246" i="131"/>
  <c r="D246" i="131"/>
  <c r="K245" i="131"/>
  <c r="J245" i="131"/>
  <c r="K244" i="131"/>
  <c r="J244" i="131"/>
  <c r="K243" i="131"/>
  <c r="J243" i="131"/>
  <c r="K235" i="131"/>
  <c r="J235" i="131"/>
  <c r="K234" i="131"/>
  <c r="J234" i="131"/>
  <c r="K233" i="131"/>
  <c r="J233" i="131"/>
  <c r="K232" i="131"/>
  <c r="J232" i="131"/>
  <c r="K231" i="131"/>
  <c r="J231" i="131"/>
  <c r="E229" i="131"/>
  <c r="K228" i="131"/>
  <c r="J228" i="131"/>
  <c r="K227" i="131"/>
  <c r="J227" i="131"/>
  <c r="K226" i="131"/>
  <c r="J226" i="131"/>
  <c r="K224" i="131"/>
  <c r="J224" i="131"/>
  <c r="K223" i="131"/>
  <c r="J223" i="131"/>
  <c r="K222" i="131"/>
  <c r="J222" i="131"/>
  <c r="K214" i="131"/>
  <c r="J214" i="131"/>
  <c r="K213" i="131"/>
  <c r="J213" i="131"/>
  <c r="K212" i="131"/>
  <c r="J212" i="131"/>
  <c r="I211" i="131"/>
  <c r="I215" i="131" s="1"/>
  <c r="H211" i="131"/>
  <c r="H215" i="131" s="1"/>
  <c r="G211" i="131"/>
  <c r="G215" i="131" s="1"/>
  <c r="E211" i="131"/>
  <c r="E215" i="131" s="1"/>
  <c r="D211" i="131"/>
  <c r="D215" i="131" s="1"/>
  <c r="K210" i="131"/>
  <c r="J210" i="131"/>
  <c r="K209" i="131"/>
  <c r="J209" i="131"/>
  <c r="K208" i="131"/>
  <c r="J208" i="131"/>
  <c r="K207" i="131"/>
  <c r="J207" i="131"/>
  <c r="K205" i="131"/>
  <c r="J205" i="131"/>
  <c r="K204" i="131"/>
  <c r="K206" i="131" s="1"/>
  <c r="J204" i="131"/>
  <c r="K202" i="131"/>
  <c r="J202" i="131"/>
  <c r="K201" i="131"/>
  <c r="J201" i="131"/>
  <c r="K200" i="131"/>
  <c r="J200" i="131"/>
  <c r="K199" i="131"/>
  <c r="J199" i="131"/>
  <c r="K192" i="131"/>
  <c r="J192" i="131"/>
  <c r="K191" i="131"/>
  <c r="J191" i="131"/>
  <c r="K190" i="131"/>
  <c r="J190" i="131"/>
  <c r="K189" i="131"/>
  <c r="J189" i="131"/>
  <c r="K188" i="131"/>
  <c r="J188" i="131"/>
  <c r="K187" i="131"/>
  <c r="J187" i="131"/>
  <c r="K185" i="131"/>
  <c r="J185" i="131"/>
  <c r="F185" i="131"/>
  <c r="K184" i="131"/>
  <c r="J184" i="131"/>
  <c r="F184" i="131"/>
  <c r="K183" i="131"/>
  <c r="J183" i="131"/>
  <c r="F183" i="131"/>
  <c r="K182" i="131"/>
  <c r="J182" i="131"/>
  <c r="K178" i="131"/>
  <c r="J178" i="131"/>
  <c r="K177" i="131"/>
  <c r="J177" i="131"/>
  <c r="K175" i="131"/>
  <c r="J175" i="131"/>
  <c r="K174" i="131"/>
  <c r="J174" i="131"/>
  <c r="K167" i="131"/>
  <c r="J167" i="131"/>
  <c r="F167" i="131"/>
  <c r="F168" i="131" s="1"/>
  <c r="K166" i="131"/>
  <c r="J166" i="131"/>
  <c r="K165" i="131"/>
  <c r="J165" i="131"/>
  <c r="K164" i="131"/>
  <c r="J164" i="131"/>
  <c r="K163" i="131"/>
  <c r="J163" i="131"/>
  <c r="K162" i="131"/>
  <c r="J162" i="131"/>
  <c r="K161" i="131"/>
  <c r="J161" i="131"/>
  <c r="K159" i="131"/>
  <c r="J159" i="131"/>
  <c r="K158" i="131"/>
  <c r="J158" i="131"/>
  <c r="K157" i="131"/>
  <c r="J157" i="131"/>
  <c r="K156" i="131"/>
  <c r="J156" i="131"/>
  <c r="K155" i="131"/>
  <c r="J155" i="131"/>
  <c r="K153" i="131"/>
  <c r="J153" i="131"/>
  <c r="K152" i="131"/>
  <c r="J152" i="131"/>
  <c r="K151" i="131"/>
  <c r="J151" i="131"/>
  <c r="K150" i="131"/>
  <c r="J150" i="131"/>
  <c r="K149" i="131"/>
  <c r="J149" i="131"/>
  <c r="K138" i="131"/>
  <c r="J138" i="131"/>
  <c r="K137" i="131"/>
  <c r="J137" i="131"/>
  <c r="K136" i="131"/>
  <c r="J136" i="131"/>
  <c r="K135" i="131"/>
  <c r="J135" i="131"/>
  <c r="K134" i="131"/>
  <c r="J134" i="131"/>
  <c r="K133" i="131"/>
  <c r="J133" i="131"/>
  <c r="K129" i="131"/>
  <c r="J129" i="131"/>
  <c r="K128" i="131"/>
  <c r="J128" i="131"/>
  <c r="K127" i="131"/>
  <c r="J127" i="131"/>
  <c r="K126" i="131"/>
  <c r="J126" i="131"/>
  <c r="K125" i="131"/>
  <c r="J125" i="131"/>
  <c r="K124" i="131"/>
  <c r="J124" i="131"/>
  <c r="K123" i="131"/>
  <c r="J123" i="131"/>
  <c r="K117" i="131"/>
  <c r="J117" i="131"/>
  <c r="K115" i="131"/>
  <c r="J115" i="131"/>
  <c r="K114" i="131"/>
  <c r="J114" i="131"/>
  <c r="K113" i="131"/>
  <c r="J113" i="131"/>
  <c r="K112" i="131"/>
  <c r="J112" i="131"/>
  <c r="K111" i="131"/>
  <c r="J111" i="131"/>
  <c r="K110" i="131"/>
  <c r="J110" i="131"/>
  <c r="K109" i="131"/>
  <c r="J109" i="131"/>
  <c r="K108" i="131"/>
  <c r="J108" i="131"/>
  <c r="K89" i="131"/>
  <c r="J89" i="131"/>
  <c r="K88" i="131"/>
  <c r="J88" i="131"/>
  <c r="K87" i="131"/>
  <c r="J87" i="131"/>
  <c r="K86" i="131"/>
  <c r="J86" i="131"/>
  <c r="K85" i="131"/>
  <c r="J85" i="131"/>
  <c r="I83" i="131"/>
  <c r="I84" i="131" s="1"/>
  <c r="H83" i="131"/>
  <c r="H84" i="131" s="1"/>
  <c r="G83" i="131"/>
  <c r="G84" i="131" s="1"/>
  <c r="E83" i="131"/>
  <c r="E84" i="131" s="1"/>
  <c r="D83" i="131"/>
  <c r="D84" i="131" s="1"/>
  <c r="K82" i="131"/>
  <c r="J82" i="131"/>
  <c r="K81" i="131"/>
  <c r="J81" i="131"/>
  <c r="K80" i="131"/>
  <c r="J80" i="131"/>
  <c r="K79" i="131"/>
  <c r="J79" i="131"/>
  <c r="K78" i="131"/>
  <c r="J78" i="131"/>
  <c r="K77" i="131"/>
  <c r="J77" i="131"/>
  <c r="K76" i="131"/>
  <c r="J76" i="131"/>
  <c r="K69" i="131"/>
  <c r="J69" i="131"/>
  <c r="I69" i="131"/>
  <c r="K68" i="131"/>
  <c r="J68" i="131"/>
  <c r="I68" i="131"/>
  <c r="K67" i="131"/>
  <c r="J67" i="131"/>
  <c r="I67" i="131"/>
  <c r="K66" i="131"/>
  <c r="J66" i="131"/>
  <c r="I66" i="131"/>
  <c r="K65" i="131"/>
  <c r="J65" i="131"/>
  <c r="I65" i="131"/>
  <c r="I63" i="131"/>
  <c r="L63" i="131" s="1"/>
  <c r="I62" i="131"/>
  <c r="L62" i="131" s="1"/>
  <c r="I61" i="131"/>
  <c r="L61" i="131" s="1"/>
  <c r="I60" i="131"/>
  <c r="L60" i="131" s="1"/>
  <c r="I59" i="131"/>
  <c r="L59" i="131" s="1"/>
  <c r="I58" i="131"/>
  <c r="L58" i="131" s="1"/>
  <c r="I57" i="131"/>
  <c r="L57" i="131" s="1"/>
  <c r="I56" i="131"/>
  <c r="L56" i="131" s="1"/>
  <c r="I55" i="131"/>
  <c r="L55" i="131" s="1"/>
  <c r="I54" i="131"/>
  <c r="K45" i="131"/>
  <c r="J45" i="131"/>
  <c r="K44" i="131"/>
  <c r="J44" i="131"/>
  <c r="K43" i="131"/>
  <c r="J43" i="131"/>
  <c r="K42" i="131"/>
  <c r="J42" i="131"/>
  <c r="K41" i="131"/>
  <c r="J41" i="131"/>
  <c r="K40" i="131"/>
  <c r="J40" i="131"/>
  <c r="K39" i="131"/>
  <c r="J39" i="131"/>
  <c r="K38" i="131"/>
  <c r="J38" i="131"/>
  <c r="K37" i="131"/>
  <c r="J37" i="131"/>
  <c r="K36" i="131"/>
  <c r="J36" i="131"/>
  <c r="K35" i="131"/>
  <c r="J35" i="131"/>
  <c r="K33" i="131"/>
  <c r="J33" i="131"/>
  <c r="K32" i="131"/>
  <c r="J32" i="131"/>
  <c r="K31" i="131"/>
  <c r="J31" i="131"/>
  <c r="K30" i="131"/>
  <c r="J30" i="131"/>
  <c r="K29" i="131"/>
  <c r="J29" i="131"/>
  <c r="K21" i="131"/>
  <c r="J21" i="131"/>
  <c r="K20" i="131"/>
  <c r="J20" i="131"/>
  <c r="K18" i="131"/>
  <c r="J18" i="131"/>
  <c r="K17" i="131"/>
  <c r="J17" i="131"/>
  <c r="K16" i="131"/>
  <c r="J16" i="131"/>
  <c r="K14" i="131"/>
  <c r="J14" i="131"/>
  <c r="K13" i="131"/>
  <c r="J13" i="131"/>
  <c r="K12" i="131"/>
  <c r="J12" i="131"/>
  <c r="K11" i="131"/>
  <c r="J11" i="131"/>
  <c r="K10" i="131"/>
  <c r="J10" i="131"/>
  <c r="K9" i="131"/>
  <c r="J9" i="131"/>
  <c r="I111" i="130"/>
  <c r="H111" i="130"/>
  <c r="J111" i="130"/>
  <c r="I109" i="130"/>
  <c r="H109" i="130"/>
  <c r="J109" i="130"/>
  <c r="I108" i="130"/>
  <c r="H108" i="130"/>
  <c r="J108" i="130"/>
  <c r="I106" i="130"/>
  <c r="H106" i="130"/>
  <c r="J106" i="130"/>
  <c r="G87" i="130"/>
  <c r="J87" i="130" s="1"/>
  <c r="G73" i="130"/>
  <c r="J73" i="130" s="1"/>
  <c r="G72" i="130"/>
  <c r="J72" i="130" s="1"/>
  <c r="G71" i="130"/>
  <c r="J71" i="130" s="1"/>
  <c r="G70" i="130"/>
  <c r="J70" i="130" s="1"/>
  <c r="G69" i="130"/>
  <c r="J69" i="130" s="1"/>
  <c r="I67" i="130"/>
  <c r="H67" i="130"/>
  <c r="G67" i="130"/>
  <c r="J67" i="130" s="1"/>
  <c r="I66" i="130"/>
  <c r="H66" i="130"/>
  <c r="G66" i="130"/>
  <c r="I65" i="130"/>
  <c r="H65" i="130"/>
  <c r="G65" i="130"/>
  <c r="I64" i="130"/>
  <c r="H64" i="130"/>
  <c r="G64" i="130"/>
  <c r="J49" i="130"/>
  <c r="I49" i="130"/>
  <c r="H49" i="130"/>
  <c r="J48" i="130"/>
  <c r="I48" i="130"/>
  <c r="H48" i="130"/>
  <c r="J47" i="130"/>
  <c r="I47" i="130"/>
  <c r="H47" i="130"/>
  <c r="J46" i="130"/>
  <c r="I46" i="130"/>
  <c r="H46" i="130"/>
  <c r="J39" i="130"/>
  <c r="I39" i="130"/>
  <c r="H39" i="130"/>
  <c r="J38" i="130"/>
  <c r="I38" i="130"/>
  <c r="H38" i="130"/>
  <c r="J37" i="130"/>
  <c r="I37" i="130"/>
  <c r="H37" i="130"/>
  <c r="J36" i="130"/>
  <c r="I36" i="130"/>
  <c r="H36" i="130"/>
  <c r="J35" i="130"/>
  <c r="I35" i="130"/>
  <c r="H35" i="130"/>
  <c r="J34" i="130"/>
  <c r="I34" i="130"/>
  <c r="H34" i="130"/>
  <c r="I33" i="130"/>
  <c r="H33" i="130"/>
  <c r="G33" i="130"/>
  <c r="I32" i="130"/>
  <c r="H32" i="130"/>
  <c r="G32" i="130"/>
  <c r="I31" i="130"/>
  <c r="H31" i="130"/>
  <c r="G31" i="130"/>
  <c r="I24" i="130"/>
  <c r="H24" i="130"/>
  <c r="I23" i="130"/>
  <c r="H23" i="130"/>
  <c r="I22" i="130"/>
  <c r="H22" i="130"/>
  <c r="I21" i="130"/>
  <c r="H21" i="130"/>
  <c r="I20" i="130"/>
  <c r="H20" i="130"/>
  <c r="I19" i="130"/>
  <c r="H19" i="130"/>
  <c r="I18" i="130"/>
  <c r="H18" i="130"/>
  <c r="G18" i="130"/>
  <c r="I17" i="130"/>
  <c r="H17" i="130"/>
  <c r="G17" i="130"/>
  <c r="I15" i="130"/>
  <c r="H15" i="130"/>
  <c r="I14" i="130"/>
  <c r="H14" i="130"/>
  <c r="I13" i="130"/>
  <c r="H13" i="130"/>
  <c r="J13" i="130"/>
  <c r="I12" i="130"/>
  <c r="H12" i="130"/>
  <c r="I11" i="130"/>
  <c r="H11" i="130"/>
  <c r="J11" i="130"/>
  <c r="I10" i="130"/>
  <c r="H10" i="130"/>
  <c r="I9" i="130"/>
  <c r="H9" i="130"/>
  <c r="J9" i="130"/>
  <c r="K128" i="129"/>
  <c r="J128" i="129"/>
  <c r="I128" i="129"/>
  <c r="K127" i="129"/>
  <c r="J127" i="129"/>
  <c r="I127" i="129"/>
  <c r="K116" i="129"/>
  <c r="J116" i="129"/>
  <c r="J119" i="129" s="1"/>
  <c r="L116" i="129"/>
  <c r="L119" i="129" s="1"/>
  <c r="I108" i="129"/>
  <c r="H108" i="129"/>
  <c r="G108" i="129"/>
  <c r="E108" i="129"/>
  <c r="D108" i="129"/>
  <c r="K107" i="129"/>
  <c r="J107" i="129"/>
  <c r="L107" i="129"/>
  <c r="K106" i="129"/>
  <c r="J106" i="129"/>
  <c r="I105" i="129"/>
  <c r="H105" i="129"/>
  <c r="G105" i="129"/>
  <c r="E105" i="129"/>
  <c r="D105" i="129"/>
  <c r="K104" i="129"/>
  <c r="J104" i="129"/>
  <c r="L104" i="129"/>
  <c r="K103" i="129"/>
  <c r="J103" i="129"/>
  <c r="I102" i="129"/>
  <c r="H102" i="129"/>
  <c r="G102" i="129"/>
  <c r="E102" i="129"/>
  <c r="D102" i="129"/>
  <c r="K101" i="129"/>
  <c r="J101" i="129"/>
  <c r="L101" i="129"/>
  <c r="K100" i="129"/>
  <c r="J100" i="129"/>
  <c r="L100" i="129"/>
  <c r="K99" i="129"/>
  <c r="J99" i="129"/>
  <c r="L99" i="129"/>
  <c r="K98" i="129"/>
  <c r="J98" i="129"/>
  <c r="L98" i="129"/>
  <c r="K97" i="129"/>
  <c r="J97" i="129"/>
  <c r="L97" i="129"/>
  <c r="I89" i="129"/>
  <c r="H89" i="129"/>
  <c r="G89" i="129"/>
  <c r="E89" i="129"/>
  <c r="D89" i="129"/>
  <c r="K88" i="129"/>
  <c r="J88" i="129"/>
  <c r="L88" i="129"/>
  <c r="K87" i="129"/>
  <c r="J87" i="129"/>
  <c r="I86" i="129"/>
  <c r="H86" i="129"/>
  <c r="G86" i="129"/>
  <c r="E86" i="129"/>
  <c r="D86" i="129"/>
  <c r="K85" i="129"/>
  <c r="J85" i="129"/>
  <c r="L85" i="129"/>
  <c r="K84" i="129"/>
  <c r="J84" i="129"/>
  <c r="L84" i="129"/>
  <c r="K83" i="129"/>
  <c r="J83" i="129"/>
  <c r="L83" i="129"/>
  <c r="K82" i="129"/>
  <c r="J82" i="129"/>
  <c r="L82" i="129"/>
  <c r="K81" i="129"/>
  <c r="J81" i="129"/>
  <c r="L81" i="129"/>
  <c r="K80" i="129"/>
  <c r="J80" i="129"/>
  <c r="L80" i="129"/>
  <c r="K79" i="129"/>
  <c r="J79" i="129"/>
  <c r="L79" i="129"/>
  <c r="K78" i="129"/>
  <c r="J78" i="129"/>
  <c r="L78" i="129"/>
  <c r="K77" i="129"/>
  <c r="J77" i="129"/>
  <c r="L77" i="129"/>
  <c r="K76" i="129"/>
  <c r="J76" i="129"/>
  <c r="L76" i="129"/>
  <c r="K75" i="129"/>
  <c r="J75" i="129"/>
  <c r="I66" i="129"/>
  <c r="H66" i="129"/>
  <c r="G66" i="129"/>
  <c r="E66" i="129"/>
  <c r="D66" i="129"/>
  <c r="K65" i="129"/>
  <c r="J65" i="129"/>
  <c r="L65" i="129"/>
  <c r="K64" i="129"/>
  <c r="J64" i="129"/>
  <c r="L64" i="129"/>
  <c r="K63" i="129"/>
  <c r="J63" i="129"/>
  <c r="L63" i="129"/>
  <c r="K62" i="129"/>
  <c r="J62" i="129"/>
  <c r="L62" i="129"/>
  <c r="K61" i="129"/>
  <c r="J61" i="129"/>
  <c r="L61" i="129"/>
  <c r="K60" i="129"/>
  <c r="J60" i="129"/>
  <c r="L60" i="129"/>
  <c r="K59" i="129"/>
  <c r="J59" i="129"/>
  <c r="L59" i="129"/>
  <c r="K58" i="129"/>
  <c r="J58" i="129"/>
  <c r="L58" i="129"/>
  <c r="K57" i="129"/>
  <c r="J57" i="129"/>
  <c r="L57" i="129"/>
  <c r="K56" i="129"/>
  <c r="J56" i="129"/>
  <c r="L56" i="129"/>
  <c r="K55" i="129"/>
  <c r="J55" i="129"/>
  <c r="K46" i="129"/>
  <c r="J46" i="129"/>
  <c r="L46" i="129"/>
  <c r="K45" i="129"/>
  <c r="J45" i="129"/>
  <c r="L45" i="129"/>
  <c r="K44" i="129"/>
  <c r="J44" i="129"/>
  <c r="L44" i="129"/>
  <c r="K43" i="129"/>
  <c r="J43" i="129"/>
  <c r="L43" i="129"/>
  <c r="K41" i="129"/>
  <c r="J41" i="129"/>
  <c r="L41" i="129"/>
  <c r="K40" i="129"/>
  <c r="J40" i="129"/>
  <c r="L40" i="129"/>
  <c r="K39" i="129"/>
  <c r="J39" i="129"/>
  <c r="L39" i="129"/>
  <c r="K38" i="129"/>
  <c r="J38" i="129"/>
  <c r="L38" i="129"/>
  <c r="K37" i="129"/>
  <c r="J37" i="129"/>
  <c r="L37" i="129"/>
  <c r="K34" i="129"/>
  <c r="K36" i="129" s="1"/>
  <c r="J34" i="129"/>
  <c r="J36" i="129" s="1"/>
  <c r="L34" i="129"/>
  <c r="L36" i="129" s="1"/>
  <c r="K33" i="129"/>
  <c r="J33" i="129"/>
  <c r="K26" i="129"/>
  <c r="J26" i="129"/>
  <c r="L26" i="129"/>
  <c r="K25" i="129"/>
  <c r="J25" i="129"/>
  <c r="L25" i="129"/>
  <c r="K24" i="129"/>
  <c r="J24" i="129"/>
  <c r="L24" i="129"/>
  <c r="K23" i="129"/>
  <c r="J23" i="129"/>
  <c r="L23" i="129"/>
  <c r="K22" i="129"/>
  <c r="J22" i="129"/>
  <c r="L22" i="129"/>
  <c r="K21" i="129"/>
  <c r="J21" i="129"/>
  <c r="L21" i="129"/>
  <c r="K20" i="129"/>
  <c r="J20" i="129"/>
  <c r="L20" i="129"/>
  <c r="K19" i="129"/>
  <c r="J19" i="129"/>
  <c r="L19" i="129"/>
  <c r="K18" i="129"/>
  <c r="J18" i="129"/>
  <c r="L18" i="129"/>
  <c r="K17" i="129"/>
  <c r="J17" i="129"/>
  <c r="L17" i="129"/>
  <c r="I16" i="129"/>
  <c r="I27" i="129" s="1"/>
  <c r="H16" i="129"/>
  <c r="H27" i="129" s="1"/>
  <c r="G16" i="129"/>
  <c r="G27" i="129" s="1"/>
  <c r="F16" i="129"/>
  <c r="E16" i="129"/>
  <c r="E27" i="129" s="1"/>
  <c r="D16" i="129"/>
  <c r="D27" i="129" s="1"/>
  <c r="L15" i="129"/>
  <c r="K15" i="129"/>
  <c r="J15" i="129"/>
  <c r="L14" i="129"/>
  <c r="K14" i="129"/>
  <c r="J14" i="129"/>
  <c r="L13" i="129"/>
  <c r="K13" i="129"/>
  <c r="J13" i="129"/>
  <c r="L12" i="129"/>
  <c r="K12" i="129"/>
  <c r="J12" i="129"/>
  <c r="L11" i="129"/>
  <c r="K11" i="129"/>
  <c r="J11" i="129"/>
  <c r="L10" i="129"/>
  <c r="K10" i="129"/>
  <c r="J10" i="129"/>
  <c r="L9" i="129"/>
  <c r="K9" i="129"/>
  <c r="J9" i="129"/>
  <c r="F25" i="128"/>
  <c r="F26" i="128" s="1"/>
  <c r="E25" i="128"/>
  <c r="E26" i="128" s="1"/>
  <c r="C25" i="128"/>
  <c r="B25" i="128"/>
  <c r="I24" i="128"/>
  <c r="H24" i="128"/>
  <c r="G24" i="128"/>
  <c r="I21" i="128"/>
  <c r="H21" i="128"/>
  <c r="G21" i="128"/>
  <c r="D25" i="128"/>
  <c r="G18" i="128"/>
  <c r="G19" i="128" s="1"/>
  <c r="H18" i="128"/>
  <c r="G17" i="128"/>
  <c r="J17" i="128" s="1"/>
  <c r="G16" i="128"/>
  <c r="J16" i="128" s="1"/>
  <c r="G15" i="128"/>
  <c r="J15" i="128" s="1"/>
  <c r="G14" i="128"/>
  <c r="I13" i="128"/>
  <c r="H13" i="128"/>
  <c r="G13" i="128"/>
  <c r="I12" i="128"/>
  <c r="H12" i="128"/>
  <c r="G12" i="128"/>
  <c r="J12" i="128" s="1"/>
  <c r="I11" i="128"/>
  <c r="H11" i="128"/>
  <c r="G11" i="128"/>
  <c r="I10" i="128"/>
  <c r="H10" i="128"/>
  <c r="H14" i="128" s="1"/>
  <c r="G10" i="128"/>
  <c r="J10" i="128" s="1"/>
  <c r="I9" i="128"/>
  <c r="H9" i="128"/>
  <c r="G9" i="128"/>
  <c r="K137" i="127"/>
  <c r="J137" i="127"/>
  <c r="L137" i="127"/>
  <c r="K136" i="127"/>
  <c r="J136" i="127"/>
  <c r="L136" i="127"/>
  <c r="K127" i="127"/>
  <c r="J127" i="127"/>
  <c r="F127" i="127"/>
  <c r="L127" i="127" s="1"/>
  <c r="I119" i="127"/>
  <c r="H119" i="127"/>
  <c r="G119" i="127"/>
  <c r="E119" i="127"/>
  <c r="D119" i="127"/>
  <c r="K118" i="127"/>
  <c r="J118" i="127"/>
  <c r="L118" i="127"/>
  <c r="K117" i="127"/>
  <c r="J117" i="127"/>
  <c r="L117" i="127"/>
  <c r="K116" i="127"/>
  <c r="J116" i="127"/>
  <c r="L116" i="127"/>
  <c r="K115" i="127"/>
  <c r="J115" i="127"/>
  <c r="L115" i="127"/>
  <c r="K114" i="127"/>
  <c r="J114" i="127"/>
  <c r="L114" i="127"/>
  <c r="K113" i="127"/>
  <c r="J113" i="127"/>
  <c r="L113" i="127"/>
  <c r="K112" i="127"/>
  <c r="J112" i="127"/>
  <c r="I111" i="127"/>
  <c r="H111" i="127"/>
  <c r="G111" i="127"/>
  <c r="E111" i="127"/>
  <c r="D111" i="127"/>
  <c r="K110" i="127"/>
  <c r="J110" i="127"/>
  <c r="L110" i="127"/>
  <c r="K109" i="127"/>
  <c r="J109" i="127"/>
  <c r="L109" i="127"/>
  <c r="K108" i="127"/>
  <c r="J108" i="127"/>
  <c r="L108" i="127"/>
  <c r="K107" i="127"/>
  <c r="J107" i="127"/>
  <c r="L107" i="127"/>
  <c r="K106" i="127"/>
  <c r="J106" i="127"/>
  <c r="L106" i="127"/>
  <c r="I99" i="127"/>
  <c r="H99" i="127"/>
  <c r="G99" i="127"/>
  <c r="E99" i="127"/>
  <c r="D99" i="127"/>
  <c r="K98" i="127"/>
  <c r="J98" i="127"/>
  <c r="F98" i="127"/>
  <c r="L98" i="127" s="1"/>
  <c r="K97" i="127"/>
  <c r="J97" i="127"/>
  <c r="I95" i="127"/>
  <c r="H95" i="127"/>
  <c r="G95" i="127"/>
  <c r="E95" i="127"/>
  <c r="D95" i="127"/>
  <c r="K94" i="127"/>
  <c r="J94" i="127"/>
  <c r="L94" i="127"/>
  <c r="K93" i="127"/>
  <c r="J93" i="127"/>
  <c r="L93" i="127"/>
  <c r="K92" i="127"/>
  <c r="J92" i="127"/>
  <c r="I91" i="127"/>
  <c r="H91" i="127"/>
  <c r="G91" i="127"/>
  <c r="E91" i="127"/>
  <c r="D91" i="127"/>
  <c r="K90" i="127"/>
  <c r="J90" i="127"/>
  <c r="L90" i="127"/>
  <c r="K89" i="127"/>
  <c r="J89" i="127"/>
  <c r="L89" i="127"/>
  <c r="K88" i="127"/>
  <c r="J88" i="127"/>
  <c r="L88" i="127"/>
  <c r="K87" i="127"/>
  <c r="J87" i="127"/>
  <c r="L87" i="127"/>
  <c r="K77" i="127"/>
  <c r="J77" i="127"/>
  <c r="L77" i="127"/>
  <c r="K75" i="127"/>
  <c r="J75" i="127"/>
  <c r="L75" i="127"/>
  <c r="K74" i="127"/>
  <c r="J74" i="127"/>
  <c r="K73" i="127"/>
  <c r="J73" i="127"/>
  <c r="L73" i="127"/>
  <c r="K71" i="127"/>
  <c r="J71" i="127"/>
  <c r="L71" i="127"/>
  <c r="K70" i="127"/>
  <c r="J70" i="127"/>
  <c r="L70" i="127"/>
  <c r="K68" i="127"/>
  <c r="J68" i="127"/>
  <c r="L68" i="127"/>
  <c r="K67" i="127"/>
  <c r="J67" i="127"/>
  <c r="K66" i="127"/>
  <c r="J66" i="127"/>
  <c r="L66" i="127"/>
  <c r="K65" i="127"/>
  <c r="J65" i="127"/>
  <c r="L65" i="127"/>
  <c r="K64" i="127"/>
  <c r="J64" i="127"/>
  <c r="K56" i="127"/>
  <c r="J56" i="127"/>
  <c r="L56" i="127"/>
  <c r="K55" i="127"/>
  <c r="J55" i="127"/>
  <c r="L55" i="127"/>
  <c r="K54" i="127"/>
  <c r="J54" i="127"/>
  <c r="L54" i="127"/>
  <c r="K53" i="127"/>
  <c r="J53" i="127"/>
  <c r="L53" i="127"/>
  <c r="K52" i="127"/>
  <c r="J52" i="127"/>
  <c r="L52" i="127"/>
  <c r="K51" i="127"/>
  <c r="J51" i="127"/>
  <c r="L51" i="127"/>
  <c r="K50" i="127"/>
  <c r="J50" i="127"/>
  <c r="L50" i="127"/>
  <c r="K49" i="127"/>
  <c r="J49" i="127"/>
  <c r="L49" i="127"/>
  <c r="K48" i="127"/>
  <c r="J48" i="127"/>
  <c r="L48" i="127"/>
  <c r="K47" i="127"/>
  <c r="J47" i="127"/>
  <c r="L47" i="127"/>
  <c r="K46" i="127"/>
  <c r="J46" i="127"/>
  <c r="L46" i="127"/>
  <c r="K45" i="127"/>
  <c r="J45" i="127"/>
  <c r="L45" i="127"/>
  <c r="K44" i="127"/>
  <c r="J44" i="127"/>
  <c r="L44" i="127"/>
  <c r="K43" i="127"/>
  <c r="J43" i="127"/>
  <c r="L43" i="127"/>
  <c r="K42" i="127"/>
  <c r="J42" i="127"/>
  <c r="I41" i="127"/>
  <c r="I57" i="127" s="1"/>
  <c r="H41" i="127"/>
  <c r="H57" i="127" s="1"/>
  <c r="G41" i="127"/>
  <c r="G57" i="127" s="1"/>
  <c r="E41" i="127"/>
  <c r="E57" i="127" s="1"/>
  <c r="D41" i="127"/>
  <c r="D57" i="127" s="1"/>
  <c r="K40" i="127"/>
  <c r="J40" i="127"/>
  <c r="L40" i="127"/>
  <c r="K39" i="127"/>
  <c r="J39" i="127"/>
  <c r="L39" i="127"/>
  <c r="I17" i="126"/>
  <c r="H17" i="126"/>
  <c r="G17" i="126"/>
  <c r="I16" i="126"/>
  <c r="H16" i="126"/>
  <c r="G16" i="126"/>
  <c r="I15" i="126"/>
  <c r="H15" i="126"/>
  <c r="G15" i="126"/>
  <c r="I13" i="126"/>
  <c r="H13" i="126"/>
  <c r="G13" i="126"/>
  <c r="I12" i="126"/>
  <c r="H12" i="126"/>
  <c r="G12" i="126"/>
  <c r="I11" i="126"/>
  <c r="H11" i="126"/>
  <c r="G11" i="126"/>
  <c r="I10" i="126"/>
  <c r="H10" i="126"/>
  <c r="G10" i="126"/>
  <c r="K75" i="125"/>
  <c r="J75" i="125"/>
  <c r="L75" i="125"/>
  <c r="E74" i="125"/>
  <c r="D74" i="125"/>
  <c r="L73" i="125"/>
  <c r="K73" i="125"/>
  <c r="J73" i="125"/>
  <c r="L72" i="125"/>
  <c r="K72" i="125"/>
  <c r="J72" i="125"/>
  <c r="F74" i="125"/>
  <c r="I71" i="125"/>
  <c r="H71" i="125"/>
  <c r="G71" i="125"/>
  <c r="E71" i="125"/>
  <c r="D71" i="125"/>
  <c r="K70" i="125"/>
  <c r="J70" i="125"/>
  <c r="L70" i="125"/>
  <c r="K69" i="125"/>
  <c r="J69" i="125"/>
  <c r="L69" i="125"/>
  <c r="K68" i="125"/>
  <c r="J68" i="125"/>
  <c r="I67" i="125"/>
  <c r="I76" i="125" s="1"/>
  <c r="H67" i="125"/>
  <c r="G67" i="125"/>
  <c r="E67" i="125"/>
  <c r="D67" i="125"/>
  <c r="K66" i="125"/>
  <c r="J66" i="125"/>
  <c r="L66" i="125"/>
  <c r="K65" i="125"/>
  <c r="J65" i="125"/>
  <c r="K64" i="125"/>
  <c r="J64" i="125"/>
  <c r="L64" i="125"/>
  <c r="K54" i="125"/>
  <c r="J54" i="125"/>
  <c r="L54" i="125"/>
  <c r="K53" i="125"/>
  <c r="J53" i="125"/>
  <c r="L53" i="125"/>
  <c r="I52" i="125"/>
  <c r="H52" i="125"/>
  <c r="G52" i="125"/>
  <c r="E52" i="125"/>
  <c r="D52" i="125"/>
  <c r="K51" i="125"/>
  <c r="J51" i="125"/>
  <c r="L51" i="125"/>
  <c r="K50" i="125"/>
  <c r="J50" i="125"/>
  <c r="K48" i="125"/>
  <c r="J48" i="125"/>
  <c r="K47" i="125"/>
  <c r="J47" i="125"/>
  <c r="K45" i="125"/>
  <c r="J45" i="125"/>
  <c r="K44" i="125"/>
  <c r="J44" i="125"/>
  <c r="K43" i="125"/>
  <c r="J43" i="125"/>
  <c r="I42" i="125"/>
  <c r="H42" i="125"/>
  <c r="G42" i="125"/>
  <c r="F42" i="125"/>
  <c r="E42" i="125"/>
  <c r="D42" i="125"/>
  <c r="K41" i="125"/>
  <c r="J41" i="125"/>
  <c r="L41" i="125"/>
  <c r="L40" i="125"/>
  <c r="K40" i="125"/>
  <c r="K42" i="125" s="1"/>
  <c r="J40" i="125"/>
  <c r="J42" i="125" s="1"/>
  <c r="K37" i="125"/>
  <c r="J37" i="125"/>
  <c r="L37" i="125"/>
  <c r="K36" i="125"/>
  <c r="J36" i="125"/>
  <c r="L36" i="125"/>
  <c r="K35" i="125"/>
  <c r="J35" i="125"/>
  <c r="L35" i="125"/>
  <c r="K34" i="125"/>
  <c r="J34" i="125"/>
  <c r="I26" i="125"/>
  <c r="H26" i="125"/>
  <c r="G26" i="125"/>
  <c r="E26" i="125"/>
  <c r="D26" i="125"/>
  <c r="K25" i="125"/>
  <c r="J25" i="125"/>
  <c r="L25" i="125"/>
  <c r="K24" i="125"/>
  <c r="J24" i="125"/>
  <c r="L24" i="125"/>
  <c r="K23" i="125"/>
  <c r="J23" i="125"/>
  <c r="L23" i="125"/>
  <c r="K22" i="125"/>
  <c r="J22" i="125"/>
  <c r="L22" i="125"/>
  <c r="K21" i="125"/>
  <c r="J21" i="125"/>
  <c r="I19" i="125"/>
  <c r="H19" i="125"/>
  <c r="G19" i="125"/>
  <c r="E19" i="125"/>
  <c r="D19" i="125"/>
  <c r="K18" i="125"/>
  <c r="J18" i="125"/>
  <c r="L18" i="125"/>
  <c r="K17" i="125"/>
  <c r="J17" i="125"/>
  <c r="L17" i="125"/>
  <c r="K16" i="125"/>
  <c r="J16" i="125"/>
  <c r="L16" i="125"/>
  <c r="K15" i="125"/>
  <c r="J15" i="125"/>
  <c r="I14" i="125"/>
  <c r="H14" i="125"/>
  <c r="G14" i="125"/>
  <c r="E14" i="125"/>
  <c r="D14" i="125"/>
  <c r="L13" i="125"/>
  <c r="K13" i="125"/>
  <c r="J13" i="125"/>
  <c r="L12" i="125"/>
  <c r="K12" i="125"/>
  <c r="J12" i="125"/>
  <c r="F14" i="125"/>
  <c r="L11" i="125"/>
  <c r="K11" i="125"/>
  <c r="J11" i="125"/>
  <c r="L9" i="125"/>
  <c r="K9" i="125"/>
  <c r="J9" i="125"/>
  <c r="I28" i="124"/>
  <c r="H28" i="124"/>
  <c r="J28" i="124"/>
  <c r="I27" i="124"/>
  <c r="H27" i="124"/>
  <c r="J27" i="124"/>
  <c r="I26" i="124"/>
  <c r="H26" i="124"/>
  <c r="J26" i="124"/>
  <c r="I25" i="124"/>
  <c r="H25" i="124"/>
  <c r="J25" i="124"/>
  <c r="I24" i="124"/>
  <c r="I29" i="124" s="1"/>
  <c r="H24" i="124"/>
  <c r="I21" i="124"/>
  <c r="H21" i="124"/>
  <c r="J21" i="124"/>
  <c r="I20" i="124"/>
  <c r="H20" i="124"/>
  <c r="J20" i="124"/>
  <c r="I19" i="124"/>
  <c r="H19" i="124"/>
  <c r="J19" i="124"/>
  <c r="I18" i="124"/>
  <c r="H18" i="124"/>
  <c r="J18" i="124"/>
  <c r="J17" i="124"/>
  <c r="I17" i="124"/>
  <c r="H17" i="124"/>
  <c r="J16" i="124"/>
  <c r="I16" i="124"/>
  <c r="H16" i="124"/>
  <c r="J15" i="124"/>
  <c r="I15" i="124"/>
  <c r="H15" i="124"/>
  <c r="J13" i="124"/>
  <c r="I13" i="124"/>
  <c r="H13" i="124"/>
  <c r="J12" i="124"/>
  <c r="I12" i="124"/>
  <c r="H12" i="124"/>
  <c r="J11" i="124"/>
  <c r="I11" i="124"/>
  <c r="H11" i="124"/>
  <c r="J9" i="124"/>
  <c r="J22" i="124" s="1"/>
  <c r="I9" i="124"/>
  <c r="H9" i="124"/>
  <c r="K49" i="123"/>
  <c r="J49" i="123"/>
  <c r="L49" i="123"/>
  <c r="K47" i="123"/>
  <c r="J47" i="123"/>
  <c r="L47" i="123"/>
  <c r="K46" i="123"/>
  <c r="J46" i="123"/>
  <c r="J48" i="123" s="1"/>
  <c r="I45" i="123"/>
  <c r="H45" i="123"/>
  <c r="G45" i="123"/>
  <c r="E45" i="123"/>
  <c r="D45" i="123"/>
  <c r="K44" i="123"/>
  <c r="J44" i="123"/>
  <c r="L44" i="123"/>
  <c r="K43" i="123"/>
  <c r="J43" i="123"/>
  <c r="L43" i="123"/>
  <c r="K42" i="123"/>
  <c r="J42" i="123"/>
  <c r="L42" i="123"/>
  <c r="K41" i="123"/>
  <c r="J41" i="123"/>
  <c r="L41" i="123"/>
  <c r="K40" i="123"/>
  <c r="J40" i="123"/>
  <c r="L40" i="123"/>
  <c r="K39" i="123"/>
  <c r="J39" i="123"/>
  <c r="L39" i="123"/>
  <c r="K38" i="123"/>
  <c r="J38" i="123"/>
  <c r="L38" i="123"/>
  <c r="I37" i="123"/>
  <c r="H37" i="123"/>
  <c r="G37" i="123"/>
  <c r="E37" i="123"/>
  <c r="D37" i="123"/>
  <c r="K36" i="123"/>
  <c r="J36" i="123"/>
  <c r="L36" i="123"/>
  <c r="K35" i="123"/>
  <c r="J35" i="123"/>
  <c r="L35" i="123"/>
  <c r="I28" i="123"/>
  <c r="H28" i="123"/>
  <c r="G28" i="123"/>
  <c r="E28" i="123"/>
  <c r="D28" i="123"/>
  <c r="K27" i="123"/>
  <c r="J27" i="123"/>
  <c r="L27" i="123"/>
  <c r="K26" i="123"/>
  <c r="J26" i="123"/>
  <c r="L26" i="123"/>
  <c r="K25" i="123"/>
  <c r="J25" i="123"/>
  <c r="L25" i="123"/>
  <c r="L24" i="123"/>
  <c r="K24" i="123"/>
  <c r="J24" i="123"/>
  <c r="L23" i="123"/>
  <c r="K23" i="123"/>
  <c r="J23" i="123"/>
  <c r="I22" i="123"/>
  <c r="H22" i="123"/>
  <c r="G22" i="123"/>
  <c r="E22" i="123"/>
  <c r="D22" i="123"/>
  <c r="K21" i="123"/>
  <c r="J21" i="123"/>
  <c r="L21" i="123"/>
  <c r="K20" i="123"/>
  <c r="J20" i="123"/>
  <c r="I19" i="123"/>
  <c r="H19" i="123"/>
  <c r="G19" i="123"/>
  <c r="E19" i="123"/>
  <c r="D19" i="123"/>
  <c r="K18" i="123"/>
  <c r="J18" i="123"/>
  <c r="L18" i="123"/>
  <c r="L17" i="123"/>
  <c r="K17" i="123"/>
  <c r="K19" i="123" s="1"/>
  <c r="J17" i="123"/>
  <c r="J19" i="123" s="1"/>
  <c r="F19" i="123"/>
  <c r="I16" i="123"/>
  <c r="H16" i="123"/>
  <c r="G16" i="123"/>
  <c r="E16" i="123"/>
  <c r="D16" i="123"/>
  <c r="K15" i="123"/>
  <c r="J15" i="123"/>
  <c r="L15" i="123"/>
  <c r="K14" i="123"/>
  <c r="J14" i="123"/>
  <c r="L14" i="123"/>
  <c r="K13" i="123"/>
  <c r="J13" i="123"/>
  <c r="L13" i="123"/>
  <c r="K12" i="123"/>
  <c r="J12" i="123"/>
  <c r="L12" i="123"/>
  <c r="K9" i="123"/>
  <c r="J9" i="123"/>
  <c r="L9" i="123"/>
  <c r="I20" i="122"/>
  <c r="H20" i="122"/>
  <c r="J20" i="122"/>
  <c r="I19" i="122"/>
  <c r="H19" i="122"/>
  <c r="J19" i="122"/>
  <c r="I18" i="122"/>
  <c r="H18" i="122"/>
  <c r="J18" i="122"/>
  <c r="I16" i="122"/>
  <c r="H16" i="122"/>
  <c r="J16" i="122"/>
  <c r="I17" i="122"/>
  <c r="H17" i="122"/>
  <c r="J17" i="122"/>
  <c r="I15" i="122"/>
  <c r="H15" i="122"/>
  <c r="J15" i="122"/>
  <c r="I14" i="122"/>
  <c r="H14" i="122"/>
  <c r="J14" i="122"/>
  <c r="I13" i="122"/>
  <c r="H13" i="122"/>
  <c r="J13" i="122"/>
  <c r="I12" i="122"/>
  <c r="H12" i="122"/>
  <c r="J12" i="122"/>
  <c r="J9" i="122"/>
  <c r="I9" i="122"/>
  <c r="H9" i="122"/>
  <c r="K128" i="121"/>
  <c r="J128" i="121"/>
  <c r="F128" i="121"/>
  <c r="L128" i="121" s="1"/>
  <c r="K127" i="121"/>
  <c r="J127" i="121"/>
  <c r="F127" i="121"/>
  <c r="L127" i="121" s="1"/>
  <c r="I125" i="121"/>
  <c r="H125" i="121"/>
  <c r="G125" i="121"/>
  <c r="E125" i="121"/>
  <c r="D125" i="121"/>
  <c r="K124" i="121"/>
  <c r="J124" i="121"/>
  <c r="L124" i="121"/>
  <c r="K123" i="121"/>
  <c r="J123" i="121"/>
  <c r="F125" i="121"/>
  <c r="K122" i="121"/>
  <c r="J122" i="121"/>
  <c r="L122" i="121"/>
  <c r="K121" i="121"/>
  <c r="J121" i="121"/>
  <c r="L121" i="121"/>
  <c r="I120" i="121"/>
  <c r="I126" i="121" s="1"/>
  <c r="H120" i="121"/>
  <c r="H126" i="121" s="1"/>
  <c r="G120" i="121"/>
  <c r="G126" i="121" s="1"/>
  <c r="E120" i="121"/>
  <c r="E126" i="121" s="1"/>
  <c r="D120" i="121"/>
  <c r="D126" i="121" s="1"/>
  <c r="K119" i="121"/>
  <c r="J119" i="121"/>
  <c r="L119" i="121"/>
  <c r="K118" i="121"/>
  <c r="J118" i="121"/>
  <c r="L118" i="121"/>
  <c r="I110" i="121"/>
  <c r="H110" i="121"/>
  <c r="G110" i="121"/>
  <c r="E110" i="121"/>
  <c r="D110" i="121"/>
  <c r="K109" i="121"/>
  <c r="J109" i="121"/>
  <c r="L109" i="121"/>
  <c r="K108" i="121"/>
  <c r="J108" i="121"/>
  <c r="L108" i="121"/>
  <c r="K107" i="121"/>
  <c r="J107" i="121"/>
  <c r="L107" i="121"/>
  <c r="K106" i="121"/>
  <c r="J106" i="121"/>
  <c r="L106" i="121"/>
  <c r="K105" i="121"/>
  <c r="J105" i="121"/>
  <c r="L105" i="121"/>
  <c r="K104" i="121"/>
  <c r="J104" i="121"/>
  <c r="E103" i="121"/>
  <c r="K103" i="121" s="1"/>
  <c r="D103" i="121"/>
  <c r="J103" i="121" s="1"/>
  <c r="K102" i="121"/>
  <c r="J102" i="121"/>
  <c r="L102" i="121"/>
  <c r="K101" i="121"/>
  <c r="J101" i="121"/>
  <c r="L101" i="121"/>
  <c r="K100" i="121"/>
  <c r="J100" i="121"/>
  <c r="I99" i="121"/>
  <c r="H99" i="121"/>
  <c r="G99" i="121"/>
  <c r="E99" i="121"/>
  <c r="D99" i="121"/>
  <c r="K98" i="121"/>
  <c r="J98" i="121"/>
  <c r="L98" i="121"/>
  <c r="K97" i="121"/>
  <c r="J97" i="121"/>
  <c r="L97" i="121"/>
  <c r="K96" i="121"/>
  <c r="J96" i="121"/>
  <c r="I95" i="121"/>
  <c r="I129" i="121" s="1"/>
  <c r="H95" i="121"/>
  <c r="G95" i="121"/>
  <c r="E95" i="121"/>
  <c r="D95" i="121"/>
  <c r="K94" i="121"/>
  <c r="J94" i="121"/>
  <c r="L94" i="121"/>
  <c r="K93" i="121"/>
  <c r="J93" i="121"/>
  <c r="L93" i="121"/>
  <c r="K92" i="121"/>
  <c r="J92" i="121"/>
  <c r="L92" i="121"/>
  <c r="I83" i="121"/>
  <c r="H83" i="121"/>
  <c r="G83" i="121"/>
  <c r="E83" i="121"/>
  <c r="D83" i="121"/>
  <c r="K82" i="121"/>
  <c r="J82" i="121"/>
  <c r="F82" i="121"/>
  <c r="L82" i="121" s="1"/>
  <c r="K81" i="121"/>
  <c r="J81" i="121"/>
  <c r="L81" i="121"/>
  <c r="K80" i="121"/>
  <c r="J80" i="121"/>
  <c r="L80" i="121"/>
  <c r="K79" i="121"/>
  <c r="J79" i="121"/>
  <c r="K78" i="121"/>
  <c r="J78" i="121"/>
  <c r="F78" i="121"/>
  <c r="L78" i="121" s="1"/>
  <c r="K77" i="121"/>
  <c r="J77" i="121"/>
  <c r="F77" i="121"/>
  <c r="L77" i="121" s="1"/>
  <c r="I76" i="121"/>
  <c r="H76" i="121"/>
  <c r="G76" i="121"/>
  <c r="E76" i="121"/>
  <c r="D76" i="121"/>
  <c r="K75" i="121"/>
  <c r="J75" i="121"/>
  <c r="F75" i="121"/>
  <c r="L75" i="121" s="1"/>
  <c r="K74" i="121"/>
  <c r="J74" i="121"/>
  <c r="F74" i="121"/>
  <c r="I73" i="121"/>
  <c r="H73" i="121"/>
  <c r="G73" i="121"/>
  <c r="E73" i="121"/>
  <c r="D73" i="121"/>
  <c r="K72" i="121"/>
  <c r="J72" i="121"/>
  <c r="F72" i="121"/>
  <c r="L72" i="121" s="1"/>
  <c r="K71" i="121"/>
  <c r="J71" i="121"/>
  <c r="L71" i="121"/>
  <c r="K70" i="121"/>
  <c r="J70" i="121"/>
  <c r="L70" i="121"/>
  <c r="K69" i="121"/>
  <c r="J69" i="121"/>
  <c r="L69" i="121"/>
  <c r="K68" i="121"/>
  <c r="J68" i="121"/>
  <c r="L68" i="121"/>
  <c r="I57" i="121"/>
  <c r="H57" i="121"/>
  <c r="G57" i="121"/>
  <c r="E57" i="121"/>
  <c r="D57" i="121"/>
  <c r="K56" i="121"/>
  <c r="J56" i="121"/>
  <c r="L56" i="121"/>
  <c r="K55" i="121"/>
  <c r="J55" i="121"/>
  <c r="I54" i="121"/>
  <c r="H54" i="121"/>
  <c r="G54" i="121"/>
  <c r="E54" i="121"/>
  <c r="D54" i="121"/>
  <c r="K53" i="121"/>
  <c r="J53" i="121"/>
  <c r="F53" i="121"/>
  <c r="L53" i="121" s="1"/>
  <c r="K52" i="121"/>
  <c r="J52" i="121"/>
  <c r="F52" i="121"/>
  <c r="I51" i="121"/>
  <c r="H51" i="121"/>
  <c r="G51" i="121"/>
  <c r="E51" i="121"/>
  <c r="D51" i="121"/>
  <c r="K50" i="121"/>
  <c r="J50" i="121"/>
  <c r="L50" i="121"/>
  <c r="K49" i="121"/>
  <c r="J49" i="121"/>
  <c r="K48" i="121"/>
  <c r="J48" i="121"/>
  <c r="L48" i="121"/>
  <c r="K47" i="121"/>
  <c r="J47" i="121"/>
  <c r="L47" i="121"/>
  <c r="I46" i="121"/>
  <c r="H46" i="121"/>
  <c r="G46" i="121"/>
  <c r="E46" i="121"/>
  <c r="D46" i="121"/>
  <c r="K45" i="121"/>
  <c r="J45" i="121"/>
  <c r="L45" i="121"/>
  <c r="K44" i="121"/>
  <c r="J44" i="121"/>
  <c r="L44" i="121"/>
  <c r="K43" i="121"/>
  <c r="J43" i="121"/>
  <c r="L43" i="121"/>
  <c r="K42" i="121"/>
  <c r="J42" i="121"/>
  <c r="L42" i="121"/>
  <c r="K41" i="121"/>
  <c r="J41" i="121"/>
  <c r="L41" i="121"/>
  <c r="K40" i="121"/>
  <c r="J40" i="121"/>
  <c r="L40" i="121"/>
  <c r="K39" i="121"/>
  <c r="J39" i="121"/>
  <c r="L39" i="121"/>
  <c r="K38" i="121"/>
  <c r="J38" i="121"/>
  <c r="K29" i="121"/>
  <c r="J29" i="121"/>
  <c r="L29" i="121"/>
  <c r="K28" i="121"/>
  <c r="J28" i="121"/>
  <c r="L28" i="121"/>
  <c r="K27" i="121"/>
  <c r="J27" i="121"/>
  <c r="F26" i="121"/>
  <c r="I26" i="121"/>
  <c r="H26" i="121"/>
  <c r="G26" i="121"/>
  <c r="K21" i="121"/>
  <c r="J21" i="121"/>
  <c r="F21" i="121"/>
  <c r="L21" i="121" s="1"/>
  <c r="K20" i="121"/>
  <c r="J20" i="121"/>
  <c r="F20" i="121"/>
  <c r="K19" i="121"/>
  <c r="J19" i="121"/>
  <c r="F19" i="121"/>
  <c r="K16" i="121"/>
  <c r="J16" i="121"/>
  <c r="L16" i="121"/>
  <c r="K15" i="121"/>
  <c r="J15" i="121"/>
  <c r="K13" i="121"/>
  <c r="J13" i="121"/>
  <c r="L13" i="121"/>
  <c r="K12" i="121"/>
  <c r="J12" i="121"/>
  <c r="L12" i="121"/>
  <c r="K11" i="121"/>
  <c r="J11" i="121"/>
  <c r="K9" i="121"/>
  <c r="J9" i="121"/>
  <c r="G40" i="120"/>
  <c r="F40" i="120"/>
  <c r="E40" i="120"/>
  <c r="C40" i="120"/>
  <c r="B40" i="120"/>
  <c r="I39" i="120"/>
  <c r="H39" i="120"/>
  <c r="J39" i="120"/>
  <c r="I38" i="120"/>
  <c r="H38" i="120"/>
  <c r="J38" i="120"/>
  <c r="I37" i="120"/>
  <c r="H37" i="120"/>
  <c r="J37" i="120"/>
  <c r="I36" i="120"/>
  <c r="H36" i="120"/>
  <c r="J36" i="120"/>
  <c r="I35" i="120"/>
  <c r="H35" i="120"/>
  <c r="J35" i="120"/>
  <c r="I34" i="120"/>
  <c r="H34" i="120"/>
  <c r="J34" i="120"/>
  <c r="I33" i="120"/>
  <c r="H33" i="120"/>
  <c r="F41" i="120"/>
  <c r="I23" i="120"/>
  <c r="H23" i="120"/>
  <c r="J23" i="120"/>
  <c r="I22" i="120"/>
  <c r="H22" i="120"/>
  <c r="J22" i="120"/>
  <c r="I21" i="120"/>
  <c r="H21" i="120"/>
  <c r="J21" i="120"/>
  <c r="I20" i="120"/>
  <c r="H20" i="120"/>
  <c r="J20" i="120"/>
  <c r="I19" i="120"/>
  <c r="H19" i="120"/>
  <c r="J19" i="120"/>
  <c r="I18" i="120"/>
  <c r="H18" i="120"/>
  <c r="J18" i="120"/>
  <c r="I17" i="120"/>
  <c r="H17" i="120"/>
  <c r="J17" i="120"/>
  <c r="I16" i="120"/>
  <c r="H16" i="120"/>
  <c r="J16" i="120"/>
  <c r="I15" i="120"/>
  <c r="H15" i="120"/>
  <c r="J15" i="120"/>
  <c r="I13" i="120"/>
  <c r="H13" i="120"/>
  <c r="J13" i="120"/>
  <c r="I12" i="120"/>
  <c r="H12" i="120"/>
  <c r="J12" i="120"/>
  <c r="I11" i="120"/>
  <c r="H11" i="120"/>
  <c r="J11" i="120"/>
  <c r="I9" i="120"/>
  <c r="I24" i="120" s="1"/>
  <c r="H9" i="120"/>
  <c r="J9" i="120"/>
  <c r="I82" i="119"/>
  <c r="H82" i="119"/>
  <c r="G82" i="119"/>
  <c r="E82" i="119"/>
  <c r="D82" i="119"/>
  <c r="K81" i="119"/>
  <c r="J81" i="119"/>
  <c r="L81" i="119"/>
  <c r="K80" i="119"/>
  <c r="K82" i="119" s="1"/>
  <c r="J80" i="119"/>
  <c r="E79" i="119"/>
  <c r="K79" i="119" s="1"/>
  <c r="D79" i="119"/>
  <c r="K78" i="119"/>
  <c r="J78" i="119"/>
  <c r="L78" i="119"/>
  <c r="K77" i="119"/>
  <c r="J77" i="119"/>
  <c r="L77" i="119"/>
  <c r="K76" i="119"/>
  <c r="J76" i="119"/>
  <c r="L76" i="119"/>
  <c r="K75" i="119"/>
  <c r="J75" i="119"/>
  <c r="L75" i="119"/>
  <c r="K74" i="119"/>
  <c r="J74" i="119"/>
  <c r="L74" i="119"/>
  <c r="K73" i="119"/>
  <c r="J73" i="119"/>
  <c r="L73" i="119"/>
  <c r="I72" i="119"/>
  <c r="H72" i="119"/>
  <c r="G72" i="119"/>
  <c r="E72" i="119"/>
  <c r="D72" i="119"/>
  <c r="K71" i="119"/>
  <c r="J71" i="119"/>
  <c r="L71" i="119"/>
  <c r="K70" i="119"/>
  <c r="J70" i="119"/>
  <c r="I68" i="119"/>
  <c r="H68" i="119"/>
  <c r="G68" i="119"/>
  <c r="E68" i="119"/>
  <c r="D68" i="119"/>
  <c r="K67" i="119"/>
  <c r="J67" i="119"/>
  <c r="L67" i="119"/>
  <c r="K66" i="119"/>
  <c r="J66" i="119"/>
  <c r="L66" i="119"/>
  <c r="K65" i="119"/>
  <c r="J65" i="119"/>
  <c r="L65" i="119"/>
  <c r="K64" i="119"/>
  <c r="J64" i="119"/>
  <c r="L64" i="119"/>
  <c r="K63" i="119"/>
  <c r="J63" i="119"/>
  <c r="K62" i="119"/>
  <c r="J62" i="119"/>
  <c r="I52" i="119"/>
  <c r="I53" i="119" s="1"/>
  <c r="H52" i="119"/>
  <c r="H53" i="119" s="1"/>
  <c r="G52" i="119"/>
  <c r="G53" i="119" s="1"/>
  <c r="E52" i="119"/>
  <c r="D52" i="119"/>
  <c r="K51" i="119"/>
  <c r="J51" i="119"/>
  <c r="L51" i="119"/>
  <c r="K50" i="119"/>
  <c r="J50" i="119"/>
  <c r="I49" i="119"/>
  <c r="H49" i="119"/>
  <c r="G49" i="119"/>
  <c r="E49" i="119"/>
  <c r="D49" i="119"/>
  <c r="K48" i="119"/>
  <c r="J48" i="119"/>
  <c r="L48" i="119"/>
  <c r="K47" i="119"/>
  <c r="J47" i="119"/>
  <c r="K44" i="119"/>
  <c r="J44" i="119"/>
  <c r="L44" i="119"/>
  <c r="K43" i="119"/>
  <c r="J43" i="119"/>
  <c r="L43" i="119"/>
  <c r="K42" i="119"/>
  <c r="J42" i="119"/>
  <c r="L42" i="119"/>
  <c r="K41" i="119"/>
  <c r="J41" i="119"/>
  <c r="L41" i="119"/>
  <c r="K40" i="119"/>
  <c r="J40" i="119"/>
  <c r="L40" i="119"/>
  <c r="K39" i="119"/>
  <c r="J39" i="119"/>
  <c r="L39" i="119"/>
  <c r="K38" i="119"/>
  <c r="J38" i="119"/>
  <c r="L38" i="119"/>
  <c r="I37" i="119"/>
  <c r="H37" i="119"/>
  <c r="G37" i="119"/>
  <c r="E37" i="119"/>
  <c r="D37" i="119"/>
  <c r="K36" i="119"/>
  <c r="J36" i="119"/>
  <c r="L36" i="119"/>
  <c r="K35" i="119"/>
  <c r="J35" i="119"/>
  <c r="L35" i="119"/>
  <c r="K27" i="119"/>
  <c r="J27" i="119"/>
  <c r="L27" i="119"/>
  <c r="K26" i="119"/>
  <c r="J26" i="119"/>
  <c r="L26" i="119"/>
  <c r="K25" i="119"/>
  <c r="J25" i="119"/>
  <c r="L25" i="119"/>
  <c r="K24" i="119"/>
  <c r="J24" i="119"/>
  <c r="L24" i="119"/>
  <c r="K23" i="119"/>
  <c r="J23" i="119"/>
  <c r="L23" i="119"/>
  <c r="K22" i="119"/>
  <c r="J22" i="119"/>
  <c r="L22" i="119"/>
  <c r="K19" i="119"/>
  <c r="J19" i="119"/>
  <c r="L19" i="119"/>
  <c r="K18" i="119"/>
  <c r="J18" i="119"/>
  <c r="L18" i="119"/>
  <c r="K17" i="119"/>
  <c r="J17" i="119"/>
  <c r="L17" i="119"/>
  <c r="K16" i="119"/>
  <c r="J16" i="119"/>
  <c r="K13" i="119"/>
  <c r="J13" i="119"/>
  <c r="L13" i="119"/>
  <c r="K12" i="119"/>
  <c r="J12" i="119"/>
  <c r="L12" i="119"/>
  <c r="K11" i="119"/>
  <c r="J11" i="119"/>
  <c r="L11" i="119"/>
  <c r="K10" i="119"/>
  <c r="J10" i="119"/>
  <c r="L10" i="119"/>
  <c r="K9" i="119"/>
  <c r="J9" i="119"/>
  <c r="L9" i="119"/>
  <c r="I26" i="118"/>
  <c r="H26" i="118"/>
  <c r="G26" i="118"/>
  <c r="I25" i="118"/>
  <c r="H25" i="118"/>
  <c r="G25" i="118"/>
  <c r="I24" i="118"/>
  <c r="H24" i="118"/>
  <c r="G24" i="118"/>
  <c r="I22" i="118"/>
  <c r="H22" i="118"/>
  <c r="G22" i="118"/>
  <c r="I21" i="118"/>
  <c r="H21" i="118"/>
  <c r="G21" i="118"/>
  <c r="F28" i="118"/>
  <c r="E28" i="118"/>
  <c r="C28" i="118"/>
  <c r="B28" i="118"/>
  <c r="I17" i="118"/>
  <c r="H17" i="118"/>
  <c r="G17" i="118"/>
  <c r="I16" i="118"/>
  <c r="H16" i="118"/>
  <c r="G16" i="118"/>
  <c r="I15" i="118"/>
  <c r="H15" i="118"/>
  <c r="G15" i="118"/>
  <c r="I14" i="118"/>
  <c r="H14" i="118"/>
  <c r="G14" i="118"/>
  <c r="I13" i="118"/>
  <c r="H13" i="118"/>
  <c r="H19" i="118" s="1"/>
  <c r="G13" i="118"/>
  <c r="G19" i="118" s="1"/>
  <c r="I12" i="118"/>
  <c r="H12" i="118"/>
  <c r="G12" i="118"/>
  <c r="I11" i="118"/>
  <c r="H11" i="118"/>
  <c r="G11" i="118"/>
  <c r="I10" i="118"/>
  <c r="H10" i="118"/>
  <c r="G10" i="118"/>
  <c r="I9" i="118"/>
  <c r="H9" i="118"/>
  <c r="G9" i="118"/>
  <c r="D28" i="118"/>
  <c r="K18" i="117"/>
  <c r="J18" i="117"/>
  <c r="L18" i="117"/>
  <c r="I17" i="117"/>
  <c r="H17" i="117"/>
  <c r="H19" i="117" s="1"/>
  <c r="G17" i="117"/>
  <c r="G19" i="117" s="1"/>
  <c r="E17" i="117"/>
  <c r="E19" i="117" s="1"/>
  <c r="D17" i="117"/>
  <c r="D19" i="117" s="1"/>
  <c r="K16" i="117"/>
  <c r="J16" i="117"/>
  <c r="L16" i="117"/>
  <c r="K15" i="117"/>
  <c r="J15" i="117"/>
  <c r="L15" i="117"/>
  <c r="I14" i="117"/>
  <c r="H14" i="117"/>
  <c r="G14" i="117"/>
  <c r="E14" i="117"/>
  <c r="D14" i="117"/>
  <c r="K13" i="117"/>
  <c r="J13" i="117"/>
  <c r="L13" i="117"/>
  <c r="K12" i="117"/>
  <c r="J12" i="117"/>
  <c r="F14" i="117"/>
  <c r="I11" i="117"/>
  <c r="H11" i="117"/>
  <c r="G11" i="117"/>
  <c r="E11" i="117"/>
  <c r="D11" i="117"/>
  <c r="K10" i="117"/>
  <c r="J10" i="117"/>
  <c r="L10" i="117"/>
  <c r="L9" i="117"/>
  <c r="K9" i="117"/>
  <c r="K11" i="117" s="1"/>
  <c r="J9" i="117"/>
  <c r="J11" i="117" s="1"/>
  <c r="F11" i="117"/>
  <c r="J11" i="116"/>
  <c r="I11" i="116"/>
  <c r="H11" i="116"/>
  <c r="J10" i="116"/>
  <c r="I10" i="116"/>
  <c r="H10" i="116"/>
  <c r="J9" i="116"/>
  <c r="J12" i="116" s="1"/>
  <c r="I9" i="116"/>
  <c r="H9" i="116"/>
  <c r="K106" i="115"/>
  <c r="J106" i="115"/>
  <c r="I106" i="115"/>
  <c r="K97" i="115"/>
  <c r="J97" i="115"/>
  <c r="I97" i="115"/>
  <c r="L97" i="115" s="1"/>
  <c r="K96" i="115"/>
  <c r="J96" i="115"/>
  <c r="I96" i="115"/>
  <c r="K95" i="115"/>
  <c r="J95" i="115"/>
  <c r="I95" i="115"/>
  <c r="L95" i="115" s="1"/>
  <c r="I84" i="115"/>
  <c r="H84" i="115"/>
  <c r="G84" i="115"/>
  <c r="E84" i="115"/>
  <c r="D84" i="115"/>
  <c r="K83" i="115"/>
  <c r="J83" i="115"/>
  <c r="L83" i="115"/>
  <c r="K82" i="115"/>
  <c r="J82" i="115"/>
  <c r="F84" i="115"/>
  <c r="H81" i="115"/>
  <c r="G81" i="115"/>
  <c r="E81" i="115"/>
  <c r="D81" i="115"/>
  <c r="K80" i="115"/>
  <c r="J80" i="115"/>
  <c r="I80" i="115"/>
  <c r="K79" i="115"/>
  <c r="J79" i="115"/>
  <c r="I79" i="115"/>
  <c r="F81" i="115"/>
  <c r="K78" i="115"/>
  <c r="J78" i="115"/>
  <c r="I78" i="115"/>
  <c r="H70" i="115"/>
  <c r="G70" i="115"/>
  <c r="E70" i="115"/>
  <c r="D70" i="115"/>
  <c r="K69" i="115"/>
  <c r="J69" i="115"/>
  <c r="I69" i="115"/>
  <c r="K68" i="115"/>
  <c r="J68" i="115"/>
  <c r="I68" i="115"/>
  <c r="F70" i="115"/>
  <c r="I67" i="115"/>
  <c r="H67" i="115"/>
  <c r="G67" i="115"/>
  <c r="E67" i="115"/>
  <c r="D67" i="115"/>
  <c r="K66" i="115"/>
  <c r="J66" i="115"/>
  <c r="L66" i="115"/>
  <c r="L65" i="115"/>
  <c r="K65" i="115"/>
  <c r="J65" i="115"/>
  <c r="L64" i="115"/>
  <c r="K64" i="115"/>
  <c r="J64" i="115"/>
  <c r="L63" i="115"/>
  <c r="K63" i="115"/>
  <c r="J63" i="115"/>
  <c r="L62" i="115"/>
  <c r="K62" i="115"/>
  <c r="J62" i="115"/>
  <c r="L61" i="115"/>
  <c r="K61" i="115"/>
  <c r="J61" i="115"/>
  <c r="L60" i="115"/>
  <c r="K60" i="115"/>
  <c r="J60" i="115"/>
  <c r="L59" i="115"/>
  <c r="K59" i="115"/>
  <c r="J59" i="115"/>
  <c r="L58" i="115"/>
  <c r="K58" i="115"/>
  <c r="J58" i="115"/>
  <c r="K55" i="115"/>
  <c r="J55" i="115"/>
  <c r="L55" i="115"/>
  <c r="K54" i="115"/>
  <c r="J54" i="115"/>
  <c r="L54" i="115"/>
  <c r="K53" i="115"/>
  <c r="J53" i="115"/>
  <c r="I47" i="115"/>
  <c r="H47" i="115"/>
  <c r="G47" i="115"/>
  <c r="E47" i="115"/>
  <c r="D47" i="115"/>
  <c r="K46" i="115"/>
  <c r="J46" i="115"/>
  <c r="L46" i="115"/>
  <c r="K45" i="115"/>
  <c r="J45" i="115"/>
  <c r="L45" i="115"/>
  <c r="K44" i="115"/>
  <c r="J44" i="115"/>
  <c r="L44" i="115"/>
  <c r="K43" i="115"/>
  <c r="J43" i="115"/>
  <c r="L43" i="115"/>
  <c r="K42" i="115"/>
  <c r="J42" i="115"/>
  <c r="L42" i="115"/>
  <c r="K41" i="115"/>
  <c r="J41" i="115"/>
  <c r="L41" i="115"/>
  <c r="I40" i="115"/>
  <c r="H40" i="115"/>
  <c r="G40" i="115"/>
  <c r="E40" i="115"/>
  <c r="D40" i="115"/>
  <c r="K39" i="115"/>
  <c r="J39" i="115"/>
  <c r="L39" i="115"/>
  <c r="K38" i="115"/>
  <c r="J38" i="115"/>
  <c r="F40" i="115"/>
  <c r="I37" i="115"/>
  <c r="H37" i="115"/>
  <c r="G37" i="115"/>
  <c r="E37" i="115"/>
  <c r="D37" i="115"/>
  <c r="K36" i="115"/>
  <c r="J36" i="115"/>
  <c r="L36" i="115"/>
  <c r="K35" i="115"/>
  <c r="J35" i="115"/>
  <c r="L35" i="115"/>
  <c r="K34" i="115"/>
  <c r="J34" i="115"/>
  <c r="L34" i="115"/>
  <c r="K33" i="115"/>
  <c r="J33" i="115"/>
  <c r="L33" i="115"/>
  <c r="K32" i="115"/>
  <c r="J32" i="115"/>
  <c r="L32" i="115"/>
  <c r="K31" i="115"/>
  <c r="J31" i="115"/>
  <c r="L31" i="115"/>
  <c r="K30" i="115"/>
  <c r="J30" i="115"/>
  <c r="L30" i="115"/>
  <c r="I22" i="115"/>
  <c r="H22" i="115"/>
  <c r="G22" i="115"/>
  <c r="E22" i="115"/>
  <c r="D22" i="115"/>
  <c r="K21" i="115"/>
  <c r="J21" i="115"/>
  <c r="L21" i="115"/>
  <c r="K20" i="115"/>
  <c r="J20" i="115"/>
  <c r="L20" i="115"/>
  <c r="K19" i="115"/>
  <c r="J19" i="115"/>
  <c r="L19" i="115"/>
  <c r="K18" i="115"/>
  <c r="J18" i="115"/>
  <c r="I17" i="115"/>
  <c r="H17" i="115"/>
  <c r="G17" i="115"/>
  <c r="E17" i="115"/>
  <c r="D17" i="115"/>
  <c r="K16" i="115"/>
  <c r="J16" i="115"/>
  <c r="L16" i="115"/>
  <c r="K15" i="115"/>
  <c r="J15" i="115"/>
  <c r="L15" i="115"/>
  <c r="K14" i="115"/>
  <c r="J14" i="115"/>
  <c r="L14" i="115"/>
  <c r="K13" i="115"/>
  <c r="J13" i="115"/>
  <c r="L13" i="115"/>
  <c r="K12" i="115"/>
  <c r="J12" i="115"/>
  <c r="L12" i="115"/>
  <c r="K11" i="115"/>
  <c r="J11" i="115"/>
  <c r="L11" i="115"/>
  <c r="K10" i="115"/>
  <c r="J10" i="115"/>
  <c r="L10" i="115"/>
  <c r="K9" i="115"/>
  <c r="J9" i="115"/>
  <c r="L9" i="115"/>
  <c r="J21" i="114"/>
  <c r="I21" i="114"/>
  <c r="H21" i="114"/>
  <c r="J20" i="114"/>
  <c r="I20" i="114"/>
  <c r="H20" i="114"/>
  <c r="J18" i="114"/>
  <c r="I18" i="114"/>
  <c r="H18" i="114"/>
  <c r="J19" i="114"/>
  <c r="I19" i="114"/>
  <c r="H19" i="114"/>
  <c r="J17" i="114"/>
  <c r="I17" i="114"/>
  <c r="H17" i="114"/>
  <c r="J16" i="114"/>
  <c r="I16" i="114"/>
  <c r="H16" i="114"/>
  <c r="J15" i="114"/>
  <c r="I15" i="114"/>
  <c r="H15" i="114"/>
  <c r="J14" i="114"/>
  <c r="I14" i="114"/>
  <c r="H14" i="114"/>
  <c r="J13" i="114"/>
  <c r="I13" i="114"/>
  <c r="H13" i="114"/>
  <c r="J12" i="114"/>
  <c r="I12" i="114"/>
  <c r="H12" i="114"/>
  <c r="J11" i="114"/>
  <c r="I11" i="114"/>
  <c r="H11" i="114"/>
  <c r="J10" i="114"/>
  <c r="I10" i="114"/>
  <c r="H10" i="114"/>
  <c r="J9" i="114"/>
  <c r="I9" i="114"/>
  <c r="H9" i="114"/>
  <c r="K94" i="113"/>
  <c r="J94" i="113"/>
  <c r="L94" i="113"/>
  <c r="I93" i="113"/>
  <c r="H93" i="113"/>
  <c r="G93" i="113"/>
  <c r="E93" i="113"/>
  <c r="D93" i="113"/>
  <c r="K92" i="113"/>
  <c r="J92" i="113"/>
  <c r="L92" i="113"/>
  <c r="K91" i="113"/>
  <c r="J91" i="113"/>
  <c r="L91" i="113"/>
  <c r="K90" i="113"/>
  <c r="J90" i="113"/>
  <c r="L90" i="113"/>
  <c r="K89" i="113"/>
  <c r="J89" i="113"/>
  <c r="L89" i="113"/>
  <c r="K85" i="113"/>
  <c r="K87" i="113" s="1"/>
  <c r="J85" i="113"/>
  <c r="J87" i="113" s="1"/>
  <c r="L85" i="113"/>
  <c r="L87" i="113" s="1"/>
  <c r="I84" i="113"/>
  <c r="H84" i="113"/>
  <c r="G84" i="113"/>
  <c r="E84" i="113"/>
  <c r="D84" i="113"/>
  <c r="L83" i="113"/>
  <c r="K83" i="113"/>
  <c r="J83" i="113"/>
  <c r="L82" i="113"/>
  <c r="K82" i="113"/>
  <c r="J82" i="113"/>
  <c r="L81" i="113"/>
  <c r="K81" i="113"/>
  <c r="J81" i="113"/>
  <c r="L80" i="113"/>
  <c r="K80" i="113"/>
  <c r="J80" i="113"/>
  <c r="F84" i="113"/>
  <c r="L73" i="113"/>
  <c r="K73" i="113"/>
  <c r="J73" i="113"/>
  <c r="I68" i="113"/>
  <c r="H68" i="113"/>
  <c r="G68" i="113"/>
  <c r="E68" i="113"/>
  <c r="D68" i="113"/>
  <c r="K67" i="113"/>
  <c r="J67" i="113"/>
  <c r="F67" i="113"/>
  <c r="L67" i="113" s="1"/>
  <c r="K66" i="113"/>
  <c r="J66" i="113"/>
  <c r="F66" i="113"/>
  <c r="K63" i="113"/>
  <c r="J63" i="113"/>
  <c r="L63" i="113"/>
  <c r="K62" i="113"/>
  <c r="J62" i="113"/>
  <c r="L62" i="113"/>
  <c r="I52" i="113"/>
  <c r="H52" i="113"/>
  <c r="G52" i="113"/>
  <c r="E52" i="113"/>
  <c r="D52" i="113"/>
  <c r="I51" i="113"/>
  <c r="H51" i="113"/>
  <c r="G51" i="113"/>
  <c r="E51" i="113"/>
  <c r="D51" i="113"/>
  <c r="K50" i="113"/>
  <c r="J50" i="113"/>
  <c r="L50" i="113"/>
  <c r="L49" i="113"/>
  <c r="K49" i="113"/>
  <c r="K51" i="113" s="1"/>
  <c r="J49" i="113"/>
  <c r="J51" i="113" s="1"/>
  <c r="F51" i="113"/>
  <c r="L48" i="113"/>
  <c r="K48" i="113"/>
  <c r="J48" i="113"/>
  <c r="L47" i="113"/>
  <c r="K47" i="113"/>
  <c r="J47" i="113"/>
  <c r="L46" i="113"/>
  <c r="K46" i="113"/>
  <c r="J46" i="113"/>
  <c r="L45" i="113"/>
  <c r="K45" i="113"/>
  <c r="J45" i="113"/>
  <c r="F52" i="113"/>
  <c r="I44" i="113"/>
  <c r="H44" i="113"/>
  <c r="G44" i="113"/>
  <c r="E44" i="113"/>
  <c r="D44" i="113"/>
  <c r="K43" i="113"/>
  <c r="J43" i="113"/>
  <c r="K42" i="113"/>
  <c r="J42" i="113"/>
  <c r="K41" i="113"/>
  <c r="J41" i="113"/>
  <c r="K40" i="113"/>
  <c r="J40" i="113"/>
  <c r="K39" i="113"/>
  <c r="J39" i="113"/>
  <c r="I38" i="113"/>
  <c r="H38" i="113"/>
  <c r="G38" i="113"/>
  <c r="E38" i="113"/>
  <c r="D38" i="113"/>
  <c r="K37" i="113"/>
  <c r="J37" i="113"/>
  <c r="L37" i="113"/>
  <c r="K36" i="113"/>
  <c r="J36" i="113"/>
  <c r="L36" i="113"/>
  <c r="K35" i="113"/>
  <c r="J35" i="113"/>
  <c r="I34" i="113"/>
  <c r="H34" i="113"/>
  <c r="G34" i="113"/>
  <c r="E34" i="113"/>
  <c r="D34" i="113"/>
  <c r="K33" i="113"/>
  <c r="J33" i="113"/>
  <c r="L33" i="113"/>
  <c r="K32" i="113"/>
  <c r="J32" i="113"/>
  <c r="L32" i="113"/>
  <c r="I26" i="113"/>
  <c r="H26" i="113"/>
  <c r="G26" i="113"/>
  <c r="E26" i="113"/>
  <c r="D26" i="113"/>
  <c r="K25" i="113"/>
  <c r="J25" i="113"/>
  <c r="L25" i="113"/>
  <c r="K24" i="113"/>
  <c r="J24" i="113"/>
  <c r="L24" i="113"/>
  <c r="K23" i="113"/>
  <c r="J23" i="113"/>
  <c r="L23" i="113"/>
  <c r="K22" i="113"/>
  <c r="J22" i="113"/>
  <c r="L22" i="113"/>
  <c r="I21" i="113"/>
  <c r="H21" i="113"/>
  <c r="G21" i="113"/>
  <c r="E21" i="113"/>
  <c r="D21" i="113"/>
  <c r="K20" i="113"/>
  <c r="J20" i="113"/>
  <c r="L20" i="113"/>
  <c r="K19" i="113"/>
  <c r="J19" i="113"/>
  <c r="H18" i="113"/>
  <c r="G18" i="113"/>
  <c r="E18" i="113"/>
  <c r="D18" i="113"/>
  <c r="K17" i="113"/>
  <c r="J17" i="113"/>
  <c r="I17" i="113"/>
  <c r="K16" i="113"/>
  <c r="J16" i="113"/>
  <c r="I16" i="113"/>
  <c r="I15" i="113"/>
  <c r="H15" i="113"/>
  <c r="G15" i="113"/>
  <c r="E15" i="113"/>
  <c r="D15" i="113"/>
  <c r="K14" i="113"/>
  <c r="J14" i="113"/>
  <c r="L14" i="113"/>
  <c r="K13" i="113"/>
  <c r="J13" i="113"/>
  <c r="L13" i="113"/>
  <c r="K12" i="113"/>
  <c r="J12" i="113"/>
  <c r="K11" i="113"/>
  <c r="J11" i="113"/>
  <c r="L11" i="113"/>
  <c r="K9" i="113"/>
  <c r="J9" i="113"/>
  <c r="G44" i="112"/>
  <c r="F44" i="112"/>
  <c r="E44" i="112"/>
  <c r="E45" i="112" s="1"/>
  <c r="C44" i="112"/>
  <c r="B44" i="112"/>
  <c r="I43" i="112"/>
  <c r="H43" i="112"/>
  <c r="J43" i="112"/>
  <c r="I42" i="112"/>
  <c r="H42" i="112"/>
  <c r="J42" i="112"/>
  <c r="I40" i="112"/>
  <c r="H40" i="112"/>
  <c r="J40" i="112"/>
  <c r="I39" i="112"/>
  <c r="H39" i="112"/>
  <c r="J39" i="112"/>
  <c r="I38" i="112"/>
  <c r="H38" i="112"/>
  <c r="J38" i="112"/>
  <c r="I36" i="112"/>
  <c r="H36" i="112"/>
  <c r="J36" i="112"/>
  <c r="I21" i="112"/>
  <c r="H21" i="112"/>
  <c r="J21" i="112"/>
  <c r="I19" i="112"/>
  <c r="H19" i="112"/>
  <c r="J19" i="112"/>
  <c r="I22" i="112"/>
  <c r="H22" i="112"/>
  <c r="J22" i="112"/>
  <c r="I18" i="112"/>
  <c r="H18" i="112"/>
  <c r="J18" i="112"/>
  <c r="I17" i="112"/>
  <c r="H17" i="112"/>
  <c r="J17" i="112"/>
  <c r="I16" i="112"/>
  <c r="H16" i="112"/>
  <c r="J16" i="112"/>
  <c r="I15" i="112"/>
  <c r="H15" i="112"/>
  <c r="J15" i="112"/>
  <c r="J14" i="112"/>
  <c r="I14" i="112"/>
  <c r="H14" i="112"/>
  <c r="J13" i="112"/>
  <c r="I13" i="112"/>
  <c r="H13" i="112"/>
  <c r="J12" i="112"/>
  <c r="I12" i="112"/>
  <c r="H12" i="112"/>
  <c r="J11" i="112"/>
  <c r="I11" i="112"/>
  <c r="H11" i="112"/>
  <c r="J9" i="112"/>
  <c r="I9" i="112"/>
  <c r="H9" i="112"/>
  <c r="K96" i="111"/>
  <c r="J96" i="111"/>
  <c r="L96" i="111"/>
  <c r="K95" i="111"/>
  <c r="J95" i="111"/>
  <c r="I94" i="111"/>
  <c r="H94" i="111"/>
  <c r="G94" i="111"/>
  <c r="E94" i="111"/>
  <c r="D94" i="111"/>
  <c r="K93" i="111"/>
  <c r="J93" i="111"/>
  <c r="L93" i="111"/>
  <c r="K92" i="111"/>
  <c r="J92" i="111"/>
  <c r="L92" i="111"/>
  <c r="K91" i="111"/>
  <c r="J91" i="111"/>
  <c r="L91" i="111"/>
  <c r="K90" i="111"/>
  <c r="J90" i="111"/>
  <c r="L90" i="111"/>
  <c r="K89" i="111"/>
  <c r="J89" i="111"/>
  <c r="L89" i="111"/>
  <c r="K86" i="111"/>
  <c r="J86" i="111"/>
  <c r="L86" i="111"/>
  <c r="K85" i="111"/>
  <c r="J85" i="111"/>
  <c r="I76" i="111"/>
  <c r="H76" i="111"/>
  <c r="G76" i="111"/>
  <c r="E76" i="111"/>
  <c r="D76" i="111"/>
  <c r="K75" i="111"/>
  <c r="J75" i="111"/>
  <c r="L75" i="111"/>
  <c r="K74" i="111"/>
  <c r="J74" i="111"/>
  <c r="L74" i="111"/>
  <c r="K73" i="111"/>
  <c r="J73" i="111"/>
  <c r="L73" i="111"/>
  <c r="K72" i="111"/>
  <c r="J72" i="111"/>
  <c r="F76" i="111"/>
  <c r="K70" i="111"/>
  <c r="K71" i="111" s="1"/>
  <c r="J70" i="111"/>
  <c r="J71" i="111" s="1"/>
  <c r="F70" i="111"/>
  <c r="I67" i="111"/>
  <c r="H67" i="111"/>
  <c r="G67" i="111"/>
  <c r="E67" i="111"/>
  <c r="D67" i="111"/>
  <c r="K66" i="111"/>
  <c r="J66" i="111"/>
  <c r="L66" i="111"/>
  <c r="K65" i="111"/>
  <c r="J65" i="111"/>
  <c r="L65" i="111"/>
  <c r="K64" i="111"/>
  <c r="J64" i="111"/>
  <c r="K63" i="111"/>
  <c r="J63" i="111"/>
  <c r="L63" i="111"/>
  <c r="K62" i="111"/>
  <c r="J62" i="111"/>
  <c r="L62" i="111"/>
  <c r="I55" i="111"/>
  <c r="H55" i="111"/>
  <c r="G55" i="111"/>
  <c r="E55" i="111"/>
  <c r="D55" i="111"/>
  <c r="K54" i="111"/>
  <c r="J54" i="111"/>
  <c r="L54" i="111"/>
  <c r="K53" i="111"/>
  <c r="J53" i="111"/>
  <c r="L53" i="111"/>
  <c r="K52" i="111"/>
  <c r="J52" i="111"/>
  <c r="L52" i="111"/>
  <c r="K51" i="111"/>
  <c r="J51" i="111"/>
  <c r="L51" i="111"/>
  <c r="K50" i="111"/>
  <c r="J50" i="111"/>
  <c r="I49" i="111"/>
  <c r="H49" i="111"/>
  <c r="G49" i="111"/>
  <c r="E49" i="111"/>
  <c r="D49" i="111"/>
  <c r="K48" i="111"/>
  <c r="J48" i="111"/>
  <c r="L48" i="111"/>
  <c r="K47" i="111"/>
  <c r="J47" i="111"/>
  <c r="L47" i="111"/>
  <c r="K46" i="111"/>
  <c r="J46" i="111"/>
  <c r="L46" i="111"/>
  <c r="I45" i="111"/>
  <c r="H45" i="111"/>
  <c r="G45" i="111"/>
  <c r="K44" i="111"/>
  <c r="J44" i="111"/>
  <c r="L44" i="111"/>
  <c r="K43" i="111"/>
  <c r="J43" i="111"/>
  <c r="I42" i="111"/>
  <c r="H42" i="111"/>
  <c r="G42" i="111"/>
  <c r="E42" i="111"/>
  <c r="D42" i="111"/>
  <c r="K41" i="111"/>
  <c r="J41" i="111"/>
  <c r="L41" i="111"/>
  <c r="K40" i="111"/>
  <c r="J40" i="111"/>
  <c r="L40" i="111"/>
  <c r="K39" i="111"/>
  <c r="J39" i="111"/>
  <c r="L39" i="111"/>
  <c r="K38" i="111"/>
  <c r="J38" i="111"/>
  <c r="L38" i="111"/>
  <c r="K37" i="111"/>
  <c r="J37" i="111"/>
  <c r="I36" i="111"/>
  <c r="H36" i="111"/>
  <c r="G36" i="111"/>
  <c r="E36" i="111"/>
  <c r="D36" i="111"/>
  <c r="K35" i="111"/>
  <c r="J35" i="111"/>
  <c r="L35" i="111"/>
  <c r="K34" i="111"/>
  <c r="J34" i="111"/>
  <c r="I27" i="111"/>
  <c r="H27" i="111"/>
  <c r="G27" i="111"/>
  <c r="E27" i="111"/>
  <c r="D27" i="111"/>
  <c r="K26" i="111"/>
  <c r="J26" i="111"/>
  <c r="L26" i="111"/>
  <c r="K25" i="111"/>
  <c r="J25" i="111"/>
  <c r="L25" i="111"/>
  <c r="K24" i="111"/>
  <c r="J24" i="111"/>
  <c r="L24" i="111"/>
  <c r="K23" i="111"/>
  <c r="J23" i="111"/>
  <c r="L23" i="111"/>
  <c r="K22" i="111"/>
  <c r="J22" i="111"/>
  <c r="L22" i="111"/>
  <c r="I21" i="111"/>
  <c r="H21" i="111"/>
  <c r="G21" i="111"/>
  <c r="E21" i="111"/>
  <c r="D21" i="111"/>
  <c r="K20" i="111"/>
  <c r="J20" i="111"/>
  <c r="L20" i="111"/>
  <c r="K19" i="111"/>
  <c r="J19" i="111"/>
  <c r="L19" i="111"/>
  <c r="K18" i="111"/>
  <c r="J18" i="111"/>
  <c r="L18" i="111"/>
  <c r="K17" i="111"/>
  <c r="J17" i="111"/>
  <c r="I16" i="111"/>
  <c r="H16" i="111"/>
  <c r="G16" i="111"/>
  <c r="E16" i="111"/>
  <c r="D16" i="111"/>
  <c r="K15" i="111"/>
  <c r="J15" i="111"/>
  <c r="L15" i="111"/>
  <c r="K14" i="111"/>
  <c r="J14" i="111"/>
  <c r="L14" i="111"/>
  <c r="K13" i="111"/>
  <c r="J13" i="111"/>
  <c r="K12" i="111"/>
  <c r="J12" i="111"/>
  <c r="L12" i="111"/>
  <c r="K11" i="111"/>
  <c r="J11" i="111"/>
  <c r="L11" i="111"/>
  <c r="K10" i="111"/>
  <c r="J10" i="111"/>
  <c r="L10" i="111"/>
  <c r="K9" i="111"/>
  <c r="J9" i="111"/>
  <c r="L9" i="111"/>
  <c r="G33" i="110"/>
  <c r="F33" i="110"/>
  <c r="E33" i="110"/>
  <c r="C33" i="110"/>
  <c r="B33" i="110"/>
  <c r="I32" i="110"/>
  <c r="H32" i="110"/>
  <c r="J32" i="110"/>
  <c r="I31" i="110"/>
  <c r="H31" i="110"/>
  <c r="J31" i="110"/>
  <c r="I30" i="110"/>
  <c r="H30" i="110"/>
  <c r="J30" i="110"/>
  <c r="I29" i="110"/>
  <c r="H29" i="110"/>
  <c r="J29" i="110"/>
  <c r="I28" i="110"/>
  <c r="H28" i="110"/>
  <c r="J28" i="110"/>
  <c r="I27" i="110"/>
  <c r="H27" i="110"/>
  <c r="J27" i="110"/>
  <c r="G25" i="110"/>
  <c r="F25" i="110"/>
  <c r="E25" i="110"/>
  <c r="I24" i="110"/>
  <c r="H24" i="110"/>
  <c r="J24" i="110"/>
  <c r="I22" i="110"/>
  <c r="H22" i="110"/>
  <c r="J22" i="110"/>
  <c r="I23" i="110"/>
  <c r="H23" i="110"/>
  <c r="J23" i="110"/>
  <c r="I21" i="110"/>
  <c r="H21" i="110"/>
  <c r="J21" i="110"/>
  <c r="I20" i="110"/>
  <c r="H20" i="110"/>
  <c r="J20" i="110"/>
  <c r="I19" i="110"/>
  <c r="H19" i="110"/>
  <c r="J19" i="110"/>
  <c r="I18" i="110"/>
  <c r="H18" i="110"/>
  <c r="J18" i="110"/>
  <c r="I17" i="110"/>
  <c r="H17" i="110"/>
  <c r="J17" i="110"/>
  <c r="I16" i="110"/>
  <c r="H16" i="110"/>
  <c r="J16" i="110"/>
  <c r="I15" i="110"/>
  <c r="H15" i="110"/>
  <c r="J15" i="110"/>
  <c r="I14" i="110"/>
  <c r="H14" i="110"/>
  <c r="J14" i="110"/>
  <c r="I13" i="110"/>
  <c r="H13" i="110"/>
  <c r="J13" i="110"/>
  <c r="I12" i="110"/>
  <c r="H12" i="110"/>
  <c r="J12" i="110"/>
  <c r="I11" i="110"/>
  <c r="H11" i="110"/>
  <c r="J11" i="110"/>
  <c r="I10" i="110"/>
  <c r="H10" i="110"/>
  <c r="J10" i="110"/>
  <c r="I9" i="110"/>
  <c r="H9" i="110"/>
  <c r="I17" i="109"/>
  <c r="H17" i="109"/>
  <c r="G17" i="109"/>
  <c r="E17" i="109"/>
  <c r="D17" i="109"/>
  <c r="K16" i="109"/>
  <c r="J16" i="109"/>
  <c r="L16" i="109"/>
  <c r="K15" i="109"/>
  <c r="J15" i="109"/>
  <c r="L15" i="109"/>
  <c r="I14" i="109"/>
  <c r="H14" i="109"/>
  <c r="G14" i="109"/>
  <c r="E14" i="109"/>
  <c r="D14" i="109"/>
  <c r="K13" i="109"/>
  <c r="J13" i="109"/>
  <c r="L13" i="109"/>
  <c r="K12" i="109"/>
  <c r="J12" i="109"/>
  <c r="L12" i="109"/>
  <c r="K11" i="109"/>
  <c r="J11" i="109"/>
  <c r="L11" i="109"/>
  <c r="K10" i="109"/>
  <c r="J10" i="109"/>
  <c r="K9" i="109"/>
  <c r="J9" i="109"/>
  <c r="L9" i="109"/>
  <c r="H14" i="108"/>
  <c r="I11" i="108"/>
  <c r="H11" i="108"/>
  <c r="J11" i="108"/>
  <c r="I10" i="108"/>
  <c r="H10" i="108"/>
  <c r="J10" i="108"/>
  <c r="I9" i="108"/>
  <c r="H9" i="108"/>
  <c r="J9" i="108"/>
  <c r="I22" i="104"/>
  <c r="I21" i="104"/>
  <c r="H21" i="104"/>
  <c r="H22" i="104" s="1"/>
  <c r="G21" i="104"/>
  <c r="G22" i="104" s="1"/>
  <c r="E21" i="104"/>
  <c r="E22" i="104" s="1"/>
  <c r="D21" i="104"/>
  <c r="D22" i="104" s="1"/>
  <c r="K20" i="104"/>
  <c r="J20" i="104"/>
  <c r="L20" i="104"/>
  <c r="K19" i="104"/>
  <c r="J19" i="104"/>
  <c r="L19" i="104"/>
  <c r="I16" i="104"/>
  <c r="H16" i="104"/>
  <c r="G16" i="104"/>
  <c r="E16" i="104"/>
  <c r="D16" i="104"/>
  <c r="K15" i="104"/>
  <c r="J15" i="104"/>
  <c r="L15" i="104"/>
  <c r="K14" i="104"/>
  <c r="J14" i="104"/>
  <c r="F16" i="104"/>
  <c r="K13" i="104"/>
  <c r="J13" i="104"/>
  <c r="L13" i="104"/>
  <c r="I12" i="104"/>
  <c r="H12" i="104"/>
  <c r="G12" i="104"/>
  <c r="G17" i="104" s="1"/>
  <c r="G23" i="104" s="1"/>
  <c r="E12" i="104"/>
  <c r="D12" i="104"/>
  <c r="K11" i="104"/>
  <c r="J11" i="104"/>
  <c r="L11" i="104"/>
  <c r="K10" i="104"/>
  <c r="J10" i="104"/>
  <c r="G16" i="103"/>
  <c r="F16" i="103"/>
  <c r="E16" i="103"/>
  <c r="D16" i="103"/>
  <c r="C16" i="103"/>
  <c r="B16" i="103"/>
  <c r="B17" i="103" s="1"/>
  <c r="J15" i="103"/>
  <c r="J16" i="103" s="1"/>
  <c r="I15" i="103"/>
  <c r="I16" i="103" s="1"/>
  <c r="H15" i="103"/>
  <c r="H16" i="103" s="1"/>
  <c r="G17" i="103"/>
  <c r="F17" i="103"/>
  <c r="I12" i="103"/>
  <c r="H12" i="103"/>
  <c r="J12" i="103"/>
  <c r="I11" i="103"/>
  <c r="H11" i="103"/>
  <c r="J11" i="103"/>
  <c r="I10" i="103"/>
  <c r="H10" i="103"/>
  <c r="J10" i="103"/>
  <c r="I9" i="103"/>
  <c r="H9" i="103"/>
  <c r="D17" i="103"/>
  <c r="K51" i="100"/>
  <c r="J51" i="100"/>
  <c r="F51" i="100"/>
  <c r="L51" i="100" s="1"/>
  <c r="K50" i="100"/>
  <c r="J50" i="100"/>
  <c r="F50" i="100"/>
  <c r="L50" i="100" s="1"/>
  <c r="K49" i="100"/>
  <c r="J49" i="100"/>
  <c r="F49" i="100"/>
  <c r="L49" i="100" s="1"/>
  <c r="I48" i="100"/>
  <c r="I52" i="100" s="1"/>
  <c r="H48" i="100"/>
  <c r="H52" i="100" s="1"/>
  <c r="G48" i="100"/>
  <c r="G52" i="100" s="1"/>
  <c r="E48" i="100"/>
  <c r="E52" i="100" s="1"/>
  <c r="D48" i="100"/>
  <c r="F48" i="100" s="1"/>
  <c r="K47" i="100"/>
  <c r="J47" i="100"/>
  <c r="L47" i="100"/>
  <c r="K46" i="100"/>
  <c r="J46" i="100"/>
  <c r="L46" i="100"/>
  <c r="K45" i="100"/>
  <c r="J45" i="100"/>
  <c r="L45" i="100"/>
  <c r="K44" i="100"/>
  <c r="J44" i="100"/>
  <c r="L44" i="100"/>
  <c r="K43" i="100"/>
  <c r="J43" i="100"/>
  <c r="L43" i="100"/>
  <c r="K42" i="100"/>
  <c r="J42" i="100"/>
  <c r="L42" i="100"/>
  <c r="K41" i="100"/>
  <c r="J41" i="100"/>
  <c r="L41" i="100"/>
  <c r="I38" i="100"/>
  <c r="H38" i="100"/>
  <c r="G38" i="100"/>
  <c r="E38" i="100"/>
  <c r="D38" i="100"/>
  <c r="K37" i="100"/>
  <c r="J37" i="100"/>
  <c r="F37" i="100"/>
  <c r="L37" i="100" s="1"/>
  <c r="K36" i="100"/>
  <c r="J36" i="100"/>
  <c r="F36" i="100"/>
  <c r="L36" i="100" s="1"/>
  <c r="K26" i="100"/>
  <c r="J26" i="100"/>
  <c r="L26" i="100"/>
  <c r="K25" i="100"/>
  <c r="J25" i="100"/>
  <c r="L25" i="100"/>
  <c r="K24" i="100"/>
  <c r="J24" i="100"/>
  <c r="I23" i="100"/>
  <c r="H23" i="100"/>
  <c r="G23" i="100"/>
  <c r="E23" i="100"/>
  <c r="D23" i="100"/>
  <c r="K22" i="100"/>
  <c r="J22" i="100"/>
  <c r="L22" i="100"/>
  <c r="K21" i="100"/>
  <c r="J21" i="100"/>
  <c r="L21" i="100"/>
  <c r="K18" i="100"/>
  <c r="J18" i="100"/>
  <c r="L18" i="100"/>
  <c r="K17" i="100"/>
  <c r="J17" i="100"/>
  <c r="L17" i="100"/>
  <c r="K16" i="100"/>
  <c r="J16" i="100"/>
  <c r="L16" i="100"/>
  <c r="K15" i="100"/>
  <c r="J15" i="100"/>
  <c r="L15" i="100"/>
  <c r="K14" i="100"/>
  <c r="J14" i="100"/>
  <c r="L14" i="100"/>
  <c r="K13" i="100"/>
  <c r="J13" i="100"/>
  <c r="L13" i="100"/>
  <c r="K12" i="100"/>
  <c r="J12" i="100"/>
  <c r="L12" i="100"/>
  <c r="K9" i="100"/>
  <c r="K11" i="100" s="1"/>
  <c r="J9" i="100"/>
  <c r="J11" i="100" s="1"/>
  <c r="L9" i="100"/>
  <c r="L11" i="100" s="1"/>
  <c r="F20" i="99"/>
  <c r="E20" i="99"/>
  <c r="C20" i="99"/>
  <c r="C21" i="99" s="1"/>
  <c r="B20" i="99"/>
  <c r="I19" i="99"/>
  <c r="H19" i="99"/>
  <c r="G19" i="99"/>
  <c r="I18" i="99"/>
  <c r="H18" i="99"/>
  <c r="G18" i="99"/>
  <c r="I17" i="99"/>
  <c r="H17" i="99"/>
  <c r="G17" i="99"/>
  <c r="I16" i="99"/>
  <c r="I20" i="99" s="1"/>
  <c r="H16" i="99"/>
  <c r="G16" i="99"/>
  <c r="G20" i="99" s="1"/>
  <c r="D20" i="99"/>
  <c r="F21" i="99"/>
  <c r="E21" i="99"/>
  <c r="B21" i="99"/>
  <c r="I13" i="99"/>
  <c r="H13" i="99"/>
  <c r="G13" i="99"/>
  <c r="J13" i="99"/>
  <c r="I12" i="99"/>
  <c r="H12" i="99"/>
  <c r="G12" i="99"/>
  <c r="J12" i="99"/>
  <c r="I11" i="99"/>
  <c r="H11" i="99"/>
  <c r="G11" i="99"/>
  <c r="J11" i="99"/>
  <c r="I10" i="99"/>
  <c r="H10" i="99"/>
  <c r="G10" i="99"/>
  <c r="J10" i="99"/>
  <c r="I9" i="99"/>
  <c r="H9" i="99"/>
  <c r="G9" i="99"/>
  <c r="J9" i="99"/>
  <c r="I118" i="98"/>
  <c r="H118" i="98"/>
  <c r="G118" i="98"/>
  <c r="E118" i="98"/>
  <c r="D118" i="98"/>
  <c r="K117" i="98"/>
  <c r="J117" i="98"/>
  <c r="F117" i="98"/>
  <c r="L117" i="98" s="1"/>
  <c r="K116" i="98"/>
  <c r="J116" i="98"/>
  <c r="F116" i="98"/>
  <c r="L116" i="98" s="1"/>
  <c r="K115" i="98"/>
  <c r="J115" i="98"/>
  <c r="F115" i="98"/>
  <c r="L115" i="98" s="1"/>
  <c r="K114" i="98"/>
  <c r="J114" i="98"/>
  <c r="F114" i="98"/>
  <c r="L114" i="98" s="1"/>
  <c r="K113" i="98"/>
  <c r="J113" i="98"/>
  <c r="F113" i="98"/>
  <c r="L113" i="98" s="1"/>
  <c r="K112" i="98"/>
  <c r="J112" i="98"/>
  <c r="F112" i="98"/>
  <c r="I111" i="98"/>
  <c r="H111" i="98"/>
  <c r="G111" i="98"/>
  <c r="E111" i="98"/>
  <c r="D111" i="98"/>
  <c r="K110" i="98"/>
  <c r="J110" i="98"/>
  <c r="F110" i="98"/>
  <c r="L110" i="98" s="1"/>
  <c r="I109" i="98"/>
  <c r="H109" i="98"/>
  <c r="G109" i="98"/>
  <c r="E109" i="98"/>
  <c r="D109" i="98"/>
  <c r="K107" i="98"/>
  <c r="J107" i="98"/>
  <c r="F107" i="98"/>
  <c r="L107" i="98" s="1"/>
  <c r="K106" i="98"/>
  <c r="J106" i="98"/>
  <c r="F106" i="98"/>
  <c r="I94" i="98"/>
  <c r="H94" i="98"/>
  <c r="G94" i="98"/>
  <c r="E94" i="98"/>
  <c r="D94" i="98"/>
  <c r="K93" i="98"/>
  <c r="J93" i="98"/>
  <c r="F93" i="98"/>
  <c r="L93" i="98" s="1"/>
  <c r="K92" i="98"/>
  <c r="J92" i="98"/>
  <c r="F92" i="98"/>
  <c r="J89" i="98"/>
  <c r="K87" i="98"/>
  <c r="J87" i="98"/>
  <c r="L87" i="98"/>
  <c r="K86" i="98"/>
  <c r="J86" i="98"/>
  <c r="J91" i="98" s="1"/>
  <c r="I85" i="98"/>
  <c r="H85" i="98"/>
  <c r="G85" i="98"/>
  <c r="E85" i="98"/>
  <c r="D85" i="98"/>
  <c r="K84" i="98"/>
  <c r="J84" i="98"/>
  <c r="F84" i="98"/>
  <c r="L84" i="98" s="1"/>
  <c r="K83" i="98"/>
  <c r="J83" i="98"/>
  <c r="F83" i="98"/>
  <c r="L83" i="98" s="1"/>
  <c r="K82" i="98"/>
  <c r="J82" i="98"/>
  <c r="F82" i="98"/>
  <c r="L82" i="98" s="1"/>
  <c r="K81" i="98"/>
  <c r="J81" i="98"/>
  <c r="F81" i="98"/>
  <c r="L81" i="98" s="1"/>
  <c r="K80" i="98"/>
  <c r="J80" i="98"/>
  <c r="F80" i="98"/>
  <c r="L80" i="98" s="1"/>
  <c r="I73" i="98"/>
  <c r="H73" i="98"/>
  <c r="G73" i="98"/>
  <c r="E73" i="98"/>
  <c r="D73" i="98"/>
  <c r="K72" i="98"/>
  <c r="J72" i="98"/>
  <c r="F72" i="98"/>
  <c r="L72" i="98" s="1"/>
  <c r="K71" i="98"/>
  <c r="J71" i="98"/>
  <c r="F71" i="98"/>
  <c r="L71" i="98" s="1"/>
  <c r="K70" i="98"/>
  <c r="J70" i="98"/>
  <c r="F70" i="98"/>
  <c r="I64" i="98"/>
  <c r="H64" i="98"/>
  <c r="G64" i="98"/>
  <c r="E64" i="98"/>
  <c r="D64" i="98"/>
  <c r="K63" i="98"/>
  <c r="J63" i="98"/>
  <c r="F63" i="98"/>
  <c r="L63" i="98" s="1"/>
  <c r="K62" i="98"/>
  <c r="J62" i="98"/>
  <c r="F62" i="98"/>
  <c r="L62" i="98" s="1"/>
  <c r="K61" i="98"/>
  <c r="J61" i="98"/>
  <c r="F61" i="98"/>
  <c r="L61" i="98" s="1"/>
  <c r="K60" i="98"/>
  <c r="J60" i="98"/>
  <c r="F60" i="98"/>
  <c r="L60" i="98" s="1"/>
  <c r="K59" i="98"/>
  <c r="J59" i="98"/>
  <c r="F59" i="98"/>
  <c r="L59" i="98" s="1"/>
  <c r="K58" i="98"/>
  <c r="J58" i="98"/>
  <c r="F58" i="98"/>
  <c r="I57" i="98"/>
  <c r="H57" i="98"/>
  <c r="G57" i="98"/>
  <c r="E57" i="98"/>
  <c r="D57" i="98"/>
  <c r="K56" i="98"/>
  <c r="J56" i="98"/>
  <c r="F56" i="98"/>
  <c r="L56" i="98" s="1"/>
  <c r="K55" i="98"/>
  <c r="J55" i="98"/>
  <c r="F55" i="98"/>
  <c r="L55" i="98" s="1"/>
  <c r="I47" i="98"/>
  <c r="H47" i="98"/>
  <c r="G47" i="98"/>
  <c r="E47" i="98"/>
  <c r="D47" i="98"/>
  <c r="K46" i="98"/>
  <c r="J46" i="98"/>
  <c r="F46" i="98"/>
  <c r="L46" i="98" s="1"/>
  <c r="K45" i="98"/>
  <c r="J45" i="98"/>
  <c r="F45" i="98"/>
  <c r="L45" i="98" s="1"/>
  <c r="K44" i="98"/>
  <c r="J44" i="98"/>
  <c r="F44" i="98"/>
  <c r="H43" i="98"/>
  <c r="G43" i="98"/>
  <c r="E43" i="98"/>
  <c r="D43" i="98"/>
  <c r="K42" i="98"/>
  <c r="J42" i="98"/>
  <c r="I42" i="98"/>
  <c r="F42" i="98"/>
  <c r="K41" i="98"/>
  <c r="J41" i="98"/>
  <c r="I41" i="98"/>
  <c r="F41" i="98"/>
  <c r="K40" i="98"/>
  <c r="J40" i="98"/>
  <c r="I40" i="98"/>
  <c r="F40" i="98"/>
  <c r="K39" i="98"/>
  <c r="J39" i="98"/>
  <c r="I39" i="98"/>
  <c r="F39" i="98"/>
  <c r="K38" i="98"/>
  <c r="J38" i="98"/>
  <c r="J43" i="98" s="1"/>
  <c r="I38" i="98"/>
  <c r="F38" i="98"/>
  <c r="F43" i="98" s="1"/>
  <c r="I37" i="98"/>
  <c r="H37" i="98"/>
  <c r="G37" i="98"/>
  <c r="E37" i="98"/>
  <c r="D37" i="98"/>
  <c r="I23" i="98"/>
  <c r="H23" i="98"/>
  <c r="G23" i="98"/>
  <c r="E23" i="98"/>
  <c r="D23" i="98"/>
  <c r="K22" i="98"/>
  <c r="J22" i="98"/>
  <c r="F22" i="98"/>
  <c r="L22" i="98" s="1"/>
  <c r="K21" i="98"/>
  <c r="J21" i="98"/>
  <c r="L21" i="98"/>
  <c r="K20" i="98"/>
  <c r="J20" i="98"/>
  <c r="L20" i="98"/>
  <c r="K19" i="98"/>
  <c r="J19" i="98"/>
  <c r="L19" i="98"/>
  <c r="K18" i="98"/>
  <c r="J18" i="98"/>
  <c r="L18" i="98"/>
  <c r="K17" i="98"/>
  <c r="J17" i="98"/>
  <c r="E16" i="98"/>
  <c r="K16" i="98" s="1"/>
  <c r="D16" i="98"/>
  <c r="K15" i="98"/>
  <c r="J15" i="98"/>
  <c r="L15" i="98"/>
  <c r="K14" i="98"/>
  <c r="J14" i="98"/>
  <c r="L14" i="98"/>
  <c r="K13" i="98"/>
  <c r="J13" i="98"/>
  <c r="K11" i="98"/>
  <c r="J11" i="98"/>
  <c r="L11" i="98"/>
  <c r="K10" i="98"/>
  <c r="J10" i="98"/>
  <c r="I27" i="97"/>
  <c r="H27" i="97"/>
  <c r="G27" i="97"/>
  <c r="I26" i="97"/>
  <c r="H26" i="97"/>
  <c r="G26" i="97"/>
  <c r="I25" i="97"/>
  <c r="H25" i="97"/>
  <c r="G25" i="97"/>
  <c r="I22" i="97"/>
  <c r="H22" i="97"/>
  <c r="G22" i="97"/>
  <c r="J22" i="97" s="1"/>
  <c r="I24" i="97"/>
  <c r="H24" i="97"/>
  <c r="G24" i="97"/>
  <c r="J24" i="97" s="1"/>
  <c r="I23" i="97"/>
  <c r="H23" i="97"/>
  <c r="G23" i="97"/>
  <c r="I21" i="97"/>
  <c r="H21" i="97"/>
  <c r="G21" i="97"/>
  <c r="G17" i="97"/>
  <c r="J17" i="97" s="1"/>
  <c r="G16" i="97"/>
  <c r="J16" i="97" s="1"/>
  <c r="G15" i="97"/>
  <c r="J15" i="97" s="1"/>
  <c r="G14" i="97"/>
  <c r="J14" i="97" s="1"/>
  <c r="G13" i="97"/>
  <c r="J13" i="97" s="1"/>
  <c r="G12" i="97"/>
  <c r="G11" i="97"/>
  <c r="J11" i="97" s="1"/>
  <c r="H45" i="96"/>
  <c r="G45" i="96"/>
  <c r="E45" i="96"/>
  <c r="D45" i="96"/>
  <c r="K44" i="96"/>
  <c r="J44" i="96"/>
  <c r="I44" i="96"/>
  <c r="K43" i="96"/>
  <c r="J43" i="96"/>
  <c r="I43" i="96"/>
  <c r="K42" i="96"/>
  <c r="J42" i="96"/>
  <c r="I42" i="96"/>
  <c r="E41" i="96"/>
  <c r="K41" i="96" s="1"/>
  <c r="D41" i="96"/>
  <c r="J41" i="96" s="1"/>
  <c r="K40" i="96"/>
  <c r="J40" i="96"/>
  <c r="L40" i="96"/>
  <c r="K39" i="96"/>
  <c r="J39" i="96"/>
  <c r="L39" i="96"/>
  <c r="K38" i="96"/>
  <c r="J38" i="96"/>
  <c r="L38" i="96"/>
  <c r="K37" i="96"/>
  <c r="J37" i="96"/>
  <c r="K36" i="96"/>
  <c r="J36" i="96"/>
  <c r="L36" i="96"/>
  <c r="I35" i="96"/>
  <c r="H35" i="96"/>
  <c r="E35" i="96"/>
  <c r="D35" i="96"/>
  <c r="K34" i="96"/>
  <c r="L34" i="96"/>
  <c r="K33" i="96"/>
  <c r="H32" i="96"/>
  <c r="G32" i="96"/>
  <c r="G33" i="96" s="1"/>
  <c r="E32" i="96"/>
  <c r="D32" i="96"/>
  <c r="K31" i="96"/>
  <c r="J31" i="96"/>
  <c r="I31" i="96"/>
  <c r="K30" i="96"/>
  <c r="J30" i="96"/>
  <c r="I30" i="96"/>
  <c r="K29" i="96"/>
  <c r="J29" i="96"/>
  <c r="I29" i="96"/>
  <c r="K28" i="96"/>
  <c r="J28" i="96"/>
  <c r="I28" i="96"/>
  <c r="E22" i="96"/>
  <c r="K22" i="96" s="1"/>
  <c r="D22" i="96"/>
  <c r="J22" i="96" s="1"/>
  <c r="K21" i="96"/>
  <c r="J21" i="96"/>
  <c r="L21" i="96"/>
  <c r="K20" i="96"/>
  <c r="J20" i="96"/>
  <c r="L20" i="96"/>
  <c r="K19" i="96"/>
  <c r="J19" i="96"/>
  <c r="L19" i="96"/>
  <c r="H18" i="96"/>
  <c r="G18" i="96"/>
  <c r="E18" i="96"/>
  <c r="D18" i="96"/>
  <c r="K17" i="96"/>
  <c r="J17" i="96"/>
  <c r="I17" i="96"/>
  <c r="K16" i="96"/>
  <c r="J16" i="96"/>
  <c r="I16" i="96"/>
  <c r="K15" i="96"/>
  <c r="J15" i="96"/>
  <c r="I15" i="96"/>
  <c r="K14" i="96"/>
  <c r="J14" i="96"/>
  <c r="I14" i="96"/>
  <c r="K13" i="96"/>
  <c r="J13" i="96"/>
  <c r="I13" i="96"/>
  <c r="K12" i="96"/>
  <c r="J12" i="96"/>
  <c r="I12" i="96"/>
  <c r="K11" i="96"/>
  <c r="J11" i="96"/>
  <c r="I11" i="96"/>
  <c r="K10" i="96"/>
  <c r="J10" i="96"/>
  <c r="I10" i="96"/>
  <c r="L10" i="96" s="1"/>
  <c r="K9" i="96"/>
  <c r="J9" i="96"/>
  <c r="I9" i="96"/>
  <c r="F18" i="95"/>
  <c r="E18" i="95"/>
  <c r="C18" i="95"/>
  <c r="B18" i="95"/>
  <c r="I16" i="95"/>
  <c r="H16" i="95"/>
  <c r="G16" i="95"/>
  <c r="I15" i="95"/>
  <c r="H15" i="95"/>
  <c r="G15" i="95"/>
  <c r="J15" i="95"/>
  <c r="I14" i="95"/>
  <c r="H14" i="95"/>
  <c r="G14" i="95"/>
  <c r="J14" i="95"/>
  <c r="I13" i="95"/>
  <c r="H13" i="95"/>
  <c r="G13" i="95"/>
  <c r="I12" i="95"/>
  <c r="H12" i="95"/>
  <c r="G12" i="95"/>
  <c r="I11" i="95"/>
  <c r="H11" i="95"/>
  <c r="G11" i="95"/>
  <c r="J11" i="95"/>
  <c r="I10" i="95"/>
  <c r="H10" i="95"/>
  <c r="G10" i="95"/>
  <c r="J10" i="95"/>
  <c r="I9" i="95"/>
  <c r="I17" i="95" s="1"/>
  <c r="H9" i="95"/>
  <c r="H17" i="95" s="1"/>
  <c r="G9" i="95"/>
  <c r="G38" i="94"/>
  <c r="G39" i="94"/>
  <c r="G40" i="94"/>
  <c r="G21" i="94"/>
  <c r="G36" i="94"/>
  <c r="G26" i="94"/>
  <c r="G41" i="94"/>
  <c r="G42" i="94"/>
  <c r="G43" i="94"/>
  <c r="G44" i="94"/>
  <c r="E21" i="93"/>
  <c r="E112" i="93" s="1"/>
  <c r="G21" i="93"/>
  <c r="G112" i="93" s="1"/>
  <c r="H21" i="93"/>
  <c r="H112" i="93" s="1"/>
  <c r="I21" i="93"/>
  <c r="I112" i="93" s="1"/>
  <c r="D21" i="93"/>
  <c r="D112" i="93" s="1"/>
  <c r="H10" i="91"/>
  <c r="I10" i="91"/>
  <c r="H11" i="91"/>
  <c r="I11" i="91"/>
  <c r="H12" i="91"/>
  <c r="I12" i="91"/>
  <c r="H13" i="91"/>
  <c r="I13" i="91"/>
  <c r="J13" i="91"/>
  <c r="D13" i="91"/>
  <c r="G45" i="78"/>
  <c r="G46" i="78"/>
  <c r="G47" i="78"/>
  <c r="G48" i="78"/>
  <c r="G49" i="78"/>
  <c r="G50" i="78"/>
  <c r="G51" i="78"/>
  <c r="G52" i="78"/>
  <c r="G53" i="78"/>
  <c r="D45" i="78"/>
  <c r="D46" i="78"/>
  <c r="D47" i="78"/>
  <c r="J47" i="78" s="1"/>
  <c r="D48" i="78"/>
  <c r="D49" i="78"/>
  <c r="D50" i="78"/>
  <c r="D51" i="78"/>
  <c r="J51" i="78" s="1"/>
  <c r="D52" i="78"/>
  <c r="D53" i="78"/>
  <c r="B54" i="78"/>
  <c r="H54" i="78" s="1"/>
  <c r="L58" i="94"/>
  <c r="J23" i="94"/>
  <c r="J22" i="94"/>
  <c r="J20" i="94"/>
  <c r="J19" i="94"/>
  <c r="J17" i="94"/>
  <c r="J13" i="94"/>
  <c r="J12" i="94"/>
  <c r="J11" i="94"/>
  <c r="J10" i="94"/>
  <c r="J186" i="131" l="1"/>
  <c r="K193" i="131"/>
  <c r="K203" i="131"/>
  <c r="K307" i="131"/>
  <c r="K313" i="131"/>
  <c r="L313" i="131" s="1"/>
  <c r="J288" i="131"/>
  <c r="J325" i="131"/>
  <c r="J225" i="131"/>
  <c r="D251" i="131"/>
  <c r="I251" i="131"/>
  <c r="K280" i="131"/>
  <c r="J90" i="131"/>
  <c r="J130" i="131"/>
  <c r="J206" i="131"/>
  <c r="K225" i="131"/>
  <c r="E251" i="131"/>
  <c r="H251" i="131"/>
  <c r="F186" i="131"/>
  <c r="J160" i="131"/>
  <c r="J193" i="131"/>
  <c r="J203" i="131"/>
  <c r="J236" i="131"/>
  <c r="K236" i="131"/>
  <c r="K284" i="131"/>
  <c r="K186" i="131"/>
  <c r="J280" i="131"/>
  <c r="J154" i="131"/>
  <c r="J168" i="131"/>
  <c r="K154" i="131"/>
  <c r="K168" i="131"/>
  <c r="K90" i="131"/>
  <c r="K160" i="131"/>
  <c r="I64" i="131"/>
  <c r="K70" i="131"/>
  <c r="J15" i="131"/>
  <c r="J46" i="131"/>
  <c r="I70" i="131"/>
  <c r="J116" i="131"/>
  <c r="K130" i="131"/>
  <c r="K15" i="131"/>
  <c r="K46" i="131"/>
  <c r="J70" i="131"/>
  <c r="K116" i="131"/>
  <c r="G25" i="128"/>
  <c r="H25" i="128"/>
  <c r="K74" i="125"/>
  <c r="H12" i="116"/>
  <c r="I12" i="116"/>
  <c r="E34" i="110"/>
  <c r="H22" i="114"/>
  <c r="H33" i="114" s="1"/>
  <c r="J52" i="78"/>
  <c r="J48" i="78"/>
  <c r="J45" i="78"/>
  <c r="H18" i="126"/>
  <c r="I18" i="126"/>
  <c r="J129" i="129"/>
  <c r="I22" i="124"/>
  <c r="H29" i="124"/>
  <c r="H30" i="124" s="1"/>
  <c r="I30" i="124"/>
  <c r="H22" i="124"/>
  <c r="J15" i="119"/>
  <c r="L46" i="119"/>
  <c r="J46" i="119"/>
  <c r="K88" i="111"/>
  <c r="E97" i="111"/>
  <c r="I70" i="115"/>
  <c r="K91" i="98"/>
  <c r="I45" i="96"/>
  <c r="D119" i="98"/>
  <c r="G119" i="98"/>
  <c r="I119" i="98"/>
  <c r="E119" i="98"/>
  <c r="H119" i="98"/>
  <c r="M70" i="94"/>
  <c r="M65" i="94"/>
  <c r="M61" i="94"/>
  <c r="G18" i="126"/>
  <c r="G34" i="110"/>
  <c r="J243" i="132"/>
  <c r="G117" i="130"/>
  <c r="J117" i="130" s="1"/>
  <c r="J72" i="127"/>
  <c r="L139" i="127"/>
  <c r="L140" i="127" s="1"/>
  <c r="K39" i="125"/>
  <c r="H55" i="125"/>
  <c r="E55" i="125"/>
  <c r="J39" i="125"/>
  <c r="G55" i="125"/>
  <c r="H76" i="125"/>
  <c r="J74" i="125"/>
  <c r="K18" i="121"/>
  <c r="J22" i="121"/>
  <c r="J18" i="121"/>
  <c r="K14" i="121"/>
  <c r="J24" i="120"/>
  <c r="H24" i="120"/>
  <c r="H97" i="111"/>
  <c r="L70" i="111"/>
  <c r="L71" i="111" s="1"/>
  <c r="F71" i="111"/>
  <c r="J88" i="111"/>
  <c r="D97" i="111"/>
  <c r="I97" i="111"/>
  <c r="G97" i="111"/>
  <c r="J18" i="96"/>
  <c r="J44" i="78"/>
  <c r="D54" i="78"/>
  <c r="J50" i="78"/>
  <c r="J46" i="78"/>
  <c r="G54" i="78"/>
  <c r="J53" i="78"/>
  <c r="J49" i="78"/>
  <c r="M71" i="94"/>
  <c r="M67" i="94"/>
  <c r="M59" i="94"/>
  <c r="M73" i="94"/>
  <c r="M69" i="94"/>
  <c r="M72" i="94"/>
  <c r="M68" i="94"/>
  <c r="M63" i="94"/>
  <c r="M60" i="94"/>
  <c r="F112" i="93"/>
  <c r="I255" i="132"/>
  <c r="J255" i="132"/>
  <c r="K255" i="132"/>
  <c r="K223" i="132"/>
  <c r="J268" i="132"/>
  <c r="K114" i="132"/>
  <c r="I114" i="132"/>
  <c r="J114" i="132"/>
  <c r="I268" i="132"/>
  <c r="K268" i="132"/>
  <c r="J106" i="132"/>
  <c r="K240" i="132"/>
  <c r="J204" i="132"/>
  <c r="J177" i="132"/>
  <c r="J240" i="132"/>
  <c r="I240" i="132"/>
  <c r="K177" i="132"/>
  <c r="I223" i="132"/>
  <c r="J223" i="132"/>
  <c r="K229" i="132"/>
  <c r="K195" i="132"/>
  <c r="I204" i="132"/>
  <c r="K200" i="132"/>
  <c r="L177" i="132"/>
  <c r="J195" i="132"/>
  <c r="I195" i="132"/>
  <c r="K204" i="132"/>
  <c r="I200" i="132"/>
  <c r="J200" i="132"/>
  <c r="J183" i="132"/>
  <c r="K183" i="132"/>
  <c r="K186" i="132" s="1"/>
  <c r="I129" i="132"/>
  <c r="I131" i="132" s="1"/>
  <c r="J142" i="132"/>
  <c r="K173" i="132"/>
  <c r="K162" i="132"/>
  <c r="K156" i="132"/>
  <c r="J156" i="132"/>
  <c r="K142" i="132"/>
  <c r="K136" i="132"/>
  <c r="J136" i="132"/>
  <c r="K70" i="132"/>
  <c r="J83" i="132"/>
  <c r="J93" i="132" s="1"/>
  <c r="I70" i="132"/>
  <c r="J70" i="132"/>
  <c r="K16" i="132"/>
  <c r="J249" i="132"/>
  <c r="K61" i="132"/>
  <c r="K48" i="132"/>
  <c r="J48" i="132"/>
  <c r="J32" i="132"/>
  <c r="K32" i="132"/>
  <c r="L54" i="131"/>
  <c r="L64" i="131" s="1"/>
  <c r="J297" i="131"/>
  <c r="K297" i="131"/>
  <c r="L297" i="131"/>
  <c r="L283" i="131"/>
  <c r="L31" i="131"/>
  <c r="L67" i="131"/>
  <c r="L87" i="131"/>
  <c r="K179" i="131"/>
  <c r="K181" i="131" s="1"/>
  <c r="L65" i="131"/>
  <c r="J179" i="131"/>
  <c r="J181" i="131" s="1"/>
  <c r="L256" i="131"/>
  <c r="L259" i="131"/>
  <c r="L323" i="131"/>
  <c r="L69" i="131"/>
  <c r="K83" i="131"/>
  <c r="K84" i="131" s="1"/>
  <c r="L78" i="131"/>
  <c r="L82" i="131"/>
  <c r="K22" i="131"/>
  <c r="K34" i="131" s="1"/>
  <c r="L39" i="131"/>
  <c r="L43" i="131"/>
  <c r="J22" i="131"/>
  <c r="J34" i="131" s="1"/>
  <c r="L68" i="131"/>
  <c r="L36" i="131"/>
  <c r="L10" i="131"/>
  <c r="H62" i="130"/>
  <c r="G62" i="130"/>
  <c r="G118" i="130" s="1"/>
  <c r="J118" i="130" s="1"/>
  <c r="I62" i="130"/>
  <c r="J15" i="130"/>
  <c r="J18" i="130"/>
  <c r="J20" i="130"/>
  <c r="J22" i="130"/>
  <c r="J24" i="130"/>
  <c r="J130" i="129"/>
  <c r="I129" i="129"/>
  <c r="I130" i="129" s="1"/>
  <c r="K129" i="129"/>
  <c r="K119" i="129"/>
  <c r="J47" i="129"/>
  <c r="K47" i="129"/>
  <c r="J16" i="129"/>
  <c r="J27" i="129" s="1"/>
  <c r="H109" i="129"/>
  <c r="H131" i="129" s="1"/>
  <c r="I25" i="128"/>
  <c r="I14" i="128"/>
  <c r="G26" i="128"/>
  <c r="H19" i="128"/>
  <c r="G156" i="136"/>
  <c r="G157" i="136" s="1"/>
  <c r="F205" i="136"/>
  <c r="F274" i="136" s="1"/>
  <c r="I96" i="127"/>
  <c r="E96" i="127"/>
  <c r="K139" i="127"/>
  <c r="K140" i="127" s="1"/>
  <c r="H96" i="127"/>
  <c r="D96" i="127"/>
  <c r="J139" i="127"/>
  <c r="J140" i="127" s="1"/>
  <c r="G96" i="127"/>
  <c r="K69" i="127"/>
  <c r="L72" i="127"/>
  <c r="J76" i="127"/>
  <c r="L91" i="127"/>
  <c r="K72" i="127"/>
  <c r="J69" i="127"/>
  <c r="K76" i="127"/>
  <c r="K91" i="127"/>
  <c r="J91" i="127"/>
  <c r="F95" i="127"/>
  <c r="K99" i="127"/>
  <c r="J95" i="127"/>
  <c r="K95" i="127"/>
  <c r="F99" i="127"/>
  <c r="J111" i="127"/>
  <c r="F119" i="127"/>
  <c r="L92" i="127"/>
  <c r="L95" i="127" s="1"/>
  <c r="D24" i="126"/>
  <c r="F24" i="126"/>
  <c r="C24" i="126"/>
  <c r="I24" i="126"/>
  <c r="L74" i="125"/>
  <c r="K67" i="125"/>
  <c r="K52" i="125"/>
  <c r="J14" i="125"/>
  <c r="K14" i="125"/>
  <c r="L14" i="125"/>
  <c r="E51" i="123"/>
  <c r="E68" i="123" s="1"/>
  <c r="J22" i="123"/>
  <c r="G51" i="123"/>
  <c r="G68" i="123" s="1"/>
  <c r="K48" i="123"/>
  <c r="H51" i="123"/>
  <c r="H68" i="123" s="1"/>
  <c r="D51" i="123"/>
  <c r="D68" i="123" s="1"/>
  <c r="I51" i="123"/>
  <c r="I68" i="123" s="1"/>
  <c r="K37" i="123"/>
  <c r="J22" i="122"/>
  <c r="J28" i="122" s="1"/>
  <c r="H22" i="122"/>
  <c r="H28" i="122" s="1"/>
  <c r="I22" i="122"/>
  <c r="I28" i="122" s="1"/>
  <c r="J31" i="121"/>
  <c r="K31" i="121"/>
  <c r="K22" i="121"/>
  <c r="J14" i="121"/>
  <c r="L20" i="121"/>
  <c r="F22" i="121"/>
  <c r="J26" i="121"/>
  <c r="K26" i="121"/>
  <c r="H40" i="120"/>
  <c r="D83" i="119"/>
  <c r="E54" i="119"/>
  <c r="I83" i="119"/>
  <c r="J72" i="119"/>
  <c r="E83" i="119"/>
  <c r="G83" i="119"/>
  <c r="D54" i="119"/>
  <c r="H83" i="119"/>
  <c r="K21" i="119"/>
  <c r="K28" i="119"/>
  <c r="K46" i="119"/>
  <c r="K53" i="119"/>
  <c r="H54" i="119"/>
  <c r="K15" i="119"/>
  <c r="G54" i="119"/>
  <c r="J53" i="119"/>
  <c r="L15" i="119"/>
  <c r="J21" i="119"/>
  <c r="L28" i="119"/>
  <c r="J28" i="119"/>
  <c r="L53" i="119"/>
  <c r="I54" i="119"/>
  <c r="G20" i="117"/>
  <c r="G43" i="117" s="1"/>
  <c r="J14" i="117"/>
  <c r="D95" i="113"/>
  <c r="K84" i="113"/>
  <c r="E95" i="113"/>
  <c r="I59" i="113"/>
  <c r="I58" i="113"/>
  <c r="D64" i="113"/>
  <c r="G59" i="113"/>
  <c r="J59" i="113" s="1"/>
  <c r="G58" i="113"/>
  <c r="E64" i="113"/>
  <c r="H59" i="113"/>
  <c r="K59" i="113" s="1"/>
  <c r="H58" i="113"/>
  <c r="J84" i="113"/>
  <c r="K18" i="113"/>
  <c r="K52" i="113"/>
  <c r="J26" i="113"/>
  <c r="L43" i="113"/>
  <c r="J52" i="113"/>
  <c r="J23" i="112"/>
  <c r="I23" i="112"/>
  <c r="H23" i="112"/>
  <c r="K42" i="111"/>
  <c r="J36" i="111"/>
  <c r="K21" i="111"/>
  <c r="J70" i="115"/>
  <c r="G111" i="115"/>
  <c r="J111" i="115" s="1"/>
  <c r="G110" i="115"/>
  <c r="H110" i="115"/>
  <c r="H111" i="115"/>
  <c r="K111" i="115" s="1"/>
  <c r="K99" i="115"/>
  <c r="H85" i="115"/>
  <c r="J81" i="115"/>
  <c r="L96" i="115"/>
  <c r="L99" i="115" s="1"/>
  <c r="I99" i="115"/>
  <c r="J99" i="115"/>
  <c r="I81" i="115"/>
  <c r="I85" i="115" s="1"/>
  <c r="J57" i="115"/>
  <c r="K57" i="115"/>
  <c r="J84" i="115"/>
  <c r="K81" i="115"/>
  <c r="L80" i="115"/>
  <c r="K70" i="115"/>
  <c r="L69" i="115"/>
  <c r="J67" i="115"/>
  <c r="I22" i="114"/>
  <c r="I33" i="114" s="1"/>
  <c r="J22" i="114"/>
  <c r="J33" i="114" s="1"/>
  <c r="I25" i="109"/>
  <c r="G25" i="109"/>
  <c r="E17" i="104"/>
  <c r="E23" i="104" s="1"/>
  <c r="H39" i="100"/>
  <c r="H53" i="100" s="1"/>
  <c r="E39" i="100"/>
  <c r="E53" i="100" s="1"/>
  <c r="G39" i="100"/>
  <c r="J28" i="100"/>
  <c r="D39" i="100"/>
  <c r="I39" i="100"/>
  <c r="K28" i="100"/>
  <c r="J20" i="100"/>
  <c r="L20" i="100"/>
  <c r="K20" i="100"/>
  <c r="L23" i="100"/>
  <c r="I21" i="99"/>
  <c r="H21" i="99"/>
  <c r="H20" i="99"/>
  <c r="F21" i="93"/>
  <c r="F23" i="98"/>
  <c r="J12" i="98"/>
  <c r="G18" i="97"/>
  <c r="J12" i="97"/>
  <c r="J18" i="97" s="1"/>
  <c r="G65" i="98"/>
  <c r="K12" i="98"/>
  <c r="H65" i="98"/>
  <c r="E65" i="98"/>
  <c r="F118" i="98"/>
  <c r="D65" i="98"/>
  <c r="H29" i="97"/>
  <c r="I29" i="97"/>
  <c r="K45" i="96"/>
  <c r="K18" i="96"/>
  <c r="H18" i="95"/>
  <c r="K243" i="132"/>
  <c r="J173" i="132"/>
  <c r="L254" i="131"/>
  <c r="K250" i="131"/>
  <c r="K229" i="131"/>
  <c r="L89" i="131"/>
  <c r="F83" i="131"/>
  <c r="F84" i="131" s="1"/>
  <c r="L80" i="131"/>
  <c r="L41" i="131"/>
  <c r="L29" i="131"/>
  <c r="L33" i="131"/>
  <c r="J65" i="130"/>
  <c r="J32" i="130"/>
  <c r="J108" i="129"/>
  <c r="K105" i="129"/>
  <c r="F105" i="129"/>
  <c r="K102" i="129"/>
  <c r="J89" i="129"/>
  <c r="D109" i="129"/>
  <c r="D131" i="129" s="1"/>
  <c r="E109" i="129"/>
  <c r="E131" i="129" s="1"/>
  <c r="L16" i="129"/>
  <c r="L27" i="129" s="1"/>
  <c r="J24" i="128"/>
  <c r="D76" i="125"/>
  <c r="F67" i="125"/>
  <c r="J52" i="125"/>
  <c r="F52" i="125"/>
  <c r="F26" i="125"/>
  <c r="J19" i="125"/>
  <c r="K45" i="123"/>
  <c r="F22" i="123"/>
  <c r="K125" i="121"/>
  <c r="D129" i="121"/>
  <c r="C41" i="120"/>
  <c r="D40" i="120"/>
  <c r="I40" i="120"/>
  <c r="H41" i="120"/>
  <c r="F82" i="119"/>
  <c r="F79" i="119"/>
  <c r="J52" i="119"/>
  <c r="K49" i="119"/>
  <c r="F49" i="119"/>
  <c r="K37" i="119"/>
  <c r="J22" i="118"/>
  <c r="J25" i="118"/>
  <c r="J10" i="118"/>
  <c r="J12" i="118"/>
  <c r="J14" i="118"/>
  <c r="J16" i="118"/>
  <c r="F17" i="117"/>
  <c r="F19" i="117" s="1"/>
  <c r="E20" i="117"/>
  <c r="E43" i="117" s="1"/>
  <c r="K14" i="117"/>
  <c r="L84" i="113"/>
  <c r="L41" i="113"/>
  <c r="J44" i="113"/>
  <c r="K34" i="113"/>
  <c r="F21" i="113"/>
  <c r="K21" i="113"/>
  <c r="F18" i="113"/>
  <c r="J18" i="113"/>
  <c r="K15" i="113"/>
  <c r="K45" i="111"/>
  <c r="K84" i="115"/>
  <c r="K40" i="115"/>
  <c r="K37" i="115"/>
  <c r="F22" i="115"/>
  <c r="K22" i="115"/>
  <c r="J17" i="109"/>
  <c r="K14" i="109"/>
  <c r="F14" i="109"/>
  <c r="J14" i="109"/>
  <c r="K21" i="104"/>
  <c r="K22" i="104" s="1"/>
  <c r="L21" i="104"/>
  <c r="L22" i="104" s="1"/>
  <c r="J21" i="104"/>
  <c r="J22" i="104" s="1"/>
  <c r="K16" i="104"/>
  <c r="K12" i="104"/>
  <c r="F12" i="104"/>
  <c r="F17" i="104" s="1"/>
  <c r="H17" i="103"/>
  <c r="I17" i="103"/>
  <c r="F52" i="100"/>
  <c r="J38" i="100"/>
  <c r="K23" i="100"/>
  <c r="L57" i="98"/>
  <c r="J37" i="98"/>
  <c r="F41" i="96"/>
  <c r="L41" i="96" s="1"/>
  <c r="K35" i="96"/>
  <c r="K32" i="96"/>
  <c r="D46" i="96"/>
  <c r="D47" i="96" s="1"/>
  <c r="G18" i="95"/>
  <c r="I18" i="95"/>
  <c r="H46" i="96"/>
  <c r="H47" i="96" s="1"/>
  <c r="L30" i="96"/>
  <c r="L31" i="96"/>
  <c r="F32" i="96"/>
  <c r="L37" i="96"/>
  <c r="J23" i="97"/>
  <c r="J25" i="97"/>
  <c r="J26" i="97"/>
  <c r="J27" i="97"/>
  <c r="F37" i="98"/>
  <c r="J57" i="98"/>
  <c r="K94" i="98"/>
  <c r="J109" i="98"/>
  <c r="K111" i="98"/>
  <c r="L112" i="98"/>
  <c r="L118" i="98" s="1"/>
  <c r="G21" i="99"/>
  <c r="J9" i="95"/>
  <c r="J17" i="95" s="1"/>
  <c r="J12" i="95"/>
  <c r="J13" i="95"/>
  <c r="J16" i="95"/>
  <c r="E46" i="96"/>
  <c r="E47" i="96" s="1"/>
  <c r="L42" i="96"/>
  <c r="L43" i="96"/>
  <c r="K37" i="98"/>
  <c r="K73" i="98"/>
  <c r="J118" i="98"/>
  <c r="G53" i="100"/>
  <c r="J23" i="100"/>
  <c r="F38" i="100"/>
  <c r="C17" i="103"/>
  <c r="J12" i="104"/>
  <c r="H17" i="104"/>
  <c r="H23" i="104" s="1"/>
  <c r="E25" i="109"/>
  <c r="L17" i="109"/>
  <c r="J16" i="111"/>
  <c r="D68" i="111"/>
  <c r="K36" i="111"/>
  <c r="F67" i="111"/>
  <c r="J76" i="111"/>
  <c r="L16" i="113"/>
  <c r="L17" i="113"/>
  <c r="J21" i="113"/>
  <c r="K26" i="113"/>
  <c r="F38" i="113"/>
  <c r="K44" i="113"/>
  <c r="L42" i="113"/>
  <c r="J17" i="115"/>
  <c r="D85" i="115"/>
  <c r="D114" i="115" s="1"/>
  <c r="L18" i="115"/>
  <c r="L22" i="115" s="1"/>
  <c r="J37" i="115"/>
  <c r="F67" i="115"/>
  <c r="H20" i="117"/>
  <c r="H43" i="117" s="1"/>
  <c r="J11" i="118"/>
  <c r="J13" i="118"/>
  <c r="J19" i="118" s="1"/>
  <c r="J15" i="118"/>
  <c r="J17" i="118"/>
  <c r="J24" i="118"/>
  <c r="J26" i="118"/>
  <c r="J37" i="119"/>
  <c r="J49" i="119"/>
  <c r="K52" i="119"/>
  <c r="F72" i="119"/>
  <c r="J82" i="119"/>
  <c r="B41" i="120"/>
  <c r="G41" i="120"/>
  <c r="J33" i="120"/>
  <c r="J40" i="120" s="1"/>
  <c r="L26" i="121"/>
  <c r="J51" i="121"/>
  <c r="K54" i="121"/>
  <c r="D58" i="121"/>
  <c r="D84" i="121" s="1"/>
  <c r="D130" i="121" s="1"/>
  <c r="I58" i="121"/>
  <c r="I84" i="121" s="1"/>
  <c r="I130" i="121" s="1"/>
  <c r="F76" i="121"/>
  <c r="E129" i="121"/>
  <c r="K16" i="123"/>
  <c r="J28" i="123"/>
  <c r="L45" i="123"/>
  <c r="J48" i="100"/>
  <c r="J52" i="100" s="1"/>
  <c r="E17" i="103"/>
  <c r="D17" i="104"/>
  <c r="D23" i="104" s="1"/>
  <c r="I17" i="104"/>
  <c r="I23" i="104" s="1"/>
  <c r="F21" i="104"/>
  <c r="F22" i="104" s="1"/>
  <c r="I25" i="110"/>
  <c r="F21" i="111"/>
  <c r="F42" i="111"/>
  <c r="K76" i="111"/>
  <c r="H44" i="112"/>
  <c r="J93" i="113"/>
  <c r="K17" i="115"/>
  <c r="J47" i="115"/>
  <c r="D20" i="117"/>
  <c r="D43" i="117" s="1"/>
  <c r="I20" i="117"/>
  <c r="I43" i="117" s="1"/>
  <c r="I28" i="118"/>
  <c r="J68" i="119"/>
  <c r="J17" i="99"/>
  <c r="J18" i="99"/>
  <c r="J19" i="99"/>
  <c r="I53" i="100"/>
  <c r="K38" i="100"/>
  <c r="K48" i="100"/>
  <c r="K52" i="100" s="1"/>
  <c r="J9" i="103"/>
  <c r="J17" i="103" s="1"/>
  <c r="J16" i="104"/>
  <c r="L10" i="109"/>
  <c r="L14" i="109" s="1"/>
  <c r="K17" i="109"/>
  <c r="G68" i="111"/>
  <c r="J21" i="111"/>
  <c r="J42" i="111"/>
  <c r="J45" i="111"/>
  <c r="K49" i="111"/>
  <c r="F55" i="111"/>
  <c r="K67" i="111"/>
  <c r="L72" i="111"/>
  <c r="L76" i="111" s="1"/>
  <c r="G98" i="111"/>
  <c r="I44" i="112"/>
  <c r="J15" i="113"/>
  <c r="L26" i="113"/>
  <c r="J34" i="113"/>
  <c r="K38" i="113"/>
  <c r="F44" i="113"/>
  <c r="L40" i="113"/>
  <c r="J68" i="113"/>
  <c r="K93" i="113"/>
  <c r="G85" i="115"/>
  <c r="J22" i="115"/>
  <c r="J40" i="115"/>
  <c r="K47" i="115"/>
  <c r="L53" i="115"/>
  <c r="L57" i="115" s="1"/>
  <c r="K67" i="115"/>
  <c r="L82" i="115"/>
  <c r="L84" i="115" s="1"/>
  <c r="L12" i="117"/>
  <c r="L14" i="117" s="1"/>
  <c r="F52" i="119"/>
  <c r="K72" i="119"/>
  <c r="E41" i="120"/>
  <c r="G58" i="121"/>
  <c r="G84" i="121" s="1"/>
  <c r="J125" i="121"/>
  <c r="K22" i="123"/>
  <c r="L46" i="123"/>
  <c r="L48" i="123" s="1"/>
  <c r="J16" i="123"/>
  <c r="F28" i="123"/>
  <c r="K19" i="125"/>
  <c r="J26" i="125"/>
  <c r="I43" i="125"/>
  <c r="L43" i="125" s="1"/>
  <c r="L50" i="125"/>
  <c r="L52" i="125" s="1"/>
  <c r="E76" i="125"/>
  <c r="F71" i="125"/>
  <c r="B24" i="126"/>
  <c r="K111" i="127"/>
  <c r="J119" i="127"/>
  <c r="F66" i="129"/>
  <c r="F86" i="129"/>
  <c r="K89" i="129"/>
  <c r="F108" i="129"/>
  <c r="J64" i="130"/>
  <c r="J66" i="130"/>
  <c r="I16" i="132"/>
  <c r="L33" i="132"/>
  <c r="L45" i="132"/>
  <c r="L46" i="132"/>
  <c r="L47" i="132"/>
  <c r="L54" i="132"/>
  <c r="L57" i="132"/>
  <c r="L58" i="132"/>
  <c r="L59" i="132"/>
  <c r="L60" i="132"/>
  <c r="F156" i="132"/>
  <c r="F162" i="132"/>
  <c r="F173" i="132"/>
  <c r="F186" i="132"/>
  <c r="L208" i="132"/>
  <c r="L214" i="132"/>
  <c r="L216" i="132"/>
  <c r="L217" i="132"/>
  <c r="L218" i="132"/>
  <c r="L224" i="132"/>
  <c r="L225" i="132"/>
  <c r="L226" i="132"/>
  <c r="L227" i="132"/>
  <c r="L228" i="132"/>
  <c r="I229" i="132"/>
  <c r="L236" i="132"/>
  <c r="L239" i="132"/>
  <c r="K26" i="125"/>
  <c r="G76" i="125"/>
  <c r="J71" i="125"/>
  <c r="J41" i="127"/>
  <c r="J57" i="127" s="1"/>
  <c r="K119" i="127"/>
  <c r="F27" i="129"/>
  <c r="J86" i="129"/>
  <c r="K257" i="131"/>
  <c r="K260" i="131" s="1"/>
  <c r="K28" i="123"/>
  <c r="J37" i="123"/>
  <c r="J45" i="123"/>
  <c r="F45" i="123"/>
  <c r="F19" i="125"/>
  <c r="L34" i="125"/>
  <c r="L39" i="125" s="1"/>
  <c r="J67" i="125"/>
  <c r="K71" i="125"/>
  <c r="H24" i="126"/>
  <c r="E24" i="126"/>
  <c r="F111" i="127"/>
  <c r="K66" i="129"/>
  <c r="K86" i="129"/>
  <c r="F89" i="129"/>
  <c r="J102" i="129"/>
  <c r="J105" i="129"/>
  <c r="K108" i="129"/>
  <c r="J10" i="130"/>
  <c r="J12" i="130"/>
  <c r="J14" i="130"/>
  <c r="J17" i="130"/>
  <c r="J19" i="130"/>
  <c r="J21" i="130"/>
  <c r="J23" i="130"/>
  <c r="J31" i="130"/>
  <c r="J33" i="130"/>
  <c r="F16" i="132"/>
  <c r="F48" i="132"/>
  <c r="F61" i="132"/>
  <c r="L150" i="132"/>
  <c r="L151" i="132"/>
  <c r="L154" i="132"/>
  <c r="L155" i="132"/>
  <c r="I156" i="132"/>
  <c r="L157" i="132"/>
  <c r="L158" i="132" s="1"/>
  <c r="L159" i="132"/>
  <c r="L161" i="132"/>
  <c r="I162" i="132"/>
  <c r="L170" i="132"/>
  <c r="L171" i="132"/>
  <c r="L172" i="132"/>
  <c r="I173" i="132"/>
  <c r="L180" i="132"/>
  <c r="L181" i="132"/>
  <c r="L182" i="132"/>
  <c r="L184" i="132"/>
  <c r="L185" i="132"/>
  <c r="L193" i="132"/>
  <c r="L196" i="132"/>
  <c r="L197" i="132"/>
  <c r="L198" i="132"/>
  <c r="L199" i="132"/>
  <c r="L202" i="132"/>
  <c r="K208" i="132"/>
  <c r="F229" i="132"/>
  <c r="L266" i="132"/>
  <c r="L38" i="98"/>
  <c r="J85" i="98"/>
  <c r="K118" i="98"/>
  <c r="L247" i="132"/>
  <c r="I61" i="132"/>
  <c r="L174" i="131"/>
  <c r="L178" i="131"/>
  <c r="L183" i="131"/>
  <c r="L185" i="131"/>
  <c r="L188" i="131"/>
  <c r="L190" i="131"/>
  <c r="L192" i="131"/>
  <c r="L200" i="131"/>
  <c r="L202" i="131"/>
  <c r="L205" i="131"/>
  <c r="F211" i="131"/>
  <c r="F215" i="131" s="1"/>
  <c r="L212" i="131"/>
  <c r="L45" i="131"/>
  <c r="L245" i="131"/>
  <c r="L286" i="131"/>
  <c r="J66" i="129"/>
  <c r="L55" i="129"/>
  <c r="L66" i="129" s="1"/>
  <c r="L128" i="129"/>
  <c r="L103" i="129"/>
  <c r="L105" i="129" s="1"/>
  <c r="K16" i="129"/>
  <c r="K27" i="129" s="1"/>
  <c r="L33" i="129"/>
  <c r="L47" i="129" s="1"/>
  <c r="L87" i="129"/>
  <c r="L89" i="129" s="1"/>
  <c r="L111" i="127"/>
  <c r="L112" i="127"/>
  <c r="L119" i="127" s="1"/>
  <c r="B45" i="112"/>
  <c r="F45" i="112"/>
  <c r="C45" i="112"/>
  <c r="G45" i="112"/>
  <c r="D44" i="112"/>
  <c r="D45" i="112" s="1"/>
  <c r="J49" i="111"/>
  <c r="J67" i="111"/>
  <c r="H25" i="110"/>
  <c r="C34" i="110"/>
  <c r="I33" i="110"/>
  <c r="H25" i="109"/>
  <c r="D25" i="109"/>
  <c r="L41" i="98"/>
  <c r="L42" i="98"/>
  <c r="J47" i="98"/>
  <c r="F64" i="98"/>
  <c r="J73" i="98"/>
  <c r="F85" i="98"/>
  <c r="F94" i="98"/>
  <c r="F111" i="98"/>
  <c r="F47" i="98"/>
  <c r="F73" i="98"/>
  <c r="K23" i="98"/>
  <c r="K47" i="98"/>
  <c r="L85" i="98"/>
  <c r="H156" i="136"/>
  <c r="L157" i="136"/>
  <c r="I159" i="136"/>
  <c r="L159" i="136" s="1"/>
  <c r="I158" i="136"/>
  <c r="L158" i="136" s="1"/>
  <c r="I160" i="136"/>
  <c r="L160" i="136" s="1"/>
  <c r="L156" i="136"/>
  <c r="J157" i="136"/>
  <c r="L248" i="132"/>
  <c r="F41" i="127"/>
  <c r="F57" i="127" s="1"/>
  <c r="K41" i="127"/>
  <c r="K57" i="127" s="1"/>
  <c r="L64" i="127"/>
  <c r="L67" i="127"/>
  <c r="L69" i="127" s="1"/>
  <c r="F91" i="127"/>
  <c r="J99" i="127"/>
  <c r="L37" i="111"/>
  <c r="L42" i="111" s="1"/>
  <c r="L43" i="111"/>
  <c r="L45" i="111" s="1"/>
  <c r="L85" i="111"/>
  <c r="L88" i="111" s="1"/>
  <c r="L109" i="131"/>
  <c r="L12" i="131"/>
  <c r="L111" i="131"/>
  <c r="L113" i="131"/>
  <c r="L115" i="131"/>
  <c r="L227" i="131"/>
  <c r="L14" i="131"/>
  <c r="L309" i="131"/>
  <c r="L125" i="131"/>
  <c r="L127" i="131"/>
  <c r="L129" i="131"/>
  <c r="L151" i="131"/>
  <c r="L153" i="131"/>
  <c r="J250" i="131"/>
  <c r="L156" i="131"/>
  <c r="L158" i="131"/>
  <c r="L299" i="131"/>
  <c r="L17" i="131"/>
  <c r="J83" i="131"/>
  <c r="J84" i="131" s="1"/>
  <c r="L117" i="131"/>
  <c r="L135" i="131"/>
  <c r="L137" i="131"/>
  <c r="L311" i="131"/>
  <c r="L163" i="131"/>
  <c r="L165" i="131"/>
  <c r="L167" i="131"/>
  <c r="L201" i="131"/>
  <c r="L231" i="131"/>
  <c r="L301" i="131"/>
  <c r="L30" i="131"/>
  <c r="L32" i="131"/>
  <c r="L86" i="131"/>
  <c r="L126" i="131"/>
  <c r="L138" i="131"/>
  <c r="L150" i="131"/>
  <c r="L152" i="131"/>
  <c r="L214" i="131"/>
  <c r="L277" i="131"/>
  <c r="L279" i="131"/>
  <c r="L300" i="131"/>
  <c r="L38" i="131"/>
  <c r="L42" i="131"/>
  <c r="L88" i="131"/>
  <c r="L110" i="131"/>
  <c r="L128" i="131"/>
  <c r="L157" i="131"/>
  <c r="L159" i="131"/>
  <c r="L222" i="131"/>
  <c r="L224" i="131"/>
  <c r="L249" i="131"/>
  <c r="L255" i="131"/>
  <c r="L134" i="131"/>
  <c r="L136" i="131"/>
  <c r="L189" i="131"/>
  <c r="L191" i="131"/>
  <c r="L209" i="131"/>
  <c r="L233" i="131"/>
  <c r="L235" i="131"/>
  <c r="L278" i="131"/>
  <c r="L11" i="131"/>
  <c r="L13" i="131"/>
  <c r="L18" i="131"/>
  <c r="L21" i="131"/>
  <c r="L37" i="131"/>
  <c r="L40" i="131"/>
  <c r="L44" i="131"/>
  <c r="L85" i="131"/>
  <c r="L112" i="131"/>
  <c r="L114" i="131"/>
  <c r="L124" i="131"/>
  <c r="L149" i="131"/>
  <c r="L162" i="131"/>
  <c r="L164" i="131"/>
  <c r="L166" i="131"/>
  <c r="L184" i="131"/>
  <c r="L204" i="131"/>
  <c r="L206" i="131" s="1"/>
  <c r="L285" i="131"/>
  <c r="L288" i="131" s="1"/>
  <c r="L326" i="131"/>
  <c r="L329" i="131" s="1"/>
  <c r="L66" i="131"/>
  <c r="L77" i="131"/>
  <c r="L79" i="131"/>
  <c r="L155" i="131"/>
  <c r="L175" i="131"/>
  <c r="L187" i="131"/>
  <c r="L208" i="131"/>
  <c r="K211" i="131"/>
  <c r="K215" i="131" s="1"/>
  <c r="L210" i="131"/>
  <c r="L213" i="131"/>
  <c r="L223" i="131"/>
  <c r="J229" i="131"/>
  <c r="L228" i="131"/>
  <c r="F229" i="131"/>
  <c r="L232" i="131"/>
  <c r="L234" i="131"/>
  <c r="L243" i="131"/>
  <c r="F246" i="131"/>
  <c r="K246" i="131"/>
  <c r="L244" i="131"/>
  <c r="F250" i="131"/>
  <c r="F251" i="131" s="1"/>
  <c r="L248" i="131"/>
  <c r="L253" i="131"/>
  <c r="F257" i="131"/>
  <c r="F260" i="131" s="1"/>
  <c r="L258" i="131"/>
  <c r="L282" i="131"/>
  <c r="L298" i="131"/>
  <c r="L307" i="131" s="1"/>
  <c r="L310" i="131"/>
  <c r="L312" i="131"/>
  <c r="J11" i="126"/>
  <c r="J16" i="126"/>
  <c r="J79" i="119"/>
  <c r="L50" i="119"/>
  <c r="L52" i="119" s="1"/>
  <c r="F68" i="119"/>
  <c r="K68" i="119"/>
  <c r="J9" i="132"/>
  <c r="L80" i="132"/>
  <c r="I249" i="132"/>
  <c r="L82" i="132"/>
  <c r="L84" i="132"/>
  <c r="L85" i="132"/>
  <c r="L86" i="132"/>
  <c r="L250" i="132"/>
  <c r="L8" i="132"/>
  <c r="L10" i="132"/>
  <c r="L12" i="132"/>
  <c r="L87" i="132"/>
  <c r="L88" i="132"/>
  <c r="L89" i="132"/>
  <c r="L90" i="132"/>
  <c r="L91" i="132"/>
  <c r="L251" i="132"/>
  <c r="L13" i="132"/>
  <c r="L14" i="132"/>
  <c r="L17" i="132"/>
  <c r="L18" i="132"/>
  <c r="L102" i="132"/>
  <c r="L103" i="132"/>
  <c r="L105" i="132"/>
  <c r="F106" i="132"/>
  <c r="I106" i="132"/>
  <c r="L109" i="132"/>
  <c r="L110" i="132"/>
  <c r="L111" i="132"/>
  <c r="L112" i="132"/>
  <c r="L123" i="132"/>
  <c r="L252" i="132"/>
  <c r="L62" i="132"/>
  <c r="L64" i="132"/>
  <c r="L20" i="132"/>
  <c r="L21" i="132"/>
  <c r="L22" i="132"/>
  <c r="I32" i="132"/>
  <c r="L130" i="132"/>
  <c r="L133" i="132"/>
  <c r="L135" i="132"/>
  <c r="F136" i="132"/>
  <c r="I136" i="132"/>
  <c r="L138" i="132"/>
  <c r="L139" i="132"/>
  <c r="L140" i="132"/>
  <c r="L141" i="132"/>
  <c r="F142" i="132"/>
  <c r="J208" i="132"/>
  <c r="L253" i="132"/>
  <c r="L65" i="132"/>
  <c r="L66" i="132"/>
  <c r="K83" i="132"/>
  <c r="K93" i="132" s="1"/>
  <c r="J162" i="132"/>
  <c r="L242" i="132"/>
  <c r="F243" i="132"/>
  <c r="F32" i="132"/>
  <c r="L7" i="132"/>
  <c r="F9" i="132"/>
  <c r="K9" i="132"/>
  <c r="L43" i="132"/>
  <c r="L44" i="132"/>
  <c r="I48" i="132"/>
  <c r="L55" i="132"/>
  <c r="L56" i="132"/>
  <c r="L67" i="132"/>
  <c r="L68" i="132"/>
  <c r="I83" i="132"/>
  <c r="I93" i="132" s="1"/>
  <c r="L113" i="132"/>
  <c r="L124" i="132"/>
  <c r="L125" i="132"/>
  <c r="J129" i="132"/>
  <c r="J131" i="132" s="1"/>
  <c r="L127" i="132"/>
  <c r="K129" i="132"/>
  <c r="K131" i="132" s="1"/>
  <c r="L132" i="132"/>
  <c r="L149" i="132"/>
  <c r="L152" i="132"/>
  <c r="L153" i="132"/>
  <c r="L169" i="132"/>
  <c r="I186" i="132"/>
  <c r="L192" i="132"/>
  <c r="L194" i="132"/>
  <c r="L201" i="132"/>
  <c r="L265" i="132"/>
  <c r="I9" i="132"/>
  <c r="L11" i="132"/>
  <c r="L15" i="132"/>
  <c r="L19" i="132"/>
  <c r="L81" i="132"/>
  <c r="L101" i="132"/>
  <c r="K106" i="132"/>
  <c r="L104" i="132"/>
  <c r="L134" i="132"/>
  <c r="L179" i="132"/>
  <c r="I183" i="132"/>
  <c r="L241" i="132"/>
  <c r="K249" i="132"/>
  <c r="J11" i="128"/>
  <c r="J13" i="128"/>
  <c r="J12" i="126"/>
  <c r="J13" i="126"/>
  <c r="J17" i="126"/>
  <c r="J15" i="126"/>
  <c r="F110" i="121"/>
  <c r="K95" i="121"/>
  <c r="J120" i="121"/>
  <c r="J126" i="121" s="1"/>
  <c r="F99" i="121"/>
  <c r="F103" i="121"/>
  <c r="L103" i="121" s="1"/>
  <c r="L123" i="121"/>
  <c r="L125" i="121" s="1"/>
  <c r="F26" i="113"/>
  <c r="F34" i="113"/>
  <c r="J38" i="113"/>
  <c r="F68" i="113"/>
  <c r="K68" i="113"/>
  <c r="F15" i="113"/>
  <c r="L39" i="113"/>
  <c r="L52" i="113"/>
  <c r="L51" i="113"/>
  <c r="F93" i="113"/>
  <c r="L37" i="115"/>
  <c r="F37" i="115"/>
  <c r="E85" i="115"/>
  <c r="I110" i="115"/>
  <c r="L67" i="115"/>
  <c r="L68" i="115"/>
  <c r="L78" i="115"/>
  <c r="L79" i="115"/>
  <c r="L106" i="115"/>
  <c r="F57" i="98"/>
  <c r="F16" i="98"/>
  <c r="L16" i="98" s="1"/>
  <c r="J23" i="98"/>
  <c r="J94" i="98"/>
  <c r="F109" i="98"/>
  <c r="K109" i="98"/>
  <c r="J111" i="98"/>
  <c r="L11" i="96"/>
  <c r="F18" i="96"/>
  <c r="L13" i="96"/>
  <c r="L14" i="96"/>
  <c r="L15" i="96"/>
  <c r="L16" i="96"/>
  <c r="L17" i="96"/>
  <c r="L28" i="96"/>
  <c r="L29" i="96"/>
  <c r="I32" i="96"/>
  <c r="F35" i="96"/>
  <c r="L35" i="96" s="1"/>
  <c r="J45" i="96"/>
  <c r="F22" i="96"/>
  <c r="L22" i="96" s="1"/>
  <c r="J32" i="96"/>
  <c r="L44" i="96"/>
  <c r="F51" i="121"/>
  <c r="J54" i="121"/>
  <c r="H58" i="121"/>
  <c r="H84" i="121" s="1"/>
  <c r="K57" i="121"/>
  <c r="K58" i="121" s="1"/>
  <c r="J95" i="121"/>
  <c r="H129" i="121"/>
  <c r="K99" i="121"/>
  <c r="L100" i="121"/>
  <c r="K110" i="121"/>
  <c r="K46" i="121"/>
  <c r="F54" i="121"/>
  <c r="J57" i="121"/>
  <c r="K76" i="121"/>
  <c r="J110" i="121"/>
  <c r="K51" i="121"/>
  <c r="F57" i="121"/>
  <c r="J73" i="121"/>
  <c r="J76" i="121"/>
  <c r="F83" i="121"/>
  <c r="L96" i="121"/>
  <c r="L99" i="121" s="1"/>
  <c r="L15" i="121"/>
  <c r="L18" i="121" s="1"/>
  <c r="F46" i="121"/>
  <c r="L49" i="121"/>
  <c r="L51" i="121" s="1"/>
  <c r="E58" i="121"/>
  <c r="E84" i="121" s="1"/>
  <c r="L55" i="121"/>
  <c r="L57" i="121" s="1"/>
  <c r="K73" i="121"/>
  <c r="K83" i="121"/>
  <c r="F95" i="121"/>
  <c r="G129" i="121"/>
  <c r="J99" i="121"/>
  <c r="L104" i="121"/>
  <c r="L110" i="121" s="1"/>
  <c r="K120" i="121"/>
  <c r="K126" i="121" s="1"/>
  <c r="J83" i="121"/>
  <c r="L52" i="121"/>
  <c r="L54" i="121" s="1"/>
  <c r="F120" i="121"/>
  <c r="F126" i="121" s="1"/>
  <c r="J46" i="121"/>
  <c r="L74" i="121"/>
  <c r="L76" i="121" s="1"/>
  <c r="L79" i="121"/>
  <c r="L83" i="121" s="1"/>
  <c r="F16" i="111"/>
  <c r="L64" i="111"/>
  <c r="L67" i="111" s="1"/>
  <c r="K16" i="111"/>
  <c r="E68" i="111"/>
  <c r="E98" i="111" s="1"/>
  <c r="L17" i="111"/>
  <c r="L21" i="111" s="1"/>
  <c r="K55" i="111"/>
  <c r="I68" i="111"/>
  <c r="L13" i="111"/>
  <c r="L16" i="111" s="1"/>
  <c r="H68" i="111"/>
  <c r="K27" i="111"/>
  <c r="L49" i="111"/>
  <c r="K94" i="111"/>
  <c r="J27" i="111"/>
  <c r="F36" i="111"/>
  <c r="J55" i="111"/>
  <c r="J94" i="111"/>
  <c r="F94" i="111"/>
  <c r="B34" i="110"/>
  <c r="J9" i="110"/>
  <c r="J25" i="110" s="1"/>
  <c r="H33" i="110"/>
  <c r="F34" i="110"/>
  <c r="L38" i="100"/>
  <c r="D52" i="100"/>
  <c r="L37" i="98"/>
  <c r="L17" i="98"/>
  <c r="L23" i="98" s="1"/>
  <c r="K43" i="98"/>
  <c r="L44" i="98"/>
  <c r="L47" i="98" s="1"/>
  <c r="J64" i="98"/>
  <c r="K85" i="98"/>
  <c r="L106" i="98"/>
  <c r="L109" i="98" s="1"/>
  <c r="K57" i="98"/>
  <c r="L39" i="98"/>
  <c r="L40" i="98"/>
  <c r="K64" i="98"/>
  <c r="L70" i="98"/>
  <c r="L73" i="98" s="1"/>
  <c r="L92" i="98"/>
  <c r="L94" i="98" s="1"/>
  <c r="G109" i="129"/>
  <c r="G131" i="129" s="1"/>
  <c r="C26" i="128"/>
  <c r="L102" i="129"/>
  <c r="F102" i="129"/>
  <c r="L35" i="131"/>
  <c r="L76" i="131"/>
  <c r="L81" i="131"/>
  <c r="J211" i="131"/>
  <c r="J215" i="131" s="1"/>
  <c r="J246" i="131"/>
  <c r="J257" i="131"/>
  <c r="J260" i="131" s="1"/>
  <c r="L63" i="132"/>
  <c r="L108" i="132"/>
  <c r="L137" i="132"/>
  <c r="L148" i="132"/>
  <c r="L160" i="132"/>
  <c r="F183" i="132"/>
  <c r="F208" i="132"/>
  <c r="L215" i="132"/>
  <c r="J229" i="132"/>
  <c r="L238" i="132"/>
  <c r="F249" i="132"/>
  <c r="I109" i="129"/>
  <c r="L75" i="129"/>
  <c r="L86" i="129" s="1"/>
  <c r="L106" i="129"/>
  <c r="L108" i="129" s="1"/>
  <c r="L16" i="131"/>
  <c r="L20" i="131"/>
  <c r="L123" i="131"/>
  <c r="L177" i="131"/>
  <c r="J16" i="132"/>
  <c r="J61" i="132"/>
  <c r="L128" i="132"/>
  <c r="J9" i="128"/>
  <c r="I18" i="128"/>
  <c r="I19" i="128" s="1"/>
  <c r="I26" i="128" s="1"/>
  <c r="J21" i="128"/>
  <c r="L127" i="129"/>
  <c r="L247" i="131"/>
  <c r="L281" i="131"/>
  <c r="L308" i="131"/>
  <c r="L322" i="131"/>
  <c r="L9" i="131"/>
  <c r="L108" i="131"/>
  <c r="L133" i="131"/>
  <c r="L161" i="131"/>
  <c r="L182" i="131"/>
  <c r="L199" i="131"/>
  <c r="L207" i="131"/>
  <c r="L226" i="131"/>
  <c r="J10" i="126"/>
  <c r="L42" i="127"/>
  <c r="L97" i="127"/>
  <c r="L99" i="127" s="1"/>
  <c r="L41" i="127"/>
  <c r="L74" i="127"/>
  <c r="L76" i="127" s="1"/>
  <c r="G24" i="126"/>
  <c r="L73" i="121"/>
  <c r="L120" i="121"/>
  <c r="L126" i="121" s="1"/>
  <c r="L16" i="123"/>
  <c r="L28" i="123"/>
  <c r="L42" i="125"/>
  <c r="L37" i="119"/>
  <c r="L95" i="121"/>
  <c r="L19" i="123"/>
  <c r="J21" i="118"/>
  <c r="F37" i="119"/>
  <c r="L9" i="121"/>
  <c r="L11" i="121"/>
  <c r="L14" i="121" s="1"/>
  <c r="L38" i="121"/>
  <c r="L46" i="121" s="1"/>
  <c r="F73" i="121"/>
  <c r="F16" i="123"/>
  <c r="F37" i="123"/>
  <c r="H28" i="118"/>
  <c r="L16" i="119"/>
  <c r="L21" i="119" s="1"/>
  <c r="L47" i="119"/>
  <c r="L49" i="119" s="1"/>
  <c r="L70" i="119"/>
  <c r="L72" i="119" s="1"/>
  <c r="L19" i="121"/>
  <c r="L27" i="121"/>
  <c r="L31" i="121" s="1"/>
  <c r="L20" i="123"/>
  <c r="L22" i="123" s="1"/>
  <c r="J24" i="124"/>
  <c r="J29" i="124" s="1"/>
  <c r="J30" i="124" s="1"/>
  <c r="L21" i="125"/>
  <c r="L26" i="125" s="1"/>
  <c r="L68" i="125"/>
  <c r="L71" i="125" s="1"/>
  <c r="J9" i="118"/>
  <c r="L62" i="119"/>
  <c r="L63" i="119"/>
  <c r="L68" i="119" s="1"/>
  <c r="L80" i="119"/>
  <c r="L82" i="119" s="1"/>
  <c r="L15" i="125"/>
  <c r="L19" i="125" s="1"/>
  <c r="L65" i="125"/>
  <c r="L67" i="125" s="1"/>
  <c r="L11" i="117"/>
  <c r="K17" i="117"/>
  <c r="K19" i="117" s="1"/>
  <c r="J17" i="117"/>
  <c r="J19" i="117" s="1"/>
  <c r="I19" i="117"/>
  <c r="L47" i="115"/>
  <c r="L17" i="115"/>
  <c r="F17" i="115"/>
  <c r="L38" i="115"/>
  <c r="L40" i="115" s="1"/>
  <c r="F47" i="115"/>
  <c r="L27" i="111"/>
  <c r="L94" i="111"/>
  <c r="L34" i="113"/>
  <c r="L93" i="113"/>
  <c r="J44" i="112"/>
  <c r="D33" i="110"/>
  <c r="J33" i="110" s="1"/>
  <c r="F27" i="111"/>
  <c r="F49" i="111"/>
  <c r="I18" i="113"/>
  <c r="L9" i="113"/>
  <c r="L12" i="113"/>
  <c r="L15" i="113" s="1"/>
  <c r="L19" i="113"/>
  <c r="L21" i="113" s="1"/>
  <c r="L66" i="113"/>
  <c r="L68" i="113" s="1"/>
  <c r="L34" i="111"/>
  <c r="L36" i="111" s="1"/>
  <c r="L50" i="111"/>
  <c r="L55" i="111" s="1"/>
  <c r="L95" i="111"/>
  <c r="L35" i="113"/>
  <c r="L38" i="113" s="1"/>
  <c r="F17" i="109"/>
  <c r="I14" i="108"/>
  <c r="L14" i="104"/>
  <c r="L16" i="104" s="1"/>
  <c r="L10" i="104"/>
  <c r="L12" i="104" s="1"/>
  <c r="L48" i="100"/>
  <c r="L52" i="100" s="1"/>
  <c r="D21" i="99"/>
  <c r="F23" i="100"/>
  <c r="J16" i="99"/>
  <c r="L24" i="100"/>
  <c r="L28" i="100" s="1"/>
  <c r="J21" i="97"/>
  <c r="L10" i="98"/>
  <c r="L12" i="98" s="1"/>
  <c r="L13" i="98"/>
  <c r="J16" i="98"/>
  <c r="L58" i="98"/>
  <c r="L64" i="98" s="1"/>
  <c r="L86" i="98"/>
  <c r="L91" i="98" s="1"/>
  <c r="L111" i="98"/>
  <c r="I43" i="98"/>
  <c r="I65" i="98" s="1"/>
  <c r="D18" i="95"/>
  <c r="L9" i="96"/>
  <c r="J33" i="96"/>
  <c r="G34" i="96"/>
  <c r="J34" i="96" s="1"/>
  <c r="F45" i="96"/>
  <c r="L12" i="96"/>
  <c r="I18" i="96"/>
  <c r="I46" i="96" s="1"/>
  <c r="I47" i="96" s="1"/>
  <c r="L33" i="96"/>
  <c r="K21" i="93"/>
  <c r="L21" i="93"/>
  <c r="J21" i="93"/>
  <c r="L325" i="131" l="1"/>
  <c r="L284" i="131"/>
  <c r="L203" i="131"/>
  <c r="L280" i="131"/>
  <c r="L130" i="131"/>
  <c r="L193" i="131"/>
  <c r="L225" i="131"/>
  <c r="J251" i="131"/>
  <c r="L186" i="131"/>
  <c r="L236" i="131"/>
  <c r="K251" i="131"/>
  <c r="L160" i="131"/>
  <c r="L168" i="131"/>
  <c r="L154" i="131"/>
  <c r="L116" i="131"/>
  <c r="L15" i="131"/>
  <c r="L46" i="131"/>
  <c r="L90" i="131"/>
  <c r="L70" i="131"/>
  <c r="G77" i="125"/>
  <c r="I44" i="125"/>
  <c r="J18" i="126"/>
  <c r="L243" i="132"/>
  <c r="H77" i="125"/>
  <c r="D84" i="119"/>
  <c r="F97" i="111"/>
  <c r="H98" i="111"/>
  <c r="K110" i="115"/>
  <c r="J110" i="115"/>
  <c r="L110" i="115"/>
  <c r="K119" i="98"/>
  <c r="J119" i="98"/>
  <c r="F119" i="98"/>
  <c r="L119" i="98"/>
  <c r="I34" i="110"/>
  <c r="E301" i="132"/>
  <c r="G301" i="132"/>
  <c r="G160" i="136"/>
  <c r="J160" i="136" s="1"/>
  <c r="G158" i="136"/>
  <c r="J158" i="136" s="1"/>
  <c r="L129" i="129"/>
  <c r="L130" i="129" s="1"/>
  <c r="L79" i="127"/>
  <c r="D129" i="127"/>
  <c r="D141" i="127" s="1"/>
  <c r="I129" i="127"/>
  <c r="I141" i="127" s="1"/>
  <c r="F96" i="127"/>
  <c r="G129" i="127"/>
  <c r="G141" i="127" s="1"/>
  <c r="J76" i="125"/>
  <c r="E77" i="125"/>
  <c r="K76" i="125"/>
  <c r="D55" i="125"/>
  <c r="D77" i="125" s="1"/>
  <c r="F55" i="125"/>
  <c r="J55" i="125"/>
  <c r="J77" i="125" s="1"/>
  <c r="E130" i="121"/>
  <c r="K84" i="121"/>
  <c r="L84" i="121"/>
  <c r="H130" i="121"/>
  <c r="G130" i="121"/>
  <c r="I45" i="112"/>
  <c r="J97" i="111"/>
  <c r="K97" i="111"/>
  <c r="L97" i="111"/>
  <c r="J54" i="78"/>
  <c r="D55" i="78"/>
  <c r="L268" i="132"/>
  <c r="L106" i="132"/>
  <c r="L255" i="132"/>
  <c r="L229" i="132"/>
  <c r="L249" i="132"/>
  <c r="L173" i="132"/>
  <c r="L114" i="132"/>
  <c r="L136" i="132"/>
  <c r="L240" i="132"/>
  <c r="L223" i="132"/>
  <c r="L142" i="132"/>
  <c r="L204" i="132"/>
  <c r="L162" i="132"/>
  <c r="L183" i="132"/>
  <c r="J186" i="132"/>
  <c r="L186" i="132" s="1"/>
  <c r="L195" i="132"/>
  <c r="L200" i="132"/>
  <c r="L156" i="132"/>
  <c r="L129" i="132"/>
  <c r="L131" i="132" s="1"/>
  <c r="L70" i="132"/>
  <c r="L48" i="132"/>
  <c r="L61" i="132"/>
  <c r="L16" i="132"/>
  <c r="L32" i="132"/>
  <c r="H301" i="132"/>
  <c r="L179" i="131"/>
  <c r="L181" i="131" s="1"/>
  <c r="L211" i="131"/>
  <c r="L215" i="131" s="1"/>
  <c r="L22" i="131"/>
  <c r="L34" i="131" s="1"/>
  <c r="L257" i="131"/>
  <c r="L260" i="131" s="1"/>
  <c r="L83" i="131"/>
  <c r="L84" i="131" s="1"/>
  <c r="L229" i="131"/>
  <c r="J62" i="130"/>
  <c r="K130" i="129"/>
  <c r="K109" i="129"/>
  <c r="L109" i="129"/>
  <c r="J25" i="128"/>
  <c r="J14" i="128"/>
  <c r="J156" i="136"/>
  <c r="G159" i="136"/>
  <c r="J159" i="136" s="1"/>
  <c r="I161" i="136"/>
  <c r="L161" i="136" s="1"/>
  <c r="H129" i="127"/>
  <c r="H141" i="127" s="1"/>
  <c r="E129" i="127"/>
  <c r="E141" i="127" s="1"/>
  <c r="K79" i="127"/>
  <c r="K96" i="127" s="1"/>
  <c r="J79" i="127"/>
  <c r="J96" i="127" s="1"/>
  <c r="F76" i="125"/>
  <c r="J51" i="123"/>
  <c r="J68" i="123" s="1"/>
  <c r="F51" i="123"/>
  <c r="F68" i="123" s="1"/>
  <c r="K51" i="123"/>
  <c r="K68" i="123" s="1"/>
  <c r="L22" i="121"/>
  <c r="I41" i="120"/>
  <c r="G84" i="119"/>
  <c r="I84" i="119"/>
  <c r="K83" i="119"/>
  <c r="H84" i="119"/>
  <c r="F54" i="119"/>
  <c r="J83" i="119"/>
  <c r="E84" i="119"/>
  <c r="L79" i="119"/>
  <c r="L83" i="119" s="1"/>
  <c r="F83" i="119"/>
  <c r="F84" i="119" s="1"/>
  <c r="J54" i="119"/>
  <c r="J84" i="119" s="1"/>
  <c r="L54" i="119"/>
  <c r="K54" i="119"/>
  <c r="K84" i="119" s="1"/>
  <c r="G28" i="118"/>
  <c r="L17" i="117"/>
  <c r="L19" i="117" s="1"/>
  <c r="L58" i="113"/>
  <c r="F95" i="113"/>
  <c r="D96" i="113"/>
  <c r="H60" i="113"/>
  <c r="K60" i="113" s="1"/>
  <c r="K58" i="113"/>
  <c r="G60" i="113"/>
  <c r="J60" i="113" s="1"/>
  <c r="J58" i="113"/>
  <c r="I60" i="113"/>
  <c r="L60" i="113" s="1"/>
  <c r="F64" i="113"/>
  <c r="L59" i="113"/>
  <c r="H45" i="112"/>
  <c r="I98" i="111"/>
  <c r="H34" i="110"/>
  <c r="I111" i="115"/>
  <c r="L111" i="115" s="1"/>
  <c r="L81" i="115"/>
  <c r="L70" i="115"/>
  <c r="E114" i="115"/>
  <c r="J87" i="115"/>
  <c r="K87" i="115"/>
  <c r="L87" i="115"/>
  <c r="K25" i="109"/>
  <c r="F25" i="109"/>
  <c r="J25" i="109"/>
  <c r="J39" i="100"/>
  <c r="F39" i="100"/>
  <c r="F53" i="100" s="1"/>
  <c r="L39" i="100"/>
  <c r="L53" i="100" s="1"/>
  <c r="K39" i="100"/>
  <c r="K53" i="100" s="1"/>
  <c r="J53" i="100"/>
  <c r="H120" i="98"/>
  <c r="J65" i="98"/>
  <c r="K65" i="98"/>
  <c r="G120" i="98"/>
  <c r="F65" i="98"/>
  <c r="G29" i="97"/>
  <c r="L45" i="96"/>
  <c r="K46" i="96"/>
  <c r="K47" i="96" s="1"/>
  <c r="F46" i="96"/>
  <c r="F47" i="96" s="1"/>
  <c r="L83" i="132"/>
  <c r="L93" i="132" s="1"/>
  <c r="D301" i="132"/>
  <c r="F109" i="129"/>
  <c r="F131" i="129" s="1"/>
  <c r="J24" i="126"/>
  <c r="L76" i="125"/>
  <c r="J41" i="120"/>
  <c r="D41" i="120"/>
  <c r="J28" i="118"/>
  <c r="L20" i="117"/>
  <c r="L43" i="117" s="1"/>
  <c r="K20" i="117"/>
  <c r="K43" i="117" s="1"/>
  <c r="F20" i="117"/>
  <c r="F43" i="117" s="1"/>
  <c r="E96" i="113"/>
  <c r="L44" i="113"/>
  <c r="L18" i="113"/>
  <c r="J45" i="112"/>
  <c r="D98" i="111"/>
  <c r="J68" i="111"/>
  <c r="J98" i="111" s="1"/>
  <c r="J85" i="115"/>
  <c r="F85" i="115"/>
  <c r="F114" i="115" s="1"/>
  <c r="K85" i="115"/>
  <c r="L25" i="109"/>
  <c r="F23" i="104"/>
  <c r="K17" i="104"/>
  <c r="K23" i="104" s="1"/>
  <c r="D53" i="100"/>
  <c r="J20" i="99"/>
  <c r="J21" i="99" s="1"/>
  <c r="D120" i="98"/>
  <c r="L32" i="96"/>
  <c r="L18" i="96"/>
  <c r="L37" i="123"/>
  <c r="J58" i="121"/>
  <c r="J84" i="121" s="1"/>
  <c r="J18" i="95"/>
  <c r="J17" i="104"/>
  <c r="J23" i="104" s="1"/>
  <c r="L246" i="131"/>
  <c r="L250" i="131"/>
  <c r="L43" i="98"/>
  <c r="L65" i="98" s="1"/>
  <c r="K156" i="136"/>
  <c r="H157" i="136"/>
  <c r="L9" i="132"/>
  <c r="J129" i="121"/>
  <c r="F129" i="121"/>
  <c r="L129" i="121"/>
  <c r="F58" i="121"/>
  <c r="F84" i="121" s="1"/>
  <c r="F130" i="121" s="1"/>
  <c r="E120" i="98"/>
  <c r="K129" i="121"/>
  <c r="L58" i="121"/>
  <c r="L68" i="111"/>
  <c r="F68" i="111"/>
  <c r="K68" i="111"/>
  <c r="K98" i="111" s="1"/>
  <c r="J34" i="110"/>
  <c r="D26" i="128"/>
  <c r="I131" i="129"/>
  <c r="J18" i="128"/>
  <c r="B26" i="128"/>
  <c r="H26" i="128"/>
  <c r="J109" i="129"/>
  <c r="J131" i="129" s="1"/>
  <c r="L57" i="127"/>
  <c r="L44" i="125"/>
  <c r="K55" i="125"/>
  <c r="I45" i="125"/>
  <c r="J20" i="117"/>
  <c r="J43" i="117" s="1"/>
  <c r="D34" i="110"/>
  <c r="J14" i="108"/>
  <c r="L17" i="104"/>
  <c r="L23" i="104" s="1"/>
  <c r="I120" i="98"/>
  <c r="G35" i="96"/>
  <c r="L251" i="131" l="1"/>
  <c r="K77" i="125"/>
  <c r="F77" i="125"/>
  <c r="K301" i="132"/>
  <c r="L96" i="127"/>
  <c r="J129" i="127"/>
  <c r="J141" i="127" s="1"/>
  <c r="K130" i="121"/>
  <c r="L46" i="96"/>
  <c r="L47" i="96" s="1"/>
  <c r="L129" i="127"/>
  <c r="L141" i="127" s="1"/>
  <c r="I301" i="132"/>
  <c r="F301" i="132"/>
  <c r="J301" i="132"/>
  <c r="G161" i="136"/>
  <c r="J161" i="136" s="1"/>
  <c r="K131" i="129"/>
  <c r="F129" i="127"/>
  <c r="F141" i="127" s="1"/>
  <c r="L130" i="121"/>
  <c r="J130" i="121"/>
  <c r="J19" i="128"/>
  <c r="J26" i="128" s="1"/>
  <c r="I162" i="136"/>
  <c r="I163" i="136" s="1"/>
  <c r="I205" i="136" s="1"/>
  <c r="I274" i="136" s="1"/>
  <c r="H159" i="136"/>
  <c r="K159" i="136" s="1"/>
  <c r="K129" i="127"/>
  <c r="K141" i="127" s="1"/>
  <c r="L51" i="123"/>
  <c r="L68" i="123" s="1"/>
  <c r="L84" i="119"/>
  <c r="L61" i="113"/>
  <c r="L64" i="113" s="1"/>
  <c r="H61" i="113"/>
  <c r="H64" i="113" s="1"/>
  <c r="H69" i="113" s="1"/>
  <c r="J61" i="113"/>
  <c r="J64" i="113" s="1"/>
  <c r="K61" i="113"/>
  <c r="K64" i="113" s="1"/>
  <c r="I61" i="113"/>
  <c r="G61" i="113"/>
  <c r="G64" i="113" s="1"/>
  <c r="L98" i="111"/>
  <c r="L85" i="115"/>
  <c r="J88" i="115"/>
  <c r="K88" i="115"/>
  <c r="L88" i="115"/>
  <c r="J120" i="98"/>
  <c r="K120" i="98"/>
  <c r="F120" i="98"/>
  <c r="J29" i="97"/>
  <c r="L131" i="129"/>
  <c r="F96" i="113"/>
  <c r="F98" i="111"/>
  <c r="L120" i="98"/>
  <c r="H158" i="136"/>
  <c r="H161" i="136" s="1"/>
  <c r="K161" i="136" s="1"/>
  <c r="H160" i="136"/>
  <c r="K160" i="136" s="1"/>
  <c r="K157" i="136"/>
  <c r="L45" i="125"/>
  <c r="I47" i="125"/>
  <c r="J35" i="96"/>
  <c r="J46" i="96" s="1"/>
  <c r="J47" i="96" s="1"/>
  <c r="G46" i="96"/>
  <c r="G47" i="96" s="1"/>
  <c r="C26" i="85"/>
  <c r="E26" i="85"/>
  <c r="F26" i="85"/>
  <c r="G26" i="85"/>
  <c r="B26" i="85"/>
  <c r="I36" i="85"/>
  <c r="H36" i="85"/>
  <c r="J36" i="85"/>
  <c r="I21" i="85"/>
  <c r="H21" i="85"/>
  <c r="J21" i="85"/>
  <c r="D125" i="61"/>
  <c r="F125" i="61"/>
  <c r="G125" i="61"/>
  <c r="H125" i="61"/>
  <c r="I125" i="61"/>
  <c r="J125" i="61"/>
  <c r="K125" i="61"/>
  <c r="C125" i="61"/>
  <c r="M124" i="61"/>
  <c r="L124" i="61"/>
  <c r="E124" i="61"/>
  <c r="N124" i="61" s="1"/>
  <c r="M123" i="61"/>
  <c r="L123" i="61"/>
  <c r="E123" i="61"/>
  <c r="N123" i="61" s="1"/>
  <c r="D93" i="61"/>
  <c r="E93" i="61"/>
  <c r="F93" i="61"/>
  <c r="G93" i="61"/>
  <c r="H93" i="61"/>
  <c r="I93" i="61"/>
  <c r="J93" i="61"/>
  <c r="K93" i="61"/>
  <c r="C93" i="61"/>
  <c r="N92" i="61"/>
  <c r="M92" i="61"/>
  <c r="L92" i="61"/>
  <c r="N91" i="61"/>
  <c r="M91" i="61"/>
  <c r="L91" i="61"/>
  <c r="D71" i="61"/>
  <c r="F71" i="61"/>
  <c r="G71" i="61"/>
  <c r="I71" i="61"/>
  <c r="J71" i="61"/>
  <c r="K71" i="61"/>
  <c r="M64" i="61"/>
  <c r="L64" i="61"/>
  <c r="H64" i="61"/>
  <c r="M63" i="61"/>
  <c r="L63" i="61"/>
  <c r="H63" i="61"/>
  <c r="M62" i="61"/>
  <c r="L62" i="61"/>
  <c r="H62" i="61"/>
  <c r="E71" i="61"/>
  <c r="L47" i="125" l="1"/>
  <c r="G162" i="136"/>
  <c r="G163" i="136" s="1"/>
  <c r="G205" i="136" s="1"/>
  <c r="G274" i="136" s="1"/>
  <c r="J162" i="136"/>
  <c r="J163" i="136" s="1"/>
  <c r="J205" i="136" s="1"/>
  <c r="J274" i="136" s="1"/>
  <c r="L301" i="132"/>
  <c r="L162" i="136"/>
  <c r="L163" i="136" s="1"/>
  <c r="L205" i="136" s="1"/>
  <c r="L274" i="136" s="1"/>
  <c r="H70" i="113"/>
  <c r="K70" i="113" s="1"/>
  <c r="K69" i="113"/>
  <c r="I64" i="113"/>
  <c r="G69" i="113"/>
  <c r="G71" i="113" s="1"/>
  <c r="J71" i="113" s="1"/>
  <c r="G70" i="113"/>
  <c r="J70" i="113" s="1"/>
  <c r="H71" i="113"/>
  <c r="K71" i="113" s="1"/>
  <c r="K89" i="115"/>
  <c r="J89" i="115"/>
  <c r="L89" i="115"/>
  <c r="H71" i="61"/>
  <c r="K158" i="136"/>
  <c r="H162" i="136"/>
  <c r="H163" i="136" s="1"/>
  <c r="H205" i="136" s="1"/>
  <c r="H274" i="136" s="1"/>
  <c r="I48" i="125"/>
  <c r="L48" i="125" s="1"/>
  <c r="N62" i="61"/>
  <c r="N63" i="61"/>
  <c r="N64" i="61"/>
  <c r="D38" i="61"/>
  <c r="F38" i="61"/>
  <c r="G38" i="61"/>
  <c r="I38" i="61"/>
  <c r="J38" i="61"/>
  <c r="K38" i="61"/>
  <c r="C38" i="61"/>
  <c r="M34" i="61"/>
  <c r="L34" i="61"/>
  <c r="N34" i="61"/>
  <c r="M33" i="61"/>
  <c r="L33" i="61"/>
  <c r="N33" i="61"/>
  <c r="J16" i="39"/>
  <c r="I16" i="39"/>
  <c r="H16" i="39"/>
  <c r="J15" i="39"/>
  <c r="I15" i="39"/>
  <c r="H15" i="39"/>
  <c r="J14" i="39"/>
  <c r="I14" i="39"/>
  <c r="H14" i="39"/>
  <c r="J12" i="39"/>
  <c r="I12" i="39"/>
  <c r="H12" i="39"/>
  <c r="J11" i="39"/>
  <c r="I11" i="39"/>
  <c r="H11" i="39"/>
  <c r="J164" i="81"/>
  <c r="K164" i="81"/>
  <c r="J165" i="81"/>
  <c r="K165" i="81"/>
  <c r="J166" i="81"/>
  <c r="K166" i="81"/>
  <c r="J167" i="81"/>
  <c r="K167" i="81"/>
  <c r="J168" i="81"/>
  <c r="K168" i="81"/>
  <c r="J169" i="81"/>
  <c r="K169" i="81"/>
  <c r="J170" i="81"/>
  <c r="K170" i="81"/>
  <c r="J172" i="81"/>
  <c r="K172" i="81"/>
  <c r="J174" i="81"/>
  <c r="K174" i="81"/>
  <c r="H25" i="38"/>
  <c r="I25" i="38"/>
  <c r="H27" i="38"/>
  <c r="I27" i="38"/>
  <c r="H28" i="38"/>
  <c r="I28" i="38"/>
  <c r="H29" i="38"/>
  <c r="I29" i="38"/>
  <c r="H30" i="38"/>
  <c r="I30" i="38"/>
  <c r="J30" i="38"/>
  <c r="H32" i="38"/>
  <c r="I32" i="38"/>
  <c r="J32" i="38"/>
  <c r="C33" i="38"/>
  <c r="I33" i="38" s="1"/>
  <c r="B33" i="38"/>
  <c r="H33" i="38" s="1"/>
  <c r="D25" i="38"/>
  <c r="J25" i="38" s="1"/>
  <c r="D27" i="38"/>
  <c r="J27" i="38" s="1"/>
  <c r="D28" i="38"/>
  <c r="J28" i="38" s="1"/>
  <c r="D29" i="38"/>
  <c r="J29" i="38" s="1"/>
  <c r="D24" i="38"/>
  <c r="K72" i="113" l="1"/>
  <c r="K95" i="113" s="1"/>
  <c r="K96" i="113" s="1"/>
  <c r="J69" i="113"/>
  <c r="J72" i="113" s="1"/>
  <c r="J95" i="113" s="1"/>
  <c r="J96" i="113" s="1"/>
  <c r="G72" i="113"/>
  <c r="G95" i="113" s="1"/>
  <c r="G96" i="113" s="1"/>
  <c r="I70" i="113"/>
  <c r="L70" i="113" s="1"/>
  <c r="H72" i="113"/>
  <c r="H95" i="113" s="1"/>
  <c r="H96" i="113" s="1"/>
  <c r="I69" i="113"/>
  <c r="J90" i="115"/>
  <c r="J91" i="115" s="1"/>
  <c r="G91" i="115"/>
  <c r="G92" i="115" s="1"/>
  <c r="H91" i="115"/>
  <c r="H92" i="115" s="1"/>
  <c r="K90" i="115"/>
  <c r="K91" i="115" s="1"/>
  <c r="L90" i="115"/>
  <c r="L91" i="115" s="1"/>
  <c r="I91" i="115"/>
  <c r="I92" i="115" s="1"/>
  <c r="L167" i="81"/>
  <c r="L174" i="81"/>
  <c r="D33" i="38"/>
  <c r="J33" i="38" s="1"/>
  <c r="K162" i="136"/>
  <c r="K163" i="136" s="1"/>
  <c r="K205" i="136" s="1"/>
  <c r="K274" i="136" s="1"/>
  <c r="L170" i="81"/>
  <c r="L169" i="81"/>
  <c r="L168" i="81"/>
  <c r="L165" i="81"/>
  <c r="L172" i="81"/>
  <c r="L166" i="81"/>
  <c r="L164" i="81"/>
  <c r="L55" i="125"/>
  <c r="L77" i="125" s="1"/>
  <c r="I55" i="125"/>
  <c r="I77" i="125" s="1"/>
  <c r="C22" i="38"/>
  <c r="C34" i="38" s="1"/>
  <c r="D22" i="38"/>
  <c r="E22" i="38"/>
  <c r="E34" i="38" s="1"/>
  <c r="F22" i="38"/>
  <c r="F34" i="38" s="1"/>
  <c r="G22" i="38"/>
  <c r="G34" i="38" s="1"/>
  <c r="B22" i="38"/>
  <c r="B34" i="38" s="1"/>
  <c r="J21" i="38"/>
  <c r="I21" i="38"/>
  <c r="H21" i="38"/>
  <c r="L69" i="113" l="1"/>
  <c r="I71" i="113"/>
  <c r="L71" i="113" s="1"/>
  <c r="G93" i="115"/>
  <c r="J93" i="115" s="1"/>
  <c r="J92" i="115"/>
  <c r="K92" i="115"/>
  <c r="H93" i="115"/>
  <c r="K93" i="115" s="1"/>
  <c r="I93" i="115"/>
  <c r="L93" i="115" s="1"/>
  <c r="L92" i="115"/>
  <c r="D34" i="38"/>
  <c r="C41" i="91"/>
  <c r="E41" i="91"/>
  <c r="F41" i="91"/>
  <c r="G41" i="91"/>
  <c r="B41" i="91"/>
  <c r="H37" i="91"/>
  <c r="I37" i="91"/>
  <c r="H38" i="91"/>
  <c r="I38" i="91"/>
  <c r="H39" i="91"/>
  <c r="I39" i="91"/>
  <c r="H40" i="91"/>
  <c r="I40" i="91"/>
  <c r="I36" i="91"/>
  <c r="H36" i="91"/>
  <c r="D37" i="91"/>
  <c r="J37" i="91" s="1"/>
  <c r="D38" i="91"/>
  <c r="J38" i="91" s="1"/>
  <c r="D39" i="91"/>
  <c r="J39" i="91" s="1"/>
  <c r="D40" i="91"/>
  <c r="J40" i="91" s="1"/>
  <c r="D36" i="91"/>
  <c r="J36" i="91" s="1"/>
  <c r="I14" i="91"/>
  <c r="H15" i="91"/>
  <c r="I15" i="91"/>
  <c r="H16" i="91"/>
  <c r="I16" i="91"/>
  <c r="H17" i="91"/>
  <c r="I17" i="91"/>
  <c r="H18" i="91"/>
  <c r="I18" i="91"/>
  <c r="H19" i="91"/>
  <c r="I19" i="91"/>
  <c r="H20" i="91"/>
  <c r="I20" i="91"/>
  <c r="H21" i="91"/>
  <c r="I21" i="91"/>
  <c r="H22" i="91"/>
  <c r="I22" i="91"/>
  <c r="H23" i="91"/>
  <c r="I23" i="91"/>
  <c r="H24" i="91"/>
  <c r="I24" i="91"/>
  <c r="H25" i="91"/>
  <c r="I25" i="91"/>
  <c r="I9" i="91"/>
  <c r="H9" i="91"/>
  <c r="D10" i="91"/>
  <c r="J10" i="91" s="1"/>
  <c r="J11" i="91"/>
  <c r="D12" i="91"/>
  <c r="J12" i="91" s="1"/>
  <c r="D14" i="91"/>
  <c r="J14" i="91" s="1"/>
  <c r="D15" i="91"/>
  <c r="J15" i="91" s="1"/>
  <c r="D16" i="91"/>
  <c r="J16" i="91" s="1"/>
  <c r="D17" i="91"/>
  <c r="J17" i="91" s="1"/>
  <c r="D18" i="91"/>
  <c r="J18" i="91" s="1"/>
  <c r="D19" i="91"/>
  <c r="J19" i="91" s="1"/>
  <c r="D20" i="91"/>
  <c r="J20" i="91" s="1"/>
  <c r="D21" i="91"/>
  <c r="J21" i="91" s="1"/>
  <c r="D22" i="91"/>
  <c r="J22" i="91" s="1"/>
  <c r="D23" i="91"/>
  <c r="J23" i="91" s="1"/>
  <c r="D24" i="91"/>
  <c r="J24" i="91" s="1"/>
  <c r="D25" i="91"/>
  <c r="J25" i="91" s="1"/>
  <c r="D9" i="91"/>
  <c r="J9" i="91" s="1"/>
  <c r="C26" i="91"/>
  <c r="C42" i="91" s="1"/>
  <c r="E26" i="91"/>
  <c r="E42" i="91" s="1"/>
  <c r="F26" i="91"/>
  <c r="G26" i="91"/>
  <c r="G42" i="91" s="1"/>
  <c r="B26" i="91"/>
  <c r="B42" i="91" s="1"/>
  <c r="J10" i="93"/>
  <c r="J112" i="93" s="1"/>
  <c r="K10" i="93"/>
  <c r="K9" i="93"/>
  <c r="J9" i="93"/>
  <c r="L10" i="93"/>
  <c r="L9" i="93"/>
  <c r="K112" i="93" l="1"/>
  <c r="L112" i="93"/>
  <c r="L72" i="113"/>
  <c r="L95" i="113" s="1"/>
  <c r="L96" i="113" s="1"/>
  <c r="I72" i="113"/>
  <c r="I95" i="113" s="1"/>
  <c r="I96" i="113" s="1"/>
  <c r="H94" i="115"/>
  <c r="H113" i="115" s="1"/>
  <c r="G94" i="115"/>
  <c r="G113" i="115" s="1"/>
  <c r="I94" i="115"/>
  <c r="I113" i="115" s="1"/>
  <c r="J41" i="91"/>
  <c r="H41" i="91"/>
  <c r="I41" i="91"/>
  <c r="D41" i="91"/>
  <c r="F42" i="91"/>
  <c r="I26" i="91"/>
  <c r="I42" i="91" s="1"/>
  <c r="H26" i="91"/>
  <c r="D26" i="91"/>
  <c r="D42" i="91" s="1"/>
  <c r="J26" i="91"/>
  <c r="J94" i="115" l="1"/>
  <c r="G114" i="115"/>
  <c r="L94" i="115"/>
  <c r="I114" i="115"/>
  <c r="K94" i="115"/>
  <c r="H114" i="115"/>
  <c r="H42" i="91"/>
  <c r="J42" i="91"/>
  <c r="D143" i="93"/>
  <c r="E143" i="93"/>
  <c r="L113" i="115" l="1"/>
  <c r="L114" i="115" s="1"/>
  <c r="K113" i="115"/>
  <c r="K114" i="115" s="1"/>
  <c r="J113" i="115"/>
  <c r="J114" i="115" s="1"/>
  <c r="F143" i="93"/>
  <c r="G10" i="89" l="1"/>
  <c r="G11" i="89"/>
  <c r="G12" i="89"/>
  <c r="G13" i="89"/>
  <c r="G14" i="89"/>
  <c r="J14" i="89" s="1"/>
  <c r="G15" i="89"/>
  <c r="G16" i="89"/>
  <c r="G19" i="89"/>
  <c r="G17" i="89"/>
  <c r="G18" i="89"/>
  <c r="G21" i="89"/>
  <c r="G24" i="89"/>
  <c r="J24" i="89" s="1"/>
  <c r="G22" i="89"/>
  <c r="G23" i="89"/>
  <c r="G25" i="89"/>
  <c r="G9" i="89"/>
  <c r="G37" i="89"/>
  <c r="G38" i="89"/>
  <c r="G39" i="89"/>
  <c r="G40" i="89"/>
  <c r="J40" i="89" s="1"/>
  <c r="G42" i="89"/>
  <c r="G45" i="89"/>
  <c r="J45" i="89" s="1"/>
  <c r="G46" i="89"/>
  <c r="G36" i="89"/>
  <c r="J36" i="89" s="1"/>
  <c r="H37" i="89"/>
  <c r="I37" i="89"/>
  <c r="H38" i="89"/>
  <c r="I38" i="89"/>
  <c r="H39" i="89"/>
  <c r="I39" i="89"/>
  <c r="H40" i="89"/>
  <c r="I40" i="89"/>
  <c r="H42" i="89"/>
  <c r="I42" i="89"/>
  <c r="H45" i="89"/>
  <c r="I45" i="89"/>
  <c r="J37" i="89"/>
  <c r="J38" i="89"/>
  <c r="J42" i="89"/>
  <c r="I36" i="89"/>
  <c r="H36" i="89"/>
  <c r="C26" i="89"/>
  <c r="E26" i="89"/>
  <c r="E27" i="89" s="1"/>
  <c r="E47" i="89" s="1"/>
  <c r="F26" i="89"/>
  <c r="F27" i="89" s="1"/>
  <c r="F47" i="89" s="1"/>
  <c r="H10" i="89"/>
  <c r="I10" i="89"/>
  <c r="H11" i="89"/>
  <c r="I11" i="89"/>
  <c r="H12" i="89"/>
  <c r="I12" i="89"/>
  <c r="H13" i="89"/>
  <c r="I13" i="89"/>
  <c r="H14" i="89"/>
  <c r="I14" i="89"/>
  <c r="H15" i="89"/>
  <c r="I15" i="89"/>
  <c r="H16" i="89"/>
  <c r="I16" i="89"/>
  <c r="H19" i="89"/>
  <c r="I19" i="89"/>
  <c r="H17" i="89"/>
  <c r="I17" i="89"/>
  <c r="H18" i="89"/>
  <c r="I18" i="89"/>
  <c r="H21" i="89"/>
  <c r="I21" i="89"/>
  <c r="H24" i="89"/>
  <c r="I24" i="89"/>
  <c r="H22" i="89"/>
  <c r="I22" i="89"/>
  <c r="H23" i="89"/>
  <c r="I23" i="89"/>
  <c r="H25" i="89"/>
  <c r="I25" i="89"/>
  <c r="I9" i="89"/>
  <c r="H9" i="89"/>
  <c r="J10" i="89"/>
  <c r="J17" i="89"/>
  <c r="J23" i="89"/>
  <c r="J22" i="89"/>
  <c r="G170" i="75"/>
  <c r="H170" i="75"/>
  <c r="I170" i="75"/>
  <c r="K168" i="75"/>
  <c r="K169" i="75" s="1"/>
  <c r="J168" i="75"/>
  <c r="J169" i="75" s="1"/>
  <c r="F168" i="75"/>
  <c r="E150" i="75"/>
  <c r="K150" i="75" s="1"/>
  <c r="D150" i="75"/>
  <c r="J150" i="75" s="1"/>
  <c r="J148" i="75"/>
  <c r="K148" i="75"/>
  <c r="J149" i="75"/>
  <c r="K149" i="75"/>
  <c r="L148" i="75"/>
  <c r="L149" i="75"/>
  <c r="E147" i="75"/>
  <c r="D147" i="75"/>
  <c r="J147" i="75" s="1"/>
  <c r="J140" i="75"/>
  <c r="K140" i="75"/>
  <c r="J141" i="75"/>
  <c r="K141" i="75"/>
  <c r="J142" i="75"/>
  <c r="K142" i="75"/>
  <c r="J143" i="75"/>
  <c r="K143" i="75"/>
  <c r="J144" i="75"/>
  <c r="K144" i="75"/>
  <c r="J145" i="75"/>
  <c r="K145" i="75"/>
  <c r="J146" i="75"/>
  <c r="K146" i="75"/>
  <c r="K147" i="75"/>
  <c r="L141" i="75"/>
  <c r="L142" i="75"/>
  <c r="L143" i="75"/>
  <c r="L144" i="75"/>
  <c r="L145" i="75"/>
  <c r="L146" i="75"/>
  <c r="L140" i="75"/>
  <c r="J138" i="75"/>
  <c r="K138" i="75"/>
  <c r="E139" i="75"/>
  <c r="K139" i="75" s="1"/>
  <c r="D139" i="75"/>
  <c r="J139" i="75" s="1"/>
  <c r="L138" i="75"/>
  <c r="K137" i="75"/>
  <c r="J137" i="75"/>
  <c r="E129" i="75"/>
  <c r="K129" i="75" s="1"/>
  <c r="D129" i="75"/>
  <c r="J129" i="75" s="1"/>
  <c r="J127" i="75"/>
  <c r="K127" i="75"/>
  <c r="J128" i="75"/>
  <c r="K128" i="75"/>
  <c r="L127" i="75"/>
  <c r="L128" i="75"/>
  <c r="J120" i="75"/>
  <c r="K120" i="75"/>
  <c r="J121" i="75"/>
  <c r="K121" i="75"/>
  <c r="J122" i="75"/>
  <c r="K122" i="75"/>
  <c r="J123" i="75"/>
  <c r="K123" i="75"/>
  <c r="J124" i="75"/>
  <c r="K124" i="75"/>
  <c r="J125" i="75"/>
  <c r="K125" i="75"/>
  <c r="L121" i="75"/>
  <c r="L122" i="75"/>
  <c r="L123" i="75"/>
  <c r="L124" i="75"/>
  <c r="L125" i="75"/>
  <c r="L120" i="75"/>
  <c r="J117" i="75"/>
  <c r="K117" i="75"/>
  <c r="L117" i="75"/>
  <c r="J116" i="75"/>
  <c r="K116" i="75"/>
  <c r="L116" i="75"/>
  <c r="E113" i="75"/>
  <c r="K113" i="75" s="1"/>
  <c r="D113" i="75"/>
  <c r="D118" i="75" s="1"/>
  <c r="J118" i="75" s="1"/>
  <c r="J112" i="75"/>
  <c r="K112" i="75"/>
  <c r="J114" i="75"/>
  <c r="K114" i="75"/>
  <c r="J115" i="75"/>
  <c r="K115" i="75"/>
  <c r="K111" i="75"/>
  <c r="J111" i="75"/>
  <c r="L112" i="75"/>
  <c r="L114" i="75"/>
  <c r="L115" i="75"/>
  <c r="L111" i="75"/>
  <c r="E103" i="75"/>
  <c r="K103" i="75" s="1"/>
  <c r="D103" i="75"/>
  <c r="J103" i="75" s="1"/>
  <c r="J101" i="75"/>
  <c r="K101" i="75"/>
  <c r="J102" i="75"/>
  <c r="K102" i="75"/>
  <c r="K100" i="75"/>
  <c r="J100" i="75"/>
  <c r="L101" i="75"/>
  <c r="L102" i="75"/>
  <c r="L100" i="75"/>
  <c r="J96" i="75"/>
  <c r="K96" i="75"/>
  <c r="J97" i="75"/>
  <c r="K97" i="75"/>
  <c r="J98" i="75"/>
  <c r="K98" i="75"/>
  <c r="J99" i="75"/>
  <c r="K99" i="75"/>
  <c r="K95" i="75"/>
  <c r="J95" i="75"/>
  <c r="L96" i="75"/>
  <c r="L97" i="75"/>
  <c r="L98" i="75"/>
  <c r="L99" i="75"/>
  <c r="L95" i="75"/>
  <c r="E94" i="75"/>
  <c r="K94" i="75" s="1"/>
  <c r="D94" i="75"/>
  <c r="L93" i="75"/>
  <c r="L92" i="75"/>
  <c r="L91" i="75"/>
  <c r="L90" i="75"/>
  <c r="L87" i="75"/>
  <c r="L86" i="75"/>
  <c r="L85" i="75"/>
  <c r="J85" i="75"/>
  <c r="K85" i="75"/>
  <c r="J86" i="75"/>
  <c r="K86" i="75"/>
  <c r="J87" i="75"/>
  <c r="K87" i="75"/>
  <c r="J88" i="75"/>
  <c r="K88" i="75"/>
  <c r="L88" i="75"/>
  <c r="J89" i="75"/>
  <c r="K89" i="75"/>
  <c r="L89" i="75"/>
  <c r="J90" i="75"/>
  <c r="K90" i="75"/>
  <c r="J91" i="75"/>
  <c r="K91" i="75"/>
  <c r="J92" i="75"/>
  <c r="K92" i="75"/>
  <c r="J93" i="75"/>
  <c r="K93" i="75"/>
  <c r="K84" i="75"/>
  <c r="J84" i="75"/>
  <c r="L84" i="75"/>
  <c r="K71" i="75"/>
  <c r="J71" i="75"/>
  <c r="E76" i="75"/>
  <c r="K76" i="75" s="1"/>
  <c r="D76" i="75"/>
  <c r="J76" i="75" s="1"/>
  <c r="J70" i="75"/>
  <c r="K70" i="75"/>
  <c r="J72" i="75"/>
  <c r="K72" i="75"/>
  <c r="J73" i="75"/>
  <c r="K73" i="75"/>
  <c r="J74" i="75"/>
  <c r="K74" i="75"/>
  <c r="J75" i="75"/>
  <c r="K75" i="75"/>
  <c r="K69" i="75"/>
  <c r="J69" i="75"/>
  <c r="L70" i="75"/>
  <c r="L72" i="75"/>
  <c r="L73" i="75"/>
  <c r="L74" i="75"/>
  <c r="L75" i="75"/>
  <c r="L69" i="75"/>
  <c r="L68" i="75"/>
  <c r="K68" i="75"/>
  <c r="J68" i="75"/>
  <c r="L67" i="75"/>
  <c r="L66" i="75"/>
  <c r="K63" i="75"/>
  <c r="J63" i="75"/>
  <c r="J61" i="75"/>
  <c r="K61" i="75"/>
  <c r="J62" i="75"/>
  <c r="K62" i="75"/>
  <c r="J64" i="75"/>
  <c r="K64" i="75"/>
  <c r="J65" i="75"/>
  <c r="K65" i="75"/>
  <c r="J66" i="75"/>
  <c r="K66" i="75"/>
  <c r="J67" i="75"/>
  <c r="K67" i="75"/>
  <c r="K60" i="75"/>
  <c r="J60" i="75"/>
  <c r="L61" i="75"/>
  <c r="L62" i="75"/>
  <c r="L64" i="75"/>
  <c r="L65" i="75"/>
  <c r="L60" i="75"/>
  <c r="E51" i="75"/>
  <c r="K51" i="75" s="1"/>
  <c r="D51" i="75"/>
  <c r="J49" i="75"/>
  <c r="K49" i="75"/>
  <c r="J50" i="75"/>
  <c r="K50" i="75"/>
  <c r="L49" i="75"/>
  <c r="L50" i="75"/>
  <c r="K47" i="75"/>
  <c r="J47" i="75"/>
  <c r="L47" i="75"/>
  <c r="E45" i="75"/>
  <c r="D45" i="75"/>
  <c r="J45" i="75" s="1"/>
  <c r="L37" i="75"/>
  <c r="J37" i="75"/>
  <c r="K37" i="75"/>
  <c r="J38" i="75"/>
  <c r="K38" i="75"/>
  <c r="J39" i="75"/>
  <c r="K39" i="75"/>
  <c r="J40" i="75"/>
  <c r="K40" i="75"/>
  <c r="J41" i="75"/>
  <c r="K41" i="75"/>
  <c r="J42" i="75"/>
  <c r="K42" i="75"/>
  <c r="J43" i="75"/>
  <c r="K43" i="75"/>
  <c r="J44" i="75"/>
  <c r="K44" i="75"/>
  <c r="J46" i="75"/>
  <c r="K46" i="75"/>
  <c r="J48" i="75"/>
  <c r="K48" i="75"/>
  <c r="L38" i="75"/>
  <c r="L39" i="75"/>
  <c r="L40" i="75"/>
  <c r="L41" i="75"/>
  <c r="L42" i="75"/>
  <c r="L43" i="75"/>
  <c r="L44" i="75"/>
  <c r="L46" i="75"/>
  <c r="L48" i="75"/>
  <c r="K36" i="75"/>
  <c r="J36" i="75"/>
  <c r="L36" i="75"/>
  <c r="E17" i="75"/>
  <c r="D17" i="75"/>
  <c r="E11" i="75"/>
  <c r="D11" i="75"/>
  <c r="J10" i="75"/>
  <c r="K10" i="75"/>
  <c r="K11" i="75"/>
  <c r="J12" i="75"/>
  <c r="K12" i="75"/>
  <c r="J13" i="75"/>
  <c r="K13" i="75"/>
  <c r="J14" i="75"/>
  <c r="K14" i="75"/>
  <c r="J15" i="75"/>
  <c r="K15" i="75"/>
  <c r="J16" i="75"/>
  <c r="K16" i="75"/>
  <c r="J17" i="75"/>
  <c r="J18" i="75"/>
  <c r="K18" i="75"/>
  <c r="J19" i="75"/>
  <c r="K19" i="75"/>
  <c r="J20" i="75"/>
  <c r="K20" i="75"/>
  <c r="J21" i="75"/>
  <c r="K21" i="75"/>
  <c r="J22" i="75"/>
  <c r="K22" i="75"/>
  <c r="J23" i="75"/>
  <c r="K23" i="75"/>
  <c r="J24" i="75"/>
  <c r="K24" i="75"/>
  <c r="J33" i="75"/>
  <c r="K33" i="75"/>
  <c r="J34" i="75"/>
  <c r="K34" i="75"/>
  <c r="J35" i="75"/>
  <c r="K35" i="75"/>
  <c r="K9" i="75"/>
  <c r="J9" i="75"/>
  <c r="L10" i="75"/>
  <c r="L12" i="75"/>
  <c r="L13" i="75"/>
  <c r="L14" i="75"/>
  <c r="L15" i="75"/>
  <c r="L16" i="75"/>
  <c r="L18" i="75"/>
  <c r="L19" i="75"/>
  <c r="L20" i="75"/>
  <c r="L21" i="75"/>
  <c r="L22" i="75"/>
  <c r="L23" i="75"/>
  <c r="L24" i="75"/>
  <c r="L33" i="75"/>
  <c r="L34" i="75"/>
  <c r="L35" i="75"/>
  <c r="L9" i="75"/>
  <c r="C27" i="74"/>
  <c r="I27" i="74" s="1"/>
  <c r="H10" i="74"/>
  <c r="I10" i="74"/>
  <c r="H11" i="74"/>
  <c r="I11" i="74"/>
  <c r="H12" i="74"/>
  <c r="I12" i="74"/>
  <c r="H13" i="74"/>
  <c r="I13" i="74"/>
  <c r="H14" i="74"/>
  <c r="I14" i="74"/>
  <c r="H15" i="74"/>
  <c r="I15" i="74"/>
  <c r="H16" i="74"/>
  <c r="I16" i="74"/>
  <c r="H17" i="74"/>
  <c r="I17" i="74"/>
  <c r="H18" i="74"/>
  <c r="I18" i="74"/>
  <c r="H19" i="74"/>
  <c r="I19" i="74"/>
  <c r="H25" i="74"/>
  <c r="H26" i="74" s="1"/>
  <c r="I25" i="74"/>
  <c r="I26" i="74" s="1"/>
  <c r="I9" i="74"/>
  <c r="H9" i="74"/>
  <c r="J10" i="74"/>
  <c r="J11" i="74"/>
  <c r="J12" i="74"/>
  <c r="J13" i="74"/>
  <c r="J14" i="74"/>
  <c r="J15" i="74"/>
  <c r="J16" i="74"/>
  <c r="J17" i="74"/>
  <c r="J18" i="74"/>
  <c r="J19" i="74"/>
  <c r="J25" i="74"/>
  <c r="J26" i="74" s="1"/>
  <c r="J9" i="74"/>
  <c r="K133" i="88"/>
  <c r="J133" i="88"/>
  <c r="L133" i="88"/>
  <c r="J128" i="88"/>
  <c r="K128" i="88"/>
  <c r="J129" i="88"/>
  <c r="K129" i="88"/>
  <c r="J130" i="88"/>
  <c r="K130" i="88"/>
  <c r="L128" i="88"/>
  <c r="L129" i="88"/>
  <c r="L130" i="88"/>
  <c r="E131" i="88"/>
  <c r="D131" i="88"/>
  <c r="E126" i="88"/>
  <c r="G126" i="88"/>
  <c r="G134" i="88" s="1"/>
  <c r="H126" i="88"/>
  <c r="H134" i="88" s="1"/>
  <c r="I126" i="88"/>
  <c r="I134" i="88" s="1"/>
  <c r="D126" i="88"/>
  <c r="K124" i="88"/>
  <c r="J124" i="88"/>
  <c r="L124" i="88"/>
  <c r="K123" i="88"/>
  <c r="J123" i="88"/>
  <c r="L123" i="88"/>
  <c r="K122" i="88"/>
  <c r="J122" i="88"/>
  <c r="L122" i="88"/>
  <c r="K121" i="88"/>
  <c r="J121" i="88"/>
  <c r="L121" i="88"/>
  <c r="J100" i="88"/>
  <c r="J102" i="88" s="1"/>
  <c r="K100" i="88"/>
  <c r="K102" i="88" s="1"/>
  <c r="J120" i="88"/>
  <c r="K120" i="88"/>
  <c r="L100" i="88"/>
  <c r="L102" i="88" s="1"/>
  <c r="F120" i="88"/>
  <c r="L120" i="88" s="1"/>
  <c r="L125" i="88"/>
  <c r="L127" i="88"/>
  <c r="J125" i="88"/>
  <c r="K125" i="88"/>
  <c r="J127" i="88"/>
  <c r="K127" i="88"/>
  <c r="K99" i="88"/>
  <c r="J99" i="88"/>
  <c r="L99" i="88"/>
  <c r="D23" i="88"/>
  <c r="D24" i="88" s="1"/>
  <c r="J94" i="88"/>
  <c r="K94" i="88"/>
  <c r="J95" i="88"/>
  <c r="K95" i="88"/>
  <c r="L94" i="88"/>
  <c r="L95" i="88"/>
  <c r="K93" i="88"/>
  <c r="J93" i="88"/>
  <c r="L93" i="88"/>
  <c r="E80" i="88"/>
  <c r="K80" i="88" s="1"/>
  <c r="D80" i="88"/>
  <c r="J80" i="88" s="1"/>
  <c r="E77" i="88"/>
  <c r="K77" i="88" s="1"/>
  <c r="D77" i="88"/>
  <c r="J77" i="88" s="1"/>
  <c r="E73" i="88"/>
  <c r="K73" i="88" s="1"/>
  <c r="D73" i="88"/>
  <c r="J73" i="88" s="1"/>
  <c r="E66" i="88"/>
  <c r="D66" i="88"/>
  <c r="J65" i="88"/>
  <c r="K65" i="88"/>
  <c r="K66" i="88"/>
  <c r="J67" i="88"/>
  <c r="K67" i="88"/>
  <c r="J68" i="88"/>
  <c r="K68" i="88"/>
  <c r="J69" i="88"/>
  <c r="K69" i="88"/>
  <c r="J70" i="88"/>
  <c r="K70" i="88"/>
  <c r="J71" i="88"/>
  <c r="K71" i="88"/>
  <c r="J72" i="88"/>
  <c r="K72" i="88"/>
  <c r="J74" i="88"/>
  <c r="K74" i="88"/>
  <c r="J75" i="88"/>
  <c r="K75" i="88"/>
  <c r="J76" i="88"/>
  <c r="K76" i="88"/>
  <c r="J78" i="88"/>
  <c r="K78" i="88"/>
  <c r="J79" i="88"/>
  <c r="K79" i="88"/>
  <c r="J81" i="88"/>
  <c r="K81" i="88"/>
  <c r="J82" i="88"/>
  <c r="K82" i="88"/>
  <c r="J92" i="88"/>
  <c r="J96" i="88" s="1"/>
  <c r="K92" i="88"/>
  <c r="L65" i="88"/>
  <c r="L67" i="88"/>
  <c r="L68" i="88"/>
  <c r="L69" i="88"/>
  <c r="L70" i="88"/>
  <c r="L71" i="88"/>
  <c r="L72" i="88"/>
  <c r="L74" i="88"/>
  <c r="L75" i="88"/>
  <c r="L76" i="88"/>
  <c r="L78" i="88"/>
  <c r="L79" i="88"/>
  <c r="L81" i="88"/>
  <c r="L82" i="88"/>
  <c r="L92" i="88"/>
  <c r="L96" i="88" s="1"/>
  <c r="K64" i="88"/>
  <c r="J64" i="88"/>
  <c r="L64" i="88"/>
  <c r="E58" i="88"/>
  <c r="K58" i="88" s="1"/>
  <c r="D58" i="88"/>
  <c r="J58" i="88" s="1"/>
  <c r="E48" i="88"/>
  <c r="K48" i="88" s="1"/>
  <c r="D48" i="88"/>
  <c r="J48" i="88" s="1"/>
  <c r="E39" i="88"/>
  <c r="K39" i="88" s="1"/>
  <c r="D39" i="88"/>
  <c r="D43" i="88" s="1"/>
  <c r="J36" i="88"/>
  <c r="K36" i="88"/>
  <c r="J37" i="88"/>
  <c r="K37" i="88"/>
  <c r="J38" i="88"/>
  <c r="K38" i="88"/>
  <c r="J40" i="88"/>
  <c r="K40" i="88"/>
  <c r="J41" i="88"/>
  <c r="K41" i="88"/>
  <c r="J42" i="88"/>
  <c r="K42" i="88"/>
  <c r="J44" i="88"/>
  <c r="K44" i="88"/>
  <c r="J45" i="88"/>
  <c r="K45" i="88"/>
  <c r="J46" i="88"/>
  <c r="K46" i="88"/>
  <c r="J47" i="88"/>
  <c r="K47" i="88"/>
  <c r="J49" i="88"/>
  <c r="K49" i="88"/>
  <c r="J50" i="88"/>
  <c r="K50" i="88"/>
  <c r="J53" i="88"/>
  <c r="K53" i="88"/>
  <c r="J54" i="88"/>
  <c r="K54" i="88"/>
  <c r="J55" i="88"/>
  <c r="K55" i="88"/>
  <c r="J56" i="88"/>
  <c r="K56" i="88"/>
  <c r="J57" i="88"/>
  <c r="K57" i="88"/>
  <c r="L36" i="88"/>
  <c r="L37" i="88"/>
  <c r="L38" i="88"/>
  <c r="L40" i="88"/>
  <c r="L41" i="88"/>
  <c r="L42" i="88"/>
  <c r="L44" i="88"/>
  <c r="L45" i="88"/>
  <c r="L46" i="88"/>
  <c r="L47" i="88"/>
  <c r="L49" i="88"/>
  <c r="L50" i="88"/>
  <c r="L53" i="88"/>
  <c r="L54" i="88"/>
  <c r="L55" i="88"/>
  <c r="L56" i="88"/>
  <c r="L57" i="88"/>
  <c r="K35" i="88"/>
  <c r="J35" i="88"/>
  <c r="L35" i="88"/>
  <c r="E27" i="88"/>
  <c r="K27" i="88" s="1"/>
  <c r="D27" i="88"/>
  <c r="J27" i="88" s="1"/>
  <c r="E23" i="88"/>
  <c r="E24" i="88" s="1"/>
  <c r="K24" i="88" s="1"/>
  <c r="E19" i="88"/>
  <c r="K19" i="88" s="1"/>
  <c r="D19" i="88"/>
  <c r="J19" i="88" s="1"/>
  <c r="L10" i="88"/>
  <c r="L11" i="88"/>
  <c r="L12" i="88"/>
  <c r="L13" i="88"/>
  <c r="K11" i="88"/>
  <c r="J11" i="88"/>
  <c r="J10" i="88"/>
  <c r="K10" i="88"/>
  <c r="J12" i="88"/>
  <c r="K12" i="88"/>
  <c r="J13" i="88"/>
  <c r="K13" i="88"/>
  <c r="J14" i="88"/>
  <c r="K14" i="88"/>
  <c r="J15" i="88"/>
  <c r="K15" i="88"/>
  <c r="J16" i="88"/>
  <c r="K16" i="88"/>
  <c r="J17" i="88"/>
  <c r="K17" i="88"/>
  <c r="J18" i="88"/>
  <c r="K18" i="88"/>
  <c r="J20" i="88"/>
  <c r="K20" i="88"/>
  <c r="J21" i="88"/>
  <c r="K21" i="88"/>
  <c r="J22" i="88"/>
  <c r="K22" i="88"/>
  <c r="J25" i="88"/>
  <c r="K25" i="88"/>
  <c r="J26" i="88"/>
  <c r="K26" i="88"/>
  <c r="K9" i="88"/>
  <c r="J9" i="88"/>
  <c r="L14" i="88"/>
  <c r="L15" i="88"/>
  <c r="L16" i="88"/>
  <c r="L17" i="88"/>
  <c r="L18" i="88"/>
  <c r="L20" i="88"/>
  <c r="L21" i="88"/>
  <c r="L22" i="88"/>
  <c r="L25" i="88"/>
  <c r="L26" i="88"/>
  <c r="L9" i="88"/>
  <c r="H49" i="87"/>
  <c r="I49" i="87"/>
  <c r="J49" i="87"/>
  <c r="I39" i="87"/>
  <c r="I50" i="87" s="1"/>
  <c r="J39" i="87"/>
  <c r="H39" i="87"/>
  <c r="H50" i="87" s="1"/>
  <c r="C27" i="87"/>
  <c r="C51" i="87" s="1"/>
  <c r="D27" i="87"/>
  <c r="D51" i="87" s="1"/>
  <c r="E27" i="87"/>
  <c r="E51" i="87" s="1"/>
  <c r="F27" i="87"/>
  <c r="F51" i="87" s="1"/>
  <c r="G27" i="87"/>
  <c r="G51" i="87" s="1"/>
  <c r="B27" i="87"/>
  <c r="B51" i="87" s="1"/>
  <c r="H10" i="87"/>
  <c r="I10" i="87"/>
  <c r="J10" i="87"/>
  <c r="H11" i="87"/>
  <c r="I11" i="87"/>
  <c r="J11" i="87"/>
  <c r="H12" i="87"/>
  <c r="I12" i="87"/>
  <c r="J12" i="87"/>
  <c r="H13" i="87"/>
  <c r="I13" i="87"/>
  <c r="J13" i="87"/>
  <c r="H14" i="87"/>
  <c r="I14" i="87"/>
  <c r="J14" i="87"/>
  <c r="H15" i="87"/>
  <c r="I15" i="87"/>
  <c r="J15" i="87"/>
  <c r="H16" i="87"/>
  <c r="I16" i="87"/>
  <c r="J16" i="87"/>
  <c r="H17" i="87"/>
  <c r="I17" i="87"/>
  <c r="J17" i="87"/>
  <c r="H18" i="87"/>
  <c r="I18" i="87"/>
  <c r="J18" i="87"/>
  <c r="H19" i="87"/>
  <c r="I19" i="87"/>
  <c r="J19" i="87"/>
  <c r="H20" i="87"/>
  <c r="I20" i="87"/>
  <c r="J20" i="87"/>
  <c r="H21" i="87"/>
  <c r="I21" i="87"/>
  <c r="J21" i="87"/>
  <c r="H25" i="87"/>
  <c r="I25" i="87"/>
  <c r="J25" i="87"/>
  <c r="H22" i="87"/>
  <c r="I22" i="87"/>
  <c r="J22" i="87"/>
  <c r="H23" i="87"/>
  <c r="I23" i="87"/>
  <c r="J23" i="87"/>
  <c r="H24" i="87"/>
  <c r="I24" i="87"/>
  <c r="J24" i="87"/>
  <c r="H26" i="87"/>
  <c r="I26" i="87"/>
  <c r="J26" i="87"/>
  <c r="I9" i="87"/>
  <c r="J9" i="87"/>
  <c r="H9" i="87"/>
  <c r="L106" i="86"/>
  <c r="L111" i="86"/>
  <c r="L112" i="86"/>
  <c r="I113" i="86"/>
  <c r="I114" i="86" s="1"/>
  <c r="H113" i="86"/>
  <c r="H114" i="86" s="1"/>
  <c r="G113" i="86"/>
  <c r="G114" i="86" s="1"/>
  <c r="E113" i="86"/>
  <c r="E115" i="86" s="1"/>
  <c r="D113" i="86"/>
  <c r="D115" i="86" s="1"/>
  <c r="K112" i="86"/>
  <c r="J112" i="86"/>
  <c r="K111" i="86"/>
  <c r="J111" i="86"/>
  <c r="K110" i="86"/>
  <c r="J110" i="86"/>
  <c r="K108" i="86"/>
  <c r="K109" i="86" s="1"/>
  <c r="J108" i="86"/>
  <c r="J109" i="86" s="1"/>
  <c r="L108" i="86"/>
  <c r="L109" i="86" s="1"/>
  <c r="K106" i="86"/>
  <c r="J106" i="86"/>
  <c r="K103" i="86"/>
  <c r="K105" i="86" s="1"/>
  <c r="J103" i="86"/>
  <c r="J105" i="86" s="1"/>
  <c r="L103" i="86"/>
  <c r="L105" i="86" s="1"/>
  <c r="E100" i="86"/>
  <c r="D100" i="86"/>
  <c r="J100" i="86" s="1"/>
  <c r="J97" i="86"/>
  <c r="K97" i="86"/>
  <c r="J98" i="86"/>
  <c r="K98" i="86"/>
  <c r="J99" i="86"/>
  <c r="K99" i="86"/>
  <c r="K100" i="86"/>
  <c r="K96" i="86"/>
  <c r="J96" i="86"/>
  <c r="L97" i="86"/>
  <c r="L98" i="86"/>
  <c r="L99" i="86"/>
  <c r="L96" i="86"/>
  <c r="E90" i="86"/>
  <c r="G90" i="86"/>
  <c r="H90" i="86"/>
  <c r="I90" i="86"/>
  <c r="D90" i="86"/>
  <c r="J82" i="86"/>
  <c r="K82" i="86"/>
  <c r="J83" i="86"/>
  <c r="K83" i="86"/>
  <c r="J84" i="86"/>
  <c r="K84" i="86"/>
  <c r="J85" i="86"/>
  <c r="K85" i="86"/>
  <c r="J86" i="86"/>
  <c r="K86" i="86"/>
  <c r="J88" i="86"/>
  <c r="K88" i="86"/>
  <c r="J89" i="86"/>
  <c r="K89" i="86"/>
  <c r="L84" i="86"/>
  <c r="L85" i="86"/>
  <c r="L86" i="86"/>
  <c r="L88" i="86"/>
  <c r="L89" i="86"/>
  <c r="E87" i="86"/>
  <c r="K87" i="86" s="1"/>
  <c r="D87" i="86"/>
  <c r="J87" i="86" s="1"/>
  <c r="E80" i="86"/>
  <c r="K80" i="86" s="1"/>
  <c r="D80" i="86"/>
  <c r="K78" i="86"/>
  <c r="J78" i="86"/>
  <c r="L78" i="86"/>
  <c r="J70" i="86"/>
  <c r="K70" i="86"/>
  <c r="J71" i="86"/>
  <c r="K71" i="86"/>
  <c r="J72" i="86"/>
  <c r="K72" i="86"/>
  <c r="J73" i="86"/>
  <c r="K73" i="86"/>
  <c r="J74" i="86"/>
  <c r="K74" i="86"/>
  <c r="J75" i="86"/>
  <c r="K75" i="86"/>
  <c r="J77" i="86"/>
  <c r="K77" i="86"/>
  <c r="J79" i="86"/>
  <c r="K79" i="86"/>
  <c r="J81" i="86"/>
  <c r="K81" i="86"/>
  <c r="L70" i="86"/>
  <c r="L71" i="86"/>
  <c r="L72" i="86"/>
  <c r="L73" i="86"/>
  <c r="L74" i="86"/>
  <c r="L75" i="86"/>
  <c r="F77" i="86"/>
  <c r="L77" i="86" s="1"/>
  <c r="L79" i="86"/>
  <c r="L81" i="86"/>
  <c r="L82" i="86"/>
  <c r="L83" i="86"/>
  <c r="E76" i="86"/>
  <c r="G76" i="86"/>
  <c r="H76" i="86"/>
  <c r="I76" i="86"/>
  <c r="D76" i="86"/>
  <c r="F76" i="86" s="1"/>
  <c r="K69" i="86"/>
  <c r="J69" i="86"/>
  <c r="L69" i="86"/>
  <c r="E61" i="86"/>
  <c r="G61" i="86"/>
  <c r="H61" i="86"/>
  <c r="I61" i="86"/>
  <c r="D61" i="86"/>
  <c r="J58" i="86"/>
  <c r="K58" i="86"/>
  <c r="J59" i="86"/>
  <c r="K59" i="86"/>
  <c r="J60" i="86"/>
  <c r="K60" i="86"/>
  <c r="K57" i="86"/>
  <c r="J57" i="86"/>
  <c r="L58" i="86"/>
  <c r="L59" i="86"/>
  <c r="L60" i="86"/>
  <c r="L57" i="86"/>
  <c r="J51" i="86"/>
  <c r="K51" i="86"/>
  <c r="J52" i="86"/>
  <c r="K52" i="86"/>
  <c r="J53" i="86"/>
  <c r="K53" i="86"/>
  <c r="L53" i="86"/>
  <c r="E56" i="86"/>
  <c r="G56" i="86"/>
  <c r="H56" i="86"/>
  <c r="I56" i="86"/>
  <c r="D56" i="86"/>
  <c r="K50" i="86"/>
  <c r="J50" i="86"/>
  <c r="L52" i="86"/>
  <c r="L50" i="86"/>
  <c r="E49" i="86"/>
  <c r="K49" i="86" s="1"/>
  <c r="D49" i="86"/>
  <c r="F47" i="86"/>
  <c r="F48" i="86"/>
  <c r="E44" i="86"/>
  <c r="K44" i="86" s="1"/>
  <c r="D44" i="86"/>
  <c r="J44" i="86" s="1"/>
  <c r="E39" i="86"/>
  <c r="K39" i="86" s="1"/>
  <c r="D39" i="86"/>
  <c r="J39" i="86" s="1"/>
  <c r="J38" i="86"/>
  <c r="K38" i="86"/>
  <c r="J41" i="86"/>
  <c r="K41" i="86"/>
  <c r="J40" i="86"/>
  <c r="K40" i="86"/>
  <c r="J42" i="86"/>
  <c r="K42" i="86"/>
  <c r="J43" i="86"/>
  <c r="K43" i="86"/>
  <c r="K37" i="86"/>
  <c r="J37" i="86"/>
  <c r="L38" i="86"/>
  <c r="L41" i="86"/>
  <c r="L40" i="86"/>
  <c r="L42" i="86"/>
  <c r="L43" i="86"/>
  <c r="L37" i="86"/>
  <c r="E30" i="86"/>
  <c r="G30" i="86"/>
  <c r="G45" i="86" s="1"/>
  <c r="H30" i="86"/>
  <c r="H45" i="86" s="1"/>
  <c r="K45" i="86" s="1"/>
  <c r="I30" i="86"/>
  <c r="I45" i="86" s="1"/>
  <c r="D30" i="86"/>
  <c r="L28" i="86"/>
  <c r="L29" i="86"/>
  <c r="L26" i="86"/>
  <c r="E25" i="86"/>
  <c r="K25" i="86" s="1"/>
  <c r="F25" i="86"/>
  <c r="L25" i="86" s="1"/>
  <c r="D25" i="86"/>
  <c r="J25" i="86" s="1"/>
  <c r="E17" i="86"/>
  <c r="F17" i="86"/>
  <c r="G17" i="86"/>
  <c r="H17" i="86"/>
  <c r="I17" i="86"/>
  <c r="D17" i="86"/>
  <c r="J10" i="86"/>
  <c r="K10" i="86"/>
  <c r="L10" i="86"/>
  <c r="J11" i="86"/>
  <c r="K11" i="86"/>
  <c r="L11" i="86"/>
  <c r="J12" i="86"/>
  <c r="K12" i="86"/>
  <c r="L12" i="86"/>
  <c r="J13" i="86"/>
  <c r="K13" i="86"/>
  <c r="L13" i="86"/>
  <c r="J14" i="86"/>
  <c r="K14" i="86"/>
  <c r="L14" i="86"/>
  <c r="J15" i="86"/>
  <c r="K15" i="86"/>
  <c r="L15" i="86"/>
  <c r="J16" i="86"/>
  <c r="K16" i="86"/>
  <c r="L16" i="86"/>
  <c r="J18" i="86"/>
  <c r="K18" i="86"/>
  <c r="L18" i="86"/>
  <c r="J19" i="86"/>
  <c r="K19" i="86"/>
  <c r="L19" i="86"/>
  <c r="J20" i="86"/>
  <c r="K20" i="86"/>
  <c r="L20" i="86"/>
  <c r="J21" i="86"/>
  <c r="K21" i="86"/>
  <c r="L21" i="86"/>
  <c r="J22" i="86"/>
  <c r="K22" i="86"/>
  <c r="L22" i="86"/>
  <c r="J23" i="86"/>
  <c r="K23" i="86"/>
  <c r="L23" i="86"/>
  <c r="J24" i="86"/>
  <c r="K24" i="86"/>
  <c r="L24" i="86"/>
  <c r="J26" i="86"/>
  <c r="K26" i="86"/>
  <c r="J27" i="86"/>
  <c r="K27" i="86"/>
  <c r="J28" i="86"/>
  <c r="K28" i="86"/>
  <c r="J29" i="86"/>
  <c r="K29" i="86"/>
  <c r="K9" i="86"/>
  <c r="L9" i="86"/>
  <c r="J9" i="86"/>
  <c r="H38" i="85"/>
  <c r="I38" i="85"/>
  <c r="H39" i="85"/>
  <c r="I39" i="85"/>
  <c r="I37" i="85"/>
  <c r="H37" i="85"/>
  <c r="J38" i="85"/>
  <c r="J39" i="85"/>
  <c r="C42" i="85"/>
  <c r="E42" i="85"/>
  <c r="F42" i="85"/>
  <c r="G42" i="85"/>
  <c r="B42" i="85"/>
  <c r="H10" i="85"/>
  <c r="I10" i="85"/>
  <c r="H11" i="85"/>
  <c r="I11" i="85"/>
  <c r="H12" i="85"/>
  <c r="I12" i="85"/>
  <c r="H13" i="85"/>
  <c r="I13" i="85"/>
  <c r="H14" i="85"/>
  <c r="I14" i="85"/>
  <c r="H15" i="85"/>
  <c r="I15" i="85"/>
  <c r="H16" i="85"/>
  <c r="I16" i="85"/>
  <c r="H17" i="85"/>
  <c r="I17" i="85"/>
  <c r="H18" i="85"/>
  <c r="I18" i="85"/>
  <c r="H19" i="85"/>
  <c r="I19" i="85"/>
  <c r="H20" i="85"/>
  <c r="I20" i="85"/>
  <c r="H22" i="85"/>
  <c r="I22" i="85"/>
  <c r="H23" i="85"/>
  <c r="I23" i="85"/>
  <c r="H24" i="85"/>
  <c r="I24" i="85"/>
  <c r="H25" i="85"/>
  <c r="I25" i="85"/>
  <c r="I9" i="85"/>
  <c r="H9" i="85"/>
  <c r="J10" i="85"/>
  <c r="J11" i="85"/>
  <c r="J12" i="85"/>
  <c r="J13" i="85"/>
  <c r="J14" i="85"/>
  <c r="J15" i="85"/>
  <c r="J16" i="85"/>
  <c r="J17" i="85"/>
  <c r="J18" i="85"/>
  <c r="J19" i="85"/>
  <c r="J20" i="85"/>
  <c r="J22" i="85"/>
  <c r="J23" i="85"/>
  <c r="J24" i="85"/>
  <c r="J25" i="85"/>
  <c r="E107" i="84"/>
  <c r="K107" i="84" s="1"/>
  <c r="D107" i="84"/>
  <c r="E84" i="84"/>
  <c r="K84" i="84" s="1"/>
  <c r="D84" i="84"/>
  <c r="F84" i="84" s="1"/>
  <c r="L84" i="84" s="1"/>
  <c r="E78" i="84"/>
  <c r="K78" i="84" s="1"/>
  <c r="D78" i="84"/>
  <c r="K77" i="84"/>
  <c r="J77" i="84"/>
  <c r="L77" i="84"/>
  <c r="K76" i="84"/>
  <c r="J76" i="84"/>
  <c r="L76" i="84"/>
  <c r="K79" i="84"/>
  <c r="J79" i="84"/>
  <c r="F79" i="84"/>
  <c r="L79" i="84" s="1"/>
  <c r="E75" i="84"/>
  <c r="K75" i="84" s="1"/>
  <c r="D75" i="84"/>
  <c r="J75" i="84" s="1"/>
  <c r="K74" i="84"/>
  <c r="J74" i="84"/>
  <c r="L74" i="84"/>
  <c r="K73" i="84"/>
  <c r="J73" i="84"/>
  <c r="L73" i="84"/>
  <c r="K72" i="84"/>
  <c r="J72" i="84"/>
  <c r="L72" i="84"/>
  <c r="J69" i="84"/>
  <c r="K69" i="84"/>
  <c r="J80" i="84"/>
  <c r="K80" i="84"/>
  <c r="J81" i="84"/>
  <c r="K81" i="84"/>
  <c r="J82" i="84"/>
  <c r="K82" i="84"/>
  <c r="J83" i="84"/>
  <c r="K83" i="84"/>
  <c r="J100" i="84"/>
  <c r="K100" i="84"/>
  <c r="J101" i="84"/>
  <c r="K101" i="84"/>
  <c r="J102" i="84"/>
  <c r="K102" i="84"/>
  <c r="J103" i="84"/>
  <c r="K103" i="84"/>
  <c r="J104" i="84"/>
  <c r="K104" i="84"/>
  <c r="J105" i="84"/>
  <c r="K105" i="84"/>
  <c r="J106" i="84"/>
  <c r="K106" i="84"/>
  <c r="J107" i="84"/>
  <c r="J108" i="84"/>
  <c r="K108" i="84"/>
  <c r="K68" i="84"/>
  <c r="J68" i="84"/>
  <c r="L69" i="84"/>
  <c r="L80" i="84"/>
  <c r="L81" i="84"/>
  <c r="L82" i="84"/>
  <c r="L83" i="84"/>
  <c r="L100" i="84"/>
  <c r="L101" i="84"/>
  <c r="L102" i="84"/>
  <c r="L103" i="84"/>
  <c r="L104" i="84"/>
  <c r="L105" i="84"/>
  <c r="L106" i="84"/>
  <c r="L108" i="84"/>
  <c r="L68" i="84"/>
  <c r="E60" i="84"/>
  <c r="F60" i="84"/>
  <c r="G60" i="84"/>
  <c r="H60" i="84"/>
  <c r="I60" i="84"/>
  <c r="D60" i="84"/>
  <c r="E51" i="84"/>
  <c r="F51" i="84"/>
  <c r="G51" i="84"/>
  <c r="H51" i="84"/>
  <c r="I51" i="84"/>
  <c r="D51" i="84"/>
  <c r="E41" i="84"/>
  <c r="F41" i="84"/>
  <c r="G41" i="84"/>
  <c r="H41" i="84"/>
  <c r="I41" i="84"/>
  <c r="D41" i="84"/>
  <c r="J38" i="84"/>
  <c r="K38" i="84"/>
  <c r="L38" i="84"/>
  <c r="J39" i="84"/>
  <c r="K39" i="84"/>
  <c r="L39" i="84"/>
  <c r="J40" i="84"/>
  <c r="K40" i="84"/>
  <c r="L40" i="84"/>
  <c r="J42" i="84"/>
  <c r="K42" i="84"/>
  <c r="L42" i="84"/>
  <c r="J43" i="84"/>
  <c r="K43" i="84"/>
  <c r="L43" i="84"/>
  <c r="J44" i="84"/>
  <c r="K44" i="84"/>
  <c r="L44" i="84"/>
  <c r="J45" i="84"/>
  <c r="K45" i="84"/>
  <c r="L45" i="84"/>
  <c r="J46" i="84"/>
  <c r="K46" i="84"/>
  <c r="L46" i="84"/>
  <c r="J47" i="84"/>
  <c r="K47" i="84"/>
  <c r="L47" i="84"/>
  <c r="J48" i="84"/>
  <c r="K48" i="84"/>
  <c r="L48" i="84"/>
  <c r="J49" i="84"/>
  <c r="K49" i="84"/>
  <c r="L49" i="84"/>
  <c r="J50" i="84"/>
  <c r="K50" i="84"/>
  <c r="L50" i="84"/>
  <c r="J52" i="84"/>
  <c r="K52" i="84"/>
  <c r="K54" i="84" s="1"/>
  <c r="L52" i="84"/>
  <c r="L54" i="84" s="1"/>
  <c r="J53" i="84"/>
  <c r="K53" i="84"/>
  <c r="L53" i="84"/>
  <c r="J55" i="84"/>
  <c r="K55" i="84"/>
  <c r="L55" i="84"/>
  <c r="J56" i="84"/>
  <c r="K56" i="84"/>
  <c r="L56" i="84"/>
  <c r="J57" i="84"/>
  <c r="K57" i="84"/>
  <c r="L57" i="84"/>
  <c r="J58" i="84"/>
  <c r="K58" i="84"/>
  <c r="L58" i="84"/>
  <c r="J59" i="84"/>
  <c r="K59" i="84"/>
  <c r="L59" i="84"/>
  <c r="K37" i="84"/>
  <c r="L37" i="84"/>
  <c r="J37" i="84"/>
  <c r="H26" i="89" l="1"/>
  <c r="J50" i="87"/>
  <c r="I44" i="89"/>
  <c r="G44" i="89"/>
  <c r="I26" i="89"/>
  <c r="C27" i="89"/>
  <c r="C47" i="89" s="1"/>
  <c r="H44" i="89"/>
  <c r="K96" i="88"/>
  <c r="D134" i="88"/>
  <c r="K52" i="88"/>
  <c r="K131" i="88"/>
  <c r="E134" i="88"/>
  <c r="J114" i="86"/>
  <c r="G115" i="86"/>
  <c r="K114" i="86"/>
  <c r="K115" i="86" s="1"/>
  <c r="H115" i="86"/>
  <c r="I115" i="86"/>
  <c r="L114" i="86"/>
  <c r="L168" i="75"/>
  <c r="L169" i="75" s="1"/>
  <c r="F169" i="75"/>
  <c r="J126" i="75"/>
  <c r="L126" i="75"/>
  <c r="K126" i="75"/>
  <c r="J20" i="74"/>
  <c r="I20" i="74"/>
  <c r="H20" i="74"/>
  <c r="J25" i="89"/>
  <c r="J19" i="89"/>
  <c r="J13" i="89"/>
  <c r="J18" i="89"/>
  <c r="J15" i="89"/>
  <c r="J11" i="89"/>
  <c r="I41" i="85"/>
  <c r="J52" i="88"/>
  <c r="L52" i="88"/>
  <c r="H41" i="85"/>
  <c r="J54" i="84"/>
  <c r="J84" i="84"/>
  <c r="I26" i="85"/>
  <c r="F107" i="84"/>
  <c r="L107" i="84" s="1"/>
  <c r="B27" i="74"/>
  <c r="H27" i="74" s="1"/>
  <c r="G26" i="89"/>
  <c r="G27" i="89" s="1"/>
  <c r="G47" i="89" s="1"/>
  <c r="D26" i="85"/>
  <c r="H26" i="85"/>
  <c r="I135" i="88"/>
  <c r="G135" i="88"/>
  <c r="F131" i="88"/>
  <c r="H135" i="88"/>
  <c r="F113" i="86"/>
  <c r="F115" i="86" s="1"/>
  <c r="J37" i="85"/>
  <c r="J41" i="85" s="1"/>
  <c r="D109" i="84"/>
  <c r="J109" i="84" s="1"/>
  <c r="E109" i="84"/>
  <c r="K109" i="84" s="1"/>
  <c r="H143" i="93"/>
  <c r="H46" i="89"/>
  <c r="J39" i="89"/>
  <c r="J44" i="89" s="1"/>
  <c r="J16" i="89"/>
  <c r="J12" i="89"/>
  <c r="D26" i="89"/>
  <c r="J21" i="89"/>
  <c r="J9" i="89"/>
  <c r="F150" i="75"/>
  <c r="F139" i="75"/>
  <c r="L139" i="75" s="1"/>
  <c r="F147" i="75"/>
  <c r="L147" i="75" s="1"/>
  <c r="F113" i="75"/>
  <c r="L113" i="75" s="1"/>
  <c r="J113" i="75"/>
  <c r="L137" i="75"/>
  <c r="F103" i="75"/>
  <c r="L103" i="75" s="1"/>
  <c r="F129" i="75"/>
  <c r="L129" i="75" s="1"/>
  <c r="E118" i="75"/>
  <c r="K118" i="75" s="1"/>
  <c r="E52" i="75"/>
  <c r="K52" i="75" s="1"/>
  <c r="F94" i="75"/>
  <c r="L94" i="75" s="1"/>
  <c r="D77" i="75"/>
  <c r="F17" i="75"/>
  <c r="L17" i="75" s="1"/>
  <c r="E77" i="75"/>
  <c r="K77" i="75" s="1"/>
  <c r="L63" i="75"/>
  <c r="F76" i="75"/>
  <c r="L76" i="75" s="1"/>
  <c r="L71" i="75"/>
  <c r="J94" i="75"/>
  <c r="K45" i="75"/>
  <c r="K17" i="75"/>
  <c r="E25" i="75"/>
  <c r="K25" i="75" s="1"/>
  <c r="F11" i="75"/>
  <c r="L11" i="75" s="1"/>
  <c r="D52" i="75"/>
  <c r="F45" i="75"/>
  <c r="L45" i="75" s="1"/>
  <c r="F51" i="75"/>
  <c r="L51" i="75" s="1"/>
  <c r="J51" i="75"/>
  <c r="J11" i="75"/>
  <c r="D25" i="75"/>
  <c r="J25" i="75" s="1"/>
  <c r="J131" i="88"/>
  <c r="J126" i="88"/>
  <c r="K126" i="88"/>
  <c r="L126" i="88"/>
  <c r="F126" i="88"/>
  <c r="F39" i="88"/>
  <c r="L39" i="88" s="1"/>
  <c r="F66" i="88"/>
  <c r="L66" i="88" s="1"/>
  <c r="J39" i="88"/>
  <c r="F58" i="88"/>
  <c r="L58" i="88" s="1"/>
  <c r="F77" i="88"/>
  <c r="L77" i="88" s="1"/>
  <c r="F73" i="88"/>
  <c r="L73" i="88" s="1"/>
  <c r="E43" i="88"/>
  <c r="K43" i="88" s="1"/>
  <c r="J66" i="88"/>
  <c r="F80" i="88"/>
  <c r="L80" i="88" s="1"/>
  <c r="J23" i="88"/>
  <c r="J43" i="88"/>
  <c r="F27" i="88"/>
  <c r="L27" i="88" s="1"/>
  <c r="F48" i="88"/>
  <c r="L48" i="88" s="1"/>
  <c r="F19" i="88"/>
  <c r="L19" i="88" s="1"/>
  <c r="F23" i="88"/>
  <c r="L23" i="88" s="1"/>
  <c r="F24" i="88"/>
  <c r="J24" i="88"/>
  <c r="K23" i="88"/>
  <c r="H27" i="87"/>
  <c r="H51" i="87" s="1"/>
  <c r="J27" i="87"/>
  <c r="J51" i="87" s="1"/>
  <c r="I27" i="87"/>
  <c r="I51" i="87" s="1"/>
  <c r="G101" i="86"/>
  <c r="E101" i="86"/>
  <c r="E116" i="86" s="1"/>
  <c r="K113" i="86"/>
  <c r="H101" i="86"/>
  <c r="I101" i="86"/>
  <c r="L76" i="86"/>
  <c r="J113" i="86"/>
  <c r="L110" i="86"/>
  <c r="D101" i="86"/>
  <c r="D116" i="86" s="1"/>
  <c r="J61" i="86"/>
  <c r="K76" i="86"/>
  <c r="F100" i="86"/>
  <c r="J76" i="86"/>
  <c r="F87" i="86"/>
  <c r="L87" i="86" s="1"/>
  <c r="K61" i="86"/>
  <c r="K90" i="86"/>
  <c r="K17" i="86"/>
  <c r="F90" i="86"/>
  <c r="L90" i="86" s="1"/>
  <c r="F80" i="86"/>
  <c r="L80" i="86" s="1"/>
  <c r="J90" i="86"/>
  <c r="J80" i="86"/>
  <c r="F61" i="86"/>
  <c r="L61" i="86" s="1"/>
  <c r="F49" i="86"/>
  <c r="L49" i="86" s="1"/>
  <c r="F44" i="86"/>
  <c r="L44" i="86" s="1"/>
  <c r="F56" i="86"/>
  <c r="L51" i="86"/>
  <c r="J49" i="86"/>
  <c r="H46" i="86"/>
  <c r="H48" i="86" s="1"/>
  <c r="K48" i="86" s="1"/>
  <c r="L45" i="86"/>
  <c r="J45" i="86"/>
  <c r="G46" i="86"/>
  <c r="J46" i="86" s="1"/>
  <c r="I46" i="86"/>
  <c r="I48" i="86" s="1"/>
  <c r="L17" i="86"/>
  <c r="F30" i="86"/>
  <c r="F39" i="86"/>
  <c r="L39" i="86" s="1"/>
  <c r="K30" i="86"/>
  <c r="J30" i="86"/>
  <c r="L27" i="86"/>
  <c r="L30" i="86" s="1"/>
  <c r="J17" i="86"/>
  <c r="J9" i="85"/>
  <c r="F78" i="84"/>
  <c r="L78" i="84" s="1"/>
  <c r="F75" i="84"/>
  <c r="L75" i="84" s="1"/>
  <c r="K41" i="84"/>
  <c r="L60" i="84"/>
  <c r="K51" i="84"/>
  <c r="J41" i="84"/>
  <c r="J60" i="84"/>
  <c r="L41" i="84"/>
  <c r="J78" i="84"/>
  <c r="K60" i="84"/>
  <c r="J51" i="84"/>
  <c r="L51" i="84"/>
  <c r="I27" i="89" l="1"/>
  <c r="H27" i="89"/>
  <c r="H47" i="89" s="1"/>
  <c r="D27" i="89"/>
  <c r="D47" i="89" s="1"/>
  <c r="K134" i="88"/>
  <c r="J134" i="88"/>
  <c r="L131" i="88"/>
  <c r="L134" i="88" s="1"/>
  <c r="F134" i="88"/>
  <c r="H116" i="86"/>
  <c r="G116" i="86"/>
  <c r="I116" i="86"/>
  <c r="J115" i="86"/>
  <c r="H42" i="85"/>
  <c r="D27" i="74"/>
  <c r="J27" i="74" s="1"/>
  <c r="J26" i="89"/>
  <c r="K97" i="88"/>
  <c r="E97" i="88"/>
  <c r="J97" i="88"/>
  <c r="D97" i="88"/>
  <c r="K46" i="86"/>
  <c r="L113" i="86"/>
  <c r="L115" i="86" s="1"/>
  <c r="I42" i="85"/>
  <c r="K143" i="93"/>
  <c r="I143" i="93"/>
  <c r="D42" i="85"/>
  <c r="F109" i="84"/>
  <c r="L109" i="84" s="1"/>
  <c r="J26" i="85"/>
  <c r="J42" i="85" s="1"/>
  <c r="G143" i="93"/>
  <c r="J46" i="89"/>
  <c r="I46" i="89"/>
  <c r="I47" i="89" s="1"/>
  <c r="D151" i="75"/>
  <c r="D170" i="75" s="1"/>
  <c r="J170" i="75" s="1"/>
  <c r="E151" i="75"/>
  <c r="L150" i="75"/>
  <c r="F118" i="75"/>
  <c r="L118" i="75" s="1"/>
  <c r="F77" i="75"/>
  <c r="L77" i="75" s="1"/>
  <c r="J77" i="75"/>
  <c r="F52" i="75"/>
  <c r="L52" i="75" s="1"/>
  <c r="J52" i="75"/>
  <c r="F25" i="75"/>
  <c r="L25" i="75" s="1"/>
  <c r="L24" i="88"/>
  <c r="F43" i="88"/>
  <c r="L43" i="88" s="1"/>
  <c r="L100" i="86"/>
  <c r="F101" i="86"/>
  <c r="F116" i="86" s="1"/>
  <c r="G47" i="86"/>
  <c r="J47" i="86" s="1"/>
  <c r="H47" i="86"/>
  <c r="K47" i="86" s="1"/>
  <c r="I47" i="86"/>
  <c r="L47" i="86" s="1"/>
  <c r="L54" i="86"/>
  <c r="J54" i="86"/>
  <c r="K55" i="86"/>
  <c r="K54" i="86"/>
  <c r="G48" i="86"/>
  <c r="J48" i="86" s="1"/>
  <c r="L48" i="86"/>
  <c r="L46" i="86"/>
  <c r="J27" i="89" l="1"/>
  <c r="J47" i="89" s="1"/>
  <c r="K135" i="88"/>
  <c r="J135" i="88"/>
  <c r="L97" i="88"/>
  <c r="F97" i="88"/>
  <c r="J143" i="93"/>
  <c r="L143" i="93" s="1"/>
  <c r="J151" i="75"/>
  <c r="E135" i="88"/>
  <c r="D135" i="88"/>
  <c r="K151" i="75"/>
  <c r="E170" i="75"/>
  <c r="K170" i="75" s="1"/>
  <c r="F151" i="75"/>
  <c r="L55" i="86"/>
  <c r="J55" i="86"/>
  <c r="K56" i="86"/>
  <c r="K101" i="86" s="1"/>
  <c r="K116" i="86" s="1"/>
  <c r="L135" i="88" l="1"/>
  <c r="F135" i="88"/>
  <c r="L151" i="75"/>
  <c r="F170" i="75"/>
  <c r="L170" i="75" s="1"/>
  <c r="J56" i="86"/>
  <c r="J101" i="86" s="1"/>
  <c r="J116" i="86" s="1"/>
  <c r="L56" i="86"/>
  <c r="L101" i="86" s="1"/>
  <c r="L116" i="86" s="1"/>
  <c r="J11" i="84" l="1"/>
  <c r="K11" i="84"/>
  <c r="J12" i="84"/>
  <c r="K12" i="84"/>
  <c r="J13" i="84"/>
  <c r="K13" i="84"/>
  <c r="J14" i="84"/>
  <c r="K14" i="84"/>
  <c r="J15" i="84"/>
  <c r="K15" i="84"/>
  <c r="J18" i="84"/>
  <c r="K18" i="84"/>
  <c r="J19" i="84"/>
  <c r="K19" i="84"/>
  <c r="J20" i="84"/>
  <c r="K20" i="84"/>
  <c r="J22" i="84"/>
  <c r="K22" i="84"/>
  <c r="J23" i="84"/>
  <c r="K23" i="84"/>
  <c r="J24" i="84"/>
  <c r="K24" i="84"/>
  <c r="J26" i="84"/>
  <c r="K26" i="84"/>
  <c r="J27" i="84"/>
  <c r="K27" i="84"/>
  <c r="J28" i="84"/>
  <c r="K28" i="84"/>
  <c r="L28" i="84"/>
  <c r="E25" i="84"/>
  <c r="K25" i="84" s="1"/>
  <c r="D25" i="84"/>
  <c r="J25" i="84" s="1"/>
  <c r="L11" i="84"/>
  <c r="L12" i="84"/>
  <c r="L13" i="84"/>
  <c r="L14" i="84"/>
  <c r="L15" i="84"/>
  <c r="L18" i="84"/>
  <c r="L19" i="84"/>
  <c r="L20" i="84"/>
  <c r="L22" i="84"/>
  <c r="L23" i="84"/>
  <c r="L24" i="84"/>
  <c r="L26" i="84"/>
  <c r="C31" i="83"/>
  <c r="E31" i="83"/>
  <c r="F31" i="83"/>
  <c r="G31" i="83"/>
  <c r="B31" i="83"/>
  <c r="D31" i="83" s="1"/>
  <c r="E23" i="83"/>
  <c r="E32" i="83" s="1"/>
  <c r="F23" i="83"/>
  <c r="F32" i="83" s="1"/>
  <c r="G23" i="83"/>
  <c r="G32" i="83" s="1"/>
  <c r="H11" i="83"/>
  <c r="I11" i="83"/>
  <c r="J11" i="83"/>
  <c r="H12" i="83"/>
  <c r="I12" i="83"/>
  <c r="J12" i="83"/>
  <c r="H13" i="83"/>
  <c r="I13" i="83"/>
  <c r="J13" i="83"/>
  <c r="H14" i="83"/>
  <c r="I14" i="83"/>
  <c r="J14" i="83"/>
  <c r="H15" i="83"/>
  <c r="I15" i="83"/>
  <c r="J15" i="83"/>
  <c r="H16" i="83"/>
  <c r="I16" i="83"/>
  <c r="J16" i="83"/>
  <c r="H17" i="83"/>
  <c r="I17" i="83"/>
  <c r="J17" i="83"/>
  <c r="H18" i="83"/>
  <c r="I18" i="83"/>
  <c r="J18" i="83"/>
  <c r="H19" i="83"/>
  <c r="I19" i="83"/>
  <c r="J19" i="83"/>
  <c r="H22" i="83"/>
  <c r="I22" i="83"/>
  <c r="J22" i="83"/>
  <c r="H20" i="83"/>
  <c r="I20" i="83"/>
  <c r="J20" i="83"/>
  <c r="H21" i="83"/>
  <c r="I21" i="83"/>
  <c r="J21" i="83"/>
  <c r="H25" i="83"/>
  <c r="I25" i="83"/>
  <c r="J25" i="83"/>
  <c r="H26" i="83"/>
  <c r="I26" i="83"/>
  <c r="J26" i="83"/>
  <c r="H27" i="83"/>
  <c r="I27" i="83"/>
  <c r="J27" i="83"/>
  <c r="H28" i="83"/>
  <c r="I28" i="83"/>
  <c r="J28" i="83"/>
  <c r="H29" i="83"/>
  <c r="I29" i="83"/>
  <c r="J29" i="83"/>
  <c r="H30" i="83"/>
  <c r="I30" i="83"/>
  <c r="J30" i="83"/>
  <c r="I9" i="83"/>
  <c r="J9" i="83"/>
  <c r="H9" i="83"/>
  <c r="E164" i="82"/>
  <c r="G164" i="82"/>
  <c r="H164" i="82"/>
  <c r="I164" i="82"/>
  <c r="D164" i="82"/>
  <c r="J163" i="82"/>
  <c r="K163" i="82"/>
  <c r="K162" i="82"/>
  <c r="J162" i="82"/>
  <c r="L163" i="82"/>
  <c r="J161" i="82"/>
  <c r="K161" i="82"/>
  <c r="K160" i="82"/>
  <c r="J160" i="82"/>
  <c r="L161" i="82"/>
  <c r="L160" i="82"/>
  <c r="E158" i="82"/>
  <c r="E159" i="82" s="1"/>
  <c r="G158" i="82"/>
  <c r="H158" i="82"/>
  <c r="I158" i="82"/>
  <c r="D158" i="82"/>
  <c r="D159" i="82" s="1"/>
  <c r="J156" i="82"/>
  <c r="K156" i="82"/>
  <c r="J157" i="82"/>
  <c r="K157" i="82"/>
  <c r="K155" i="82"/>
  <c r="J155" i="82"/>
  <c r="L156" i="82"/>
  <c r="L157" i="82"/>
  <c r="L155" i="82"/>
  <c r="G151" i="82"/>
  <c r="H151" i="82"/>
  <c r="K151" i="82" s="1"/>
  <c r="I151" i="82"/>
  <c r="L137" i="82"/>
  <c r="L138" i="82"/>
  <c r="L139" i="82"/>
  <c r="L140" i="82"/>
  <c r="L141" i="82"/>
  <c r="L142" i="82"/>
  <c r="J137" i="82"/>
  <c r="K137" i="82"/>
  <c r="J138" i="82"/>
  <c r="K138" i="82"/>
  <c r="J139" i="82"/>
  <c r="K139" i="82"/>
  <c r="J140" i="82"/>
  <c r="K140" i="82"/>
  <c r="J141" i="82"/>
  <c r="K141" i="82"/>
  <c r="J142" i="82"/>
  <c r="K142" i="82"/>
  <c r="K136" i="82"/>
  <c r="J136" i="82"/>
  <c r="J143" i="82" s="1"/>
  <c r="E128" i="82"/>
  <c r="D128" i="82"/>
  <c r="J127" i="82"/>
  <c r="K127" i="82"/>
  <c r="K126" i="82"/>
  <c r="J126" i="82"/>
  <c r="L127" i="82"/>
  <c r="L126" i="82"/>
  <c r="E117" i="82"/>
  <c r="G117" i="82"/>
  <c r="G124" i="82" s="1"/>
  <c r="H117" i="82"/>
  <c r="H124" i="82" s="1"/>
  <c r="I117" i="82"/>
  <c r="I124" i="82" s="1"/>
  <c r="D117" i="82"/>
  <c r="J114" i="82"/>
  <c r="K114" i="82"/>
  <c r="J115" i="82"/>
  <c r="K115" i="82"/>
  <c r="J116" i="82"/>
  <c r="K116" i="82"/>
  <c r="K113" i="82"/>
  <c r="J113" i="82"/>
  <c r="L114" i="82"/>
  <c r="L115" i="82"/>
  <c r="L116" i="82"/>
  <c r="L113" i="82"/>
  <c r="K143" i="82" l="1"/>
  <c r="K17" i="84"/>
  <c r="J17" i="84"/>
  <c r="L17" i="84"/>
  <c r="K30" i="84"/>
  <c r="J30" i="84"/>
  <c r="J21" i="84"/>
  <c r="L21" i="84"/>
  <c r="K21" i="84"/>
  <c r="K164" i="82"/>
  <c r="I31" i="83"/>
  <c r="H31" i="83"/>
  <c r="C32" i="83"/>
  <c r="I23" i="83"/>
  <c r="H23" i="83"/>
  <c r="B32" i="83"/>
  <c r="J158" i="82"/>
  <c r="F164" i="82"/>
  <c r="J164" i="82"/>
  <c r="J31" i="83"/>
  <c r="J23" i="83"/>
  <c r="D165" i="82"/>
  <c r="E165" i="82"/>
  <c r="D70" i="84"/>
  <c r="D110" i="84" s="1"/>
  <c r="E70" i="84"/>
  <c r="F25" i="84"/>
  <c r="L25" i="84" s="1"/>
  <c r="L27" i="84"/>
  <c r="L30" i="84" s="1"/>
  <c r="L162" i="82"/>
  <c r="L164" i="82" s="1"/>
  <c r="K158" i="82"/>
  <c r="L158" i="82"/>
  <c r="F158" i="82"/>
  <c r="F159" i="82" s="1"/>
  <c r="G152" i="82"/>
  <c r="J151" i="82"/>
  <c r="L151" i="82"/>
  <c r="H152" i="82"/>
  <c r="I152" i="82"/>
  <c r="L136" i="82"/>
  <c r="L143" i="82" s="1"/>
  <c r="L124" i="82"/>
  <c r="J124" i="82"/>
  <c r="G125" i="82"/>
  <c r="G128" i="82" s="1"/>
  <c r="H125" i="82"/>
  <c r="H128" i="82" s="1"/>
  <c r="K124" i="82"/>
  <c r="I125" i="82"/>
  <c r="I128" i="82" s="1"/>
  <c r="F128" i="82"/>
  <c r="L117" i="82"/>
  <c r="J117" i="82"/>
  <c r="K117" i="82"/>
  <c r="F117" i="82"/>
  <c r="H32" i="83" l="1"/>
  <c r="I32" i="83"/>
  <c r="D32" i="83"/>
  <c r="K70" i="84"/>
  <c r="E110" i="84"/>
  <c r="K110" i="84" s="1"/>
  <c r="J110" i="84"/>
  <c r="J32" i="83"/>
  <c r="F165" i="82"/>
  <c r="J70" i="84"/>
  <c r="F70" i="84"/>
  <c r="L70" i="84" s="1"/>
  <c r="J152" i="82"/>
  <c r="G153" i="82"/>
  <c r="J153" i="82" s="1"/>
  <c r="H153" i="82"/>
  <c r="K152" i="82"/>
  <c r="L152" i="82"/>
  <c r="I153" i="82"/>
  <c r="L153" i="82" s="1"/>
  <c r="L125" i="82"/>
  <c r="L128" i="82" s="1"/>
  <c r="I129" i="82"/>
  <c r="L129" i="82" s="1"/>
  <c r="J125" i="82"/>
  <c r="J128" i="82" s="1"/>
  <c r="G129" i="82"/>
  <c r="J129" i="82" s="1"/>
  <c r="K125" i="82"/>
  <c r="K128" i="82" s="1"/>
  <c r="H129" i="82"/>
  <c r="K129" i="82" s="1"/>
  <c r="F110" i="84" l="1"/>
  <c r="L110" i="84" s="1"/>
  <c r="G154" i="82"/>
  <c r="J154" i="82" s="1"/>
  <c r="J159" i="82" s="1"/>
  <c r="I154" i="82"/>
  <c r="K153" i="82"/>
  <c r="H154" i="82"/>
  <c r="K154" i="82" s="1"/>
  <c r="K131" i="82"/>
  <c r="J131" i="82"/>
  <c r="G159" i="82" l="1"/>
  <c r="K159" i="82"/>
  <c r="L154" i="82"/>
  <c r="L159" i="82" s="1"/>
  <c r="I159" i="82"/>
  <c r="H159" i="82"/>
  <c r="K132" i="82"/>
  <c r="J132" i="82"/>
  <c r="L131" i="82"/>
  <c r="K133" i="82" l="1"/>
  <c r="J133" i="82"/>
  <c r="L132" i="82"/>
  <c r="J134" i="82" l="1"/>
  <c r="L133" i="82"/>
  <c r="K134" i="82" l="1"/>
  <c r="K135" i="82" s="1"/>
  <c r="K165" i="82" s="1"/>
  <c r="H135" i="82"/>
  <c r="H165" i="82" s="1"/>
  <c r="J135" i="82"/>
  <c r="J165" i="82" s="1"/>
  <c r="G135" i="82"/>
  <c r="G165" i="82" s="1"/>
  <c r="L134" i="82"/>
  <c r="L135" i="82" l="1"/>
  <c r="L165" i="82" s="1"/>
  <c r="I135" i="82"/>
  <c r="I165" i="82" s="1"/>
  <c r="E110" i="82" l="1"/>
  <c r="G110" i="82"/>
  <c r="H110" i="82"/>
  <c r="I110" i="82"/>
  <c r="D110" i="82"/>
  <c r="E100" i="82"/>
  <c r="E103" i="82" s="1"/>
  <c r="G100" i="82"/>
  <c r="H100" i="82"/>
  <c r="I100" i="82"/>
  <c r="D100" i="82"/>
  <c r="D103" i="82" s="1"/>
  <c r="K101" i="82"/>
  <c r="L104" i="82"/>
  <c r="K106" i="82"/>
  <c r="K107" i="82"/>
  <c r="K108" i="82"/>
  <c r="J101" i="82"/>
  <c r="J102" i="82"/>
  <c r="K102" i="82"/>
  <c r="J104" i="82"/>
  <c r="J105" i="82"/>
  <c r="K105" i="82"/>
  <c r="J106" i="82"/>
  <c r="J107" i="82"/>
  <c r="J108" i="82"/>
  <c r="J109" i="82"/>
  <c r="K109" i="82"/>
  <c r="K99" i="82"/>
  <c r="J99" i="82"/>
  <c r="L102" i="82"/>
  <c r="L105" i="82"/>
  <c r="L108" i="82"/>
  <c r="L109" i="82"/>
  <c r="F99" i="82"/>
  <c r="L99" i="82" s="1"/>
  <c r="J98" i="82"/>
  <c r="K98" i="82"/>
  <c r="L98" i="82"/>
  <c r="J68" i="82"/>
  <c r="K68" i="82"/>
  <c r="J69" i="82"/>
  <c r="K69" i="82"/>
  <c r="L68" i="82"/>
  <c r="L69" i="82"/>
  <c r="E70" i="82"/>
  <c r="D70" i="82"/>
  <c r="K67" i="82"/>
  <c r="J67" i="82"/>
  <c r="L67" i="82"/>
  <c r="J40" i="82"/>
  <c r="K40" i="82"/>
  <c r="J41" i="82"/>
  <c r="K41" i="82"/>
  <c r="J42" i="82"/>
  <c r="K42" i="82"/>
  <c r="E56" i="82"/>
  <c r="D56" i="82"/>
  <c r="E51" i="82"/>
  <c r="D51" i="82"/>
  <c r="E46" i="82"/>
  <c r="D46" i="82"/>
  <c r="L40" i="82"/>
  <c r="L41" i="82"/>
  <c r="L42" i="82"/>
  <c r="G44" i="82"/>
  <c r="J44" i="82" s="1"/>
  <c r="H44" i="82"/>
  <c r="K44" i="82" s="1"/>
  <c r="I44" i="82"/>
  <c r="K37" i="82"/>
  <c r="K39" i="82" s="1"/>
  <c r="J37" i="82"/>
  <c r="J39" i="82" s="1"/>
  <c r="L37" i="82"/>
  <c r="L39" i="82" s="1"/>
  <c r="E30" i="82"/>
  <c r="F30" i="82"/>
  <c r="G30" i="82"/>
  <c r="H30" i="82"/>
  <c r="I30" i="82"/>
  <c r="D30" i="82"/>
  <c r="J24" i="82"/>
  <c r="K24" i="82"/>
  <c r="L24" i="82"/>
  <c r="J25" i="82"/>
  <c r="K25" i="82"/>
  <c r="L25" i="82"/>
  <c r="J26" i="82"/>
  <c r="K26" i="82"/>
  <c r="L26" i="82"/>
  <c r="J27" i="82"/>
  <c r="K27" i="82"/>
  <c r="L27" i="82"/>
  <c r="J28" i="82"/>
  <c r="K28" i="82"/>
  <c r="L28" i="82"/>
  <c r="J29" i="82"/>
  <c r="K29" i="82"/>
  <c r="L29" i="82"/>
  <c r="K23" i="82"/>
  <c r="L23" i="82"/>
  <c r="J23" i="82"/>
  <c r="E22" i="82"/>
  <c r="F22" i="82"/>
  <c r="G22" i="82"/>
  <c r="H22" i="82"/>
  <c r="D22" i="82"/>
  <c r="I20" i="82"/>
  <c r="J10" i="82"/>
  <c r="K10" i="82"/>
  <c r="L10" i="82"/>
  <c r="J11" i="82"/>
  <c r="K11" i="82"/>
  <c r="L11" i="82"/>
  <c r="K9" i="82"/>
  <c r="L9" i="82"/>
  <c r="J9" i="82"/>
  <c r="E50" i="62"/>
  <c r="F50" i="62"/>
  <c r="I50" i="62" s="1"/>
  <c r="G50" i="62"/>
  <c r="H41" i="62"/>
  <c r="I41" i="62"/>
  <c r="J41" i="62"/>
  <c r="H42" i="62"/>
  <c r="I42" i="62"/>
  <c r="J42" i="62"/>
  <c r="H43" i="62"/>
  <c r="I43" i="62"/>
  <c r="J43" i="62"/>
  <c r="H44" i="62"/>
  <c r="I44" i="62"/>
  <c r="J44" i="62"/>
  <c r="H45" i="62"/>
  <c r="I45" i="62"/>
  <c r="J45" i="62"/>
  <c r="H46" i="62"/>
  <c r="I46" i="62"/>
  <c r="J46" i="62"/>
  <c r="H47" i="62"/>
  <c r="I47" i="62"/>
  <c r="J47" i="62"/>
  <c r="H48" i="62"/>
  <c r="I48" i="62"/>
  <c r="J48" i="62"/>
  <c r="H49" i="62"/>
  <c r="I49" i="62"/>
  <c r="J49" i="62"/>
  <c r="C51" i="62"/>
  <c r="D51" i="62"/>
  <c r="E51" i="62"/>
  <c r="G51" i="62"/>
  <c r="B51" i="62"/>
  <c r="F51" i="62" l="1"/>
  <c r="L43" i="82"/>
  <c r="D111" i="82"/>
  <c r="D166" i="82" s="1"/>
  <c r="E111" i="82"/>
  <c r="E166" i="82" s="1"/>
  <c r="J43" i="82"/>
  <c r="K43" i="82"/>
  <c r="I21" i="82"/>
  <c r="L20" i="82"/>
  <c r="J22" i="82"/>
  <c r="K22" i="82"/>
  <c r="H50" i="62"/>
  <c r="J50" i="62"/>
  <c r="J51" i="62" s="1"/>
  <c r="K110" i="82"/>
  <c r="J110" i="82"/>
  <c r="J100" i="82"/>
  <c r="F100" i="82"/>
  <c r="L100" i="82" s="1"/>
  <c r="L106" i="82"/>
  <c r="K104" i="82"/>
  <c r="K100" i="82"/>
  <c r="L44" i="82"/>
  <c r="F56" i="82"/>
  <c r="F51" i="82"/>
  <c r="F70" i="82"/>
  <c r="H45" i="82"/>
  <c r="I45" i="82"/>
  <c r="L45" i="82" s="1"/>
  <c r="J30" i="82"/>
  <c r="F46" i="82"/>
  <c r="K30" i="82"/>
  <c r="G45" i="82"/>
  <c r="L30" i="82"/>
  <c r="I51" i="62"/>
  <c r="I22" i="82" l="1"/>
  <c r="L22" i="82" s="1"/>
  <c r="L21" i="82"/>
  <c r="H51" i="62"/>
  <c r="L107" i="82"/>
  <c r="F110" i="82"/>
  <c r="L101" i="82"/>
  <c r="F103" i="82"/>
  <c r="K45" i="82"/>
  <c r="J45" i="82"/>
  <c r="I46" i="82"/>
  <c r="I47" i="82" s="1"/>
  <c r="H46" i="82"/>
  <c r="H47" i="82" s="1"/>
  <c r="G46" i="82"/>
  <c r="F111" i="82" l="1"/>
  <c r="F166" i="82" s="1"/>
  <c r="L110" i="82"/>
  <c r="L46" i="82"/>
  <c r="L47" i="82"/>
  <c r="K47" i="82"/>
  <c r="J46" i="82"/>
  <c r="K46" i="82"/>
  <c r="H48" i="82"/>
  <c r="I48" i="82"/>
  <c r="G47" i="82"/>
  <c r="G48" i="82" s="1"/>
  <c r="J48" i="82" l="1"/>
  <c r="L48" i="82"/>
  <c r="I49" i="82"/>
  <c r="I50" i="82" s="1"/>
  <c r="J47" i="82"/>
  <c r="G49" i="82"/>
  <c r="K48" i="82"/>
  <c r="H49" i="82"/>
  <c r="I51" i="82" l="1"/>
  <c r="L51" i="82" s="1"/>
  <c r="L50" i="82"/>
  <c r="L49" i="82"/>
  <c r="H50" i="82"/>
  <c r="K49" i="82"/>
  <c r="J49" i="82"/>
  <c r="G50" i="82"/>
  <c r="I52" i="82" l="1"/>
  <c r="L52" i="82" s="1"/>
  <c r="G51" i="82"/>
  <c r="G52" i="82" s="1"/>
  <c r="G53" i="82" s="1"/>
  <c r="G54" i="82" s="1"/>
  <c r="J50" i="82"/>
  <c r="H51" i="82"/>
  <c r="K50" i="82"/>
  <c r="I53" i="82" l="1"/>
  <c r="L53" i="82" s="1"/>
  <c r="J53" i="82"/>
  <c r="K51" i="82"/>
  <c r="J52" i="82"/>
  <c r="G55" i="82"/>
  <c r="J51" i="82"/>
  <c r="H52" i="82"/>
  <c r="J54" i="82"/>
  <c r="I54" i="82" l="1"/>
  <c r="I55" i="82" s="1"/>
  <c r="L55" i="82" s="1"/>
  <c r="H53" i="82"/>
  <c r="K52" i="82"/>
  <c r="G56" i="82"/>
  <c r="J55" i="82"/>
  <c r="I56" i="82" l="1"/>
  <c r="L56" i="82" s="1"/>
  <c r="L54" i="82"/>
  <c r="J56" i="82"/>
  <c r="G57" i="82"/>
  <c r="G58" i="82" s="1"/>
  <c r="J58" i="82" s="1"/>
  <c r="K53" i="82"/>
  <c r="H54" i="82"/>
  <c r="K54" i="82" s="1"/>
  <c r="I57" i="82" l="1"/>
  <c r="I58" i="82" s="1"/>
  <c r="L58" i="82" s="1"/>
  <c r="G59" i="82"/>
  <c r="J59" i="82" s="1"/>
  <c r="J57" i="82"/>
  <c r="H55" i="82"/>
  <c r="I59" i="82" l="1"/>
  <c r="L59" i="82" s="1"/>
  <c r="L57" i="82"/>
  <c r="G70" i="82"/>
  <c r="J70" i="82" s="1"/>
  <c r="K55" i="82"/>
  <c r="H56" i="82"/>
  <c r="I70" i="82" l="1"/>
  <c r="I71" i="82" s="1"/>
  <c r="I72" i="82" s="1"/>
  <c r="G71" i="82"/>
  <c r="G72" i="82" s="1"/>
  <c r="J72" i="82" s="1"/>
  <c r="K56" i="82"/>
  <c r="H57" i="82"/>
  <c r="L70" i="82" l="1"/>
  <c r="J71" i="82"/>
  <c r="G73" i="82"/>
  <c r="L72" i="82"/>
  <c r="L71" i="82"/>
  <c r="I73" i="82"/>
  <c r="I75" i="82" s="1"/>
  <c r="I76" i="82" s="1"/>
  <c r="I77" i="82" s="1"/>
  <c r="H58" i="82"/>
  <c r="K58" i="82" s="1"/>
  <c r="K57" i="82"/>
  <c r="I78" i="82" l="1"/>
  <c r="L78" i="82" s="1"/>
  <c r="L77" i="82"/>
  <c r="J73" i="82"/>
  <c r="J75" i="82" s="1"/>
  <c r="J76" i="82" s="1"/>
  <c r="G75" i="82"/>
  <c r="G76" i="82" s="1"/>
  <c r="G77" i="82" s="1"/>
  <c r="L73" i="82"/>
  <c r="L75" i="82" s="1"/>
  <c r="L76" i="82" s="1"/>
  <c r="H59" i="82"/>
  <c r="K59" i="82" s="1"/>
  <c r="G80" i="82" l="1"/>
  <c r="I79" i="82"/>
  <c r="J77" i="82"/>
  <c r="G78" i="82"/>
  <c r="J78" i="82" s="1"/>
  <c r="L79" i="82"/>
  <c r="H70" i="82"/>
  <c r="K70" i="82" s="1"/>
  <c r="I80" i="82"/>
  <c r="J80" i="82" l="1"/>
  <c r="I81" i="82"/>
  <c r="L81" i="82" s="1"/>
  <c r="G79" i="82"/>
  <c r="G81" i="82" s="1"/>
  <c r="J81" i="82" s="1"/>
  <c r="J79" i="82"/>
  <c r="H71" i="82"/>
  <c r="K71" i="82" s="1"/>
  <c r="L80" i="82"/>
  <c r="I82" i="82" l="1"/>
  <c r="L82" i="82" s="1"/>
  <c r="G82" i="82"/>
  <c r="G83" i="82" s="1"/>
  <c r="J83" i="82" s="1"/>
  <c r="H72" i="82"/>
  <c r="K72" i="82" s="1"/>
  <c r="I83" i="82" l="1"/>
  <c r="I84" i="82" s="1"/>
  <c r="L84" i="82" s="1"/>
  <c r="G84" i="82"/>
  <c r="J82" i="82"/>
  <c r="H73" i="82"/>
  <c r="L83" i="82" l="1"/>
  <c r="I85" i="82"/>
  <c r="I86" i="82" s="1"/>
  <c r="I87" i="82" s="1"/>
  <c r="J84" i="82"/>
  <c r="G85" i="82"/>
  <c r="J85" i="82" s="1"/>
  <c r="K73" i="82"/>
  <c r="K75" i="82" s="1"/>
  <c r="K76" i="82" s="1"/>
  <c r="H75" i="82"/>
  <c r="H76" i="82" s="1"/>
  <c r="H77" i="82" s="1"/>
  <c r="L85" i="82" l="1"/>
  <c r="L87" i="82"/>
  <c r="I88" i="82"/>
  <c r="G86" i="82"/>
  <c r="G87" i="82" s="1"/>
  <c r="J87" i="82" s="1"/>
  <c r="H80" i="82"/>
  <c r="H78" i="82"/>
  <c r="K78" i="82" s="1"/>
  <c r="K77" i="82"/>
  <c r="L86" i="82"/>
  <c r="L88" i="82" l="1"/>
  <c r="K80" i="82"/>
  <c r="G88" i="82"/>
  <c r="G95" i="82" s="1"/>
  <c r="H79" i="82"/>
  <c r="H81" i="82" s="1"/>
  <c r="K81" i="82" s="1"/>
  <c r="J86" i="82"/>
  <c r="J88" i="82" s="1"/>
  <c r="K79" i="82"/>
  <c r="I95" i="82"/>
  <c r="H82" i="82" l="1"/>
  <c r="K82" i="82" s="1"/>
  <c r="J95" i="82"/>
  <c r="L95" i="82"/>
  <c r="I96" i="82"/>
  <c r="L96" i="82" s="1"/>
  <c r="G96" i="82"/>
  <c r="J96" i="82" s="1"/>
  <c r="H83" i="82" l="1"/>
  <c r="K83" i="82" s="1"/>
  <c r="I97" i="82"/>
  <c r="L97" i="82" s="1"/>
  <c r="L103" i="82" s="1"/>
  <c r="L111" i="82" s="1"/>
  <c r="G97" i="82"/>
  <c r="J97" i="82" s="1"/>
  <c r="J103" i="82" s="1"/>
  <c r="J111" i="82" s="1"/>
  <c r="H84" i="82" l="1"/>
  <c r="K84" i="82" s="1"/>
  <c r="G103" i="82"/>
  <c r="G111" i="82" s="1"/>
  <c r="I103" i="82"/>
  <c r="I111" i="82" s="1"/>
  <c r="H85" i="82" l="1"/>
  <c r="H86" i="82" s="1"/>
  <c r="K86" i="82" s="1"/>
  <c r="G166" i="82"/>
  <c r="J166" i="82" s="1"/>
  <c r="I166" i="82"/>
  <c r="L166" i="82" s="1"/>
  <c r="H87" i="82" l="1"/>
  <c r="K87" i="82" s="1"/>
  <c r="K85" i="82"/>
  <c r="H88" i="82" l="1"/>
  <c r="H95" i="82" s="1"/>
  <c r="K88" i="82"/>
  <c r="L126" i="61"/>
  <c r="M126" i="61"/>
  <c r="L127" i="61"/>
  <c r="M127" i="61"/>
  <c r="L128" i="61"/>
  <c r="M128" i="61"/>
  <c r="L133" i="61"/>
  <c r="M133" i="61"/>
  <c r="L134" i="61"/>
  <c r="M134" i="61"/>
  <c r="K134" i="61"/>
  <c r="E134" i="61"/>
  <c r="E133" i="61"/>
  <c r="E127" i="61"/>
  <c r="E128" i="61"/>
  <c r="N128" i="61" s="1"/>
  <c r="E126" i="61"/>
  <c r="N126" i="61" s="1"/>
  <c r="E112" i="61"/>
  <c r="N112" i="61" s="1"/>
  <c r="E113" i="61"/>
  <c r="N113" i="61" s="1"/>
  <c r="E111" i="61"/>
  <c r="N111" i="61" s="1"/>
  <c r="D114" i="61"/>
  <c r="D135" i="61" s="1"/>
  <c r="F114" i="61"/>
  <c r="G114" i="61"/>
  <c r="H114" i="61"/>
  <c r="H135" i="61" s="1"/>
  <c r="I114" i="61"/>
  <c r="I135" i="61" s="1"/>
  <c r="J114" i="61"/>
  <c r="K114" i="61"/>
  <c r="C114" i="61"/>
  <c r="C135" i="61" s="1"/>
  <c r="L103" i="61"/>
  <c r="M103" i="61"/>
  <c r="L105" i="61"/>
  <c r="M105" i="61"/>
  <c r="L106" i="61"/>
  <c r="M106" i="61"/>
  <c r="M102" i="61"/>
  <c r="L102" i="61"/>
  <c r="D107" i="61"/>
  <c r="F107" i="61"/>
  <c r="G107" i="61"/>
  <c r="H107" i="61"/>
  <c r="I107" i="61"/>
  <c r="J107" i="61"/>
  <c r="K107" i="61"/>
  <c r="C107" i="61"/>
  <c r="D104" i="61"/>
  <c r="F104" i="61"/>
  <c r="G104" i="61"/>
  <c r="H104" i="61"/>
  <c r="I104" i="61"/>
  <c r="J104" i="61"/>
  <c r="K104" i="61"/>
  <c r="C104" i="61"/>
  <c r="E103" i="61"/>
  <c r="E105" i="61"/>
  <c r="N105" i="61" s="1"/>
  <c r="E106" i="61"/>
  <c r="N106" i="61" s="1"/>
  <c r="E102" i="61"/>
  <c r="N102" i="61" s="1"/>
  <c r="L95" i="61"/>
  <c r="M95" i="61"/>
  <c r="L96" i="61"/>
  <c r="M96" i="61"/>
  <c r="N96" i="61"/>
  <c r="L97" i="61"/>
  <c r="M97" i="61"/>
  <c r="N97" i="61"/>
  <c r="L98" i="61"/>
  <c r="M98" i="61"/>
  <c r="N98" i="61"/>
  <c r="L99" i="61"/>
  <c r="M99" i="61"/>
  <c r="N99" i="61"/>
  <c r="L111" i="61"/>
  <c r="M111" i="61"/>
  <c r="L112" i="61"/>
  <c r="M112" i="61"/>
  <c r="L113" i="61"/>
  <c r="M113" i="61"/>
  <c r="M94" i="61"/>
  <c r="L94" i="61"/>
  <c r="N95" i="61"/>
  <c r="N94" i="61"/>
  <c r="L77" i="61"/>
  <c r="M77" i="61"/>
  <c r="N77" i="61"/>
  <c r="L78" i="61"/>
  <c r="M78" i="61"/>
  <c r="N78" i="61"/>
  <c r="L79" i="61"/>
  <c r="M79" i="61"/>
  <c r="N79" i="61"/>
  <c r="L80" i="61"/>
  <c r="M80" i="61"/>
  <c r="N80" i="61"/>
  <c r="M76" i="61"/>
  <c r="L76" i="61"/>
  <c r="N76" i="61"/>
  <c r="D75" i="61"/>
  <c r="F75" i="61"/>
  <c r="G75" i="61"/>
  <c r="H75" i="61"/>
  <c r="I75" i="61"/>
  <c r="J75" i="61"/>
  <c r="K75" i="61"/>
  <c r="C75" i="61"/>
  <c r="L73" i="61"/>
  <c r="M73" i="61"/>
  <c r="L74" i="61"/>
  <c r="M74" i="61"/>
  <c r="M72" i="61"/>
  <c r="L72" i="61"/>
  <c r="L67" i="61"/>
  <c r="M67" i="61"/>
  <c r="N67" i="61"/>
  <c r="L68" i="61"/>
  <c r="M68" i="61"/>
  <c r="N68" i="61"/>
  <c r="L69" i="61"/>
  <c r="M69" i="61"/>
  <c r="N69" i="61"/>
  <c r="L70" i="61"/>
  <c r="M70" i="61"/>
  <c r="N70" i="61"/>
  <c r="N73" i="61"/>
  <c r="N74" i="61"/>
  <c r="N72" i="61"/>
  <c r="L66" i="61"/>
  <c r="M66" i="61"/>
  <c r="N66" i="61"/>
  <c r="M65" i="61"/>
  <c r="N65" i="61"/>
  <c r="L65" i="61"/>
  <c r="D51" i="61"/>
  <c r="F51" i="61"/>
  <c r="G51" i="61"/>
  <c r="I51" i="61"/>
  <c r="J51" i="61"/>
  <c r="K51" i="61"/>
  <c r="C51" i="61"/>
  <c r="H50" i="61"/>
  <c r="M50" i="61"/>
  <c r="L50" i="61"/>
  <c r="D46" i="61"/>
  <c r="F46" i="61"/>
  <c r="G46" i="61"/>
  <c r="I46" i="61"/>
  <c r="J46" i="61"/>
  <c r="K46" i="61"/>
  <c r="C46" i="61"/>
  <c r="H36" i="61"/>
  <c r="N36" i="61" s="1"/>
  <c r="H37" i="61"/>
  <c r="N37" i="61" s="1"/>
  <c r="H39" i="61"/>
  <c r="N39" i="61" s="1"/>
  <c r="H40" i="61"/>
  <c r="N40" i="61" s="1"/>
  <c r="H41" i="61"/>
  <c r="N41" i="61" s="1"/>
  <c r="H42" i="61"/>
  <c r="N42" i="61" s="1"/>
  <c r="H44" i="61"/>
  <c r="H45" i="61"/>
  <c r="H47" i="61"/>
  <c r="H48" i="61"/>
  <c r="H49" i="61"/>
  <c r="H35" i="61"/>
  <c r="L36" i="61"/>
  <c r="M36" i="61"/>
  <c r="L37" i="61"/>
  <c r="M37" i="61"/>
  <c r="L39" i="61"/>
  <c r="M39" i="61"/>
  <c r="L40" i="61"/>
  <c r="M40" i="61"/>
  <c r="L41" i="61"/>
  <c r="M41" i="61"/>
  <c r="L42" i="61"/>
  <c r="M42" i="61"/>
  <c r="L44" i="61"/>
  <c r="M44" i="61"/>
  <c r="L45" i="61"/>
  <c r="M45" i="61"/>
  <c r="L47" i="61"/>
  <c r="M47" i="61"/>
  <c r="L48" i="61"/>
  <c r="M48" i="61"/>
  <c r="L49" i="61"/>
  <c r="M49" i="61"/>
  <c r="D43" i="61"/>
  <c r="E43" i="61"/>
  <c r="F43" i="61"/>
  <c r="G43" i="61"/>
  <c r="I43" i="61"/>
  <c r="J43" i="61"/>
  <c r="K43" i="61"/>
  <c r="C43" i="61"/>
  <c r="M35" i="61"/>
  <c r="L35" i="61"/>
  <c r="E26" i="61"/>
  <c r="N26" i="61" s="1"/>
  <c r="E19" i="61"/>
  <c r="D19" i="61"/>
  <c r="F19" i="61"/>
  <c r="G19" i="61"/>
  <c r="H19" i="61"/>
  <c r="I19" i="61"/>
  <c r="J19" i="61"/>
  <c r="K19" i="61"/>
  <c r="C19" i="61"/>
  <c r="L11" i="61"/>
  <c r="M11" i="61"/>
  <c r="N11" i="61"/>
  <c r="L10" i="61"/>
  <c r="M10" i="61"/>
  <c r="N10" i="61"/>
  <c r="L12" i="61"/>
  <c r="M12" i="61"/>
  <c r="N12" i="61"/>
  <c r="L13" i="61"/>
  <c r="M13" i="61"/>
  <c r="N13" i="61"/>
  <c r="L14" i="61"/>
  <c r="M14" i="61"/>
  <c r="N14" i="61"/>
  <c r="L15" i="61"/>
  <c r="M15" i="61"/>
  <c r="N15" i="61"/>
  <c r="L16" i="61"/>
  <c r="M16" i="61"/>
  <c r="N16" i="61"/>
  <c r="L17" i="61"/>
  <c r="M17" i="61"/>
  <c r="N17" i="61"/>
  <c r="L18" i="61"/>
  <c r="M18" i="61"/>
  <c r="N18" i="61"/>
  <c r="L20" i="61"/>
  <c r="M20" i="61"/>
  <c r="L21" i="61"/>
  <c r="M21" i="61"/>
  <c r="L22" i="61"/>
  <c r="M22" i="61"/>
  <c r="L23" i="61"/>
  <c r="M23" i="61"/>
  <c r="L26" i="61"/>
  <c r="M26" i="61"/>
  <c r="M9" i="61"/>
  <c r="N9" i="61"/>
  <c r="L9" i="61"/>
  <c r="J40" i="60"/>
  <c r="M40" i="60" s="1"/>
  <c r="J41" i="60"/>
  <c r="M41" i="60" s="1"/>
  <c r="J42" i="60"/>
  <c r="M42" i="60" s="1"/>
  <c r="J43" i="60"/>
  <c r="J44" i="60"/>
  <c r="M44" i="60" s="1"/>
  <c r="J45" i="60"/>
  <c r="M45" i="60" s="1"/>
  <c r="J39" i="60"/>
  <c r="K40" i="60"/>
  <c r="L40" i="60"/>
  <c r="K41" i="60"/>
  <c r="L41" i="60"/>
  <c r="K42" i="60"/>
  <c r="L42" i="60"/>
  <c r="K43" i="60"/>
  <c r="L43" i="60"/>
  <c r="M43" i="60"/>
  <c r="K44" i="60"/>
  <c r="L44" i="60"/>
  <c r="K45" i="60"/>
  <c r="L45" i="60"/>
  <c r="L39" i="60"/>
  <c r="K39" i="60"/>
  <c r="K46" i="60" s="1"/>
  <c r="C29" i="60"/>
  <c r="C47" i="60" s="1"/>
  <c r="D29" i="60"/>
  <c r="E29" i="60"/>
  <c r="F29" i="60"/>
  <c r="G29" i="60"/>
  <c r="H29" i="60"/>
  <c r="I29" i="60"/>
  <c r="J29" i="60"/>
  <c r="B29" i="60"/>
  <c r="B47" i="60" s="1"/>
  <c r="K10" i="60"/>
  <c r="L10" i="60"/>
  <c r="M10" i="60"/>
  <c r="K11" i="60"/>
  <c r="L11" i="60"/>
  <c r="M11" i="60"/>
  <c r="K12" i="60"/>
  <c r="L12" i="60"/>
  <c r="M12" i="60"/>
  <c r="K13" i="60"/>
  <c r="L13" i="60"/>
  <c r="M13" i="60"/>
  <c r="K14" i="60"/>
  <c r="L14" i="60"/>
  <c r="M14" i="60"/>
  <c r="K15" i="60"/>
  <c r="L15" i="60"/>
  <c r="M15" i="60"/>
  <c r="K16" i="60"/>
  <c r="L16" i="60"/>
  <c r="M16" i="60"/>
  <c r="K18" i="60"/>
  <c r="L18" i="60"/>
  <c r="M18" i="60"/>
  <c r="K19" i="60"/>
  <c r="L19" i="60"/>
  <c r="M19" i="60"/>
  <c r="K20" i="60"/>
  <c r="L20" i="60"/>
  <c r="M20" i="60"/>
  <c r="K21" i="60"/>
  <c r="L21" i="60"/>
  <c r="M21" i="60"/>
  <c r="K22" i="60"/>
  <c r="L22" i="60"/>
  <c r="M22" i="60"/>
  <c r="K23" i="60"/>
  <c r="L23" i="60"/>
  <c r="M23" i="60"/>
  <c r="K24" i="60"/>
  <c r="L24" i="60"/>
  <c r="M24" i="60"/>
  <c r="K25" i="60"/>
  <c r="L25" i="60"/>
  <c r="M25" i="60"/>
  <c r="K26" i="60"/>
  <c r="L26" i="60"/>
  <c r="M26" i="60"/>
  <c r="K27" i="60"/>
  <c r="L27" i="60"/>
  <c r="M27" i="60"/>
  <c r="K28" i="60"/>
  <c r="L28" i="60"/>
  <c r="M28" i="60"/>
  <c r="L9" i="60"/>
  <c r="M9" i="60"/>
  <c r="K9" i="60"/>
  <c r="J95" i="8"/>
  <c r="K95" i="8"/>
  <c r="J96" i="8"/>
  <c r="K96" i="8"/>
  <c r="F95" i="8"/>
  <c r="L95" i="8" s="1"/>
  <c r="F96" i="8"/>
  <c r="K93" i="8"/>
  <c r="J93" i="8"/>
  <c r="J98" i="8" s="1"/>
  <c r="F93" i="8"/>
  <c r="G101" i="8"/>
  <c r="H101" i="8"/>
  <c r="I101" i="8"/>
  <c r="J78" i="8"/>
  <c r="K78" i="8"/>
  <c r="J79" i="8"/>
  <c r="K79" i="8"/>
  <c r="J80" i="8"/>
  <c r="K80" i="8"/>
  <c r="J81" i="8"/>
  <c r="K81" i="8"/>
  <c r="J82" i="8"/>
  <c r="K82" i="8"/>
  <c r="K77" i="8"/>
  <c r="J77" i="8"/>
  <c r="I78" i="8"/>
  <c r="I79" i="8"/>
  <c r="I80" i="8"/>
  <c r="I81" i="8"/>
  <c r="I82" i="8"/>
  <c r="I77" i="8"/>
  <c r="F78" i="8"/>
  <c r="F79" i="8"/>
  <c r="F80" i="8"/>
  <c r="F81" i="8"/>
  <c r="F82" i="8"/>
  <c r="F77" i="8"/>
  <c r="E76" i="8"/>
  <c r="G76" i="8"/>
  <c r="G84" i="8" s="1"/>
  <c r="H76" i="8"/>
  <c r="I76" i="8"/>
  <c r="D76" i="8"/>
  <c r="J71" i="8"/>
  <c r="K71" i="8"/>
  <c r="J72" i="8"/>
  <c r="K72" i="8"/>
  <c r="J73" i="8"/>
  <c r="K73" i="8"/>
  <c r="J74" i="8"/>
  <c r="K74" i="8"/>
  <c r="J75" i="8"/>
  <c r="K75" i="8"/>
  <c r="K70" i="8"/>
  <c r="J70" i="8"/>
  <c r="L71" i="8"/>
  <c r="L72" i="8"/>
  <c r="L73" i="8"/>
  <c r="L74" i="8"/>
  <c r="L75" i="8"/>
  <c r="K68" i="8"/>
  <c r="J68" i="8"/>
  <c r="L68" i="8"/>
  <c r="J63" i="8"/>
  <c r="K63" i="8"/>
  <c r="L63" i="8"/>
  <c r="J64" i="8"/>
  <c r="K64" i="8"/>
  <c r="L64" i="8"/>
  <c r="J65" i="8"/>
  <c r="K65" i="8"/>
  <c r="L65" i="8"/>
  <c r="J66" i="8"/>
  <c r="K66" i="8"/>
  <c r="L66" i="8"/>
  <c r="K62" i="8"/>
  <c r="L62" i="8"/>
  <c r="J62" i="8"/>
  <c r="E67" i="8"/>
  <c r="F67" i="8"/>
  <c r="G67" i="8"/>
  <c r="H67" i="8"/>
  <c r="I67" i="8"/>
  <c r="D67" i="8"/>
  <c r="J54" i="8"/>
  <c r="K54" i="8"/>
  <c r="K53" i="8"/>
  <c r="J53" i="8"/>
  <c r="E55" i="8"/>
  <c r="G55" i="8"/>
  <c r="H55" i="8"/>
  <c r="I55" i="8"/>
  <c r="D55" i="8"/>
  <c r="L53" i="8"/>
  <c r="E52" i="8"/>
  <c r="F52" i="8"/>
  <c r="G52" i="8"/>
  <c r="H52" i="8"/>
  <c r="I52" i="8"/>
  <c r="D52" i="8"/>
  <c r="J50" i="8"/>
  <c r="K50" i="8"/>
  <c r="L50" i="8"/>
  <c r="J51" i="8"/>
  <c r="K51" i="8"/>
  <c r="L51" i="8"/>
  <c r="K49" i="8"/>
  <c r="L49" i="8"/>
  <c r="J49" i="8"/>
  <c r="J47" i="8"/>
  <c r="K47" i="8"/>
  <c r="L47" i="8"/>
  <c r="K46" i="8"/>
  <c r="L46" i="8"/>
  <c r="J46" i="8"/>
  <c r="E48" i="8"/>
  <c r="F48" i="8"/>
  <c r="G48" i="8"/>
  <c r="H48" i="8"/>
  <c r="I48" i="8"/>
  <c r="D48" i="8"/>
  <c r="J44" i="8"/>
  <c r="K44" i="8"/>
  <c r="K43" i="8"/>
  <c r="J43" i="8"/>
  <c r="E45" i="8"/>
  <c r="G45" i="8"/>
  <c r="H45" i="8"/>
  <c r="I45" i="8"/>
  <c r="D45" i="8"/>
  <c r="L44" i="8"/>
  <c r="L43" i="8"/>
  <c r="J35" i="8"/>
  <c r="J36" i="8"/>
  <c r="J34" i="8"/>
  <c r="J31" i="8"/>
  <c r="J32" i="8"/>
  <c r="G135" i="61" l="1"/>
  <c r="J135" i="61"/>
  <c r="M39" i="60"/>
  <c r="M46" i="60" s="1"/>
  <c r="J46" i="60"/>
  <c r="L46" i="60"/>
  <c r="K98" i="8"/>
  <c r="L93" i="8"/>
  <c r="F98" i="8"/>
  <c r="H96" i="82"/>
  <c r="K96" i="82" s="1"/>
  <c r="K95" i="82"/>
  <c r="I47" i="60"/>
  <c r="E47" i="60"/>
  <c r="N133" i="61"/>
  <c r="N127" i="61"/>
  <c r="N130" i="61" s="1"/>
  <c r="E130" i="61"/>
  <c r="M130" i="61"/>
  <c r="L130" i="61"/>
  <c r="M101" i="61"/>
  <c r="L101" i="61"/>
  <c r="N101" i="61"/>
  <c r="M25" i="61"/>
  <c r="L25" i="61"/>
  <c r="F47" i="60"/>
  <c r="L96" i="8"/>
  <c r="J83" i="8"/>
  <c r="K83" i="8"/>
  <c r="I83" i="8"/>
  <c r="I84" i="8" s="1"/>
  <c r="F83" i="8"/>
  <c r="J38" i="8"/>
  <c r="J33" i="8"/>
  <c r="G47" i="60"/>
  <c r="D47" i="60"/>
  <c r="J47" i="60"/>
  <c r="F135" i="61"/>
  <c r="H47" i="60"/>
  <c r="N125" i="61"/>
  <c r="E125" i="61"/>
  <c r="L125" i="61"/>
  <c r="M125" i="61"/>
  <c r="K108" i="61"/>
  <c r="G108" i="61"/>
  <c r="C108" i="61"/>
  <c r="I108" i="61"/>
  <c r="D108" i="61"/>
  <c r="J108" i="61"/>
  <c r="F108" i="61"/>
  <c r="N134" i="61"/>
  <c r="N93" i="61"/>
  <c r="L93" i="61"/>
  <c r="M93" i="61"/>
  <c r="N71" i="61"/>
  <c r="M71" i="61"/>
  <c r="L71" i="61"/>
  <c r="N35" i="61"/>
  <c r="N38" i="61" s="1"/>
  <c r="H38" i="61"/>
  <c r="M38" i="61"/>
  <c r="L38" i="61"/>
  <c r="E104" i="61"/>
  <c r="N104" i="61" s="1"/>
  <c r="M104" i="61"/>
  <c r="N49" i="61"/>
  <c r="E46" i="61"/>
  <c r="L75" i="61"/>
  <c r="L107" i="61"/>
  <c r="E114" i="61"/>
  <c r="N114" i="61" s="1"/>
  <c r="L104" i="61"/>
  <c r="M114" i="61"/>
  <c r="M107" i="61"/>
  <c r="L46" i="61"/>
  <c r="N103" i="61"/>
  <c r="E107" i="61"/>
  <c r="L114" i="61"/>
  <c r="N48" i="61"/>
  <c r="E51" i="61"/>
  <c r="L51" i="61"/>
  <c r="M75" i="61"/>
  <c r="M19" i="61"/>
  <c r="M51" i="61"/>
  <c r="N44" i="61"/>
  <c r="M46" i="61"/>
  <c r="N75" i="61"/>
  <c r="N47" i="61"/>
  <c r="N45" i="61"/>
  <c r="N19" i="61"/>
  <c r="E75" i="61"/>
  <c r="L43" i="61"/>
  <c r="N50" i="61"/>
  <c r="M43" i="61"/>
  <c r="H51" i="61"/>
  <c r="H46" i="61"/>
  <c r="H43" i="61"/>
  <c r="N43" i="61" s="1"/>
  <c r="L19" i="61"/>
  <c r="L29" i="60"/>
  <c r="K29" i="60"/>
  <c r="M29" i="60"/>
  <c r="J101" i="8"/>
  <c r="K101" i="8"/>
  <c r="F101" i="8"/>
  <c r="K67" i="8"/>
  <c r="J45" i="8"/>
  <c r="L81" i="8"/>
  <c r="K45" i="8"/>
  <c r="J55" i="8"/>
  <c r="K76" i="8"/>
  <c r="L80" i="8"/>
  <c r="L82" i="8"/>
  <c r="L78" i="8"/>
  <c r="E84" i="8"/>
  <c r="J76" i="8"/>
  <c r="H84" i="8"/>
  <c r="F76" i="8"/>
  <c r="L79" i="8"/>
  <c r="D84" i="8"/>
  <c r="J48" i="8"/>
  <c r="L77" i="8"/>
  <c r="L52" i="8"/>
  <c r="L70" i="8"/>
  <c r="L76" i="8" s="1"/>
  <c r="J52" i="8"/>
  <c r="F55" i="8"/>
  <c r="L67" i="8"/>
  <c r="K52" i="8"/>
  <c r="K55" i="8"/>
  <c r="J67" i="8"/>
  <c r="F45" i="8"/>
  <c r="K48" i="8"/>
  <c r="L54" i="8"/>
  <c r="L55" i="8" s="1"/>
  <c r="L48" i="8"/>
  <c r="L45" i="8"/>
  <c r="L135" i="61" l="1"/>
  <c r="M135" i="61"/>
  <c r="E135" i="61"/>
  <c r="L98" i="8"/>
  <c r="H97" i="82"/>
  <c r="I136" i="61"/>
  <c r="J136" i="61"/>
  <c r="K47" i="60"/>
  <c r="L83" i="8"/>
  <c r="G136" i="61"/>
  <c r="C136" i="61"/>
  <c r="L47" i="60"/>
  <c r="M47" i="60"/>
  <c r="N135" i="61"/>
  <c r="E108" i="61"/>
  <c r="M108" i="61"/>
  <c r="H108" i="61"/>
  <c r="H136" i="61" s="1"/>
  <c r="L108" i="61"/>
  <c r="F136" i="61"/>
  <c r="D136" i="61"/>
  <c r="N46" i="61"/>
  <c r="N107" i="61"/>
  <c r="N51" i="61"/>
  <c r="L101" i="8"/>
  <c r="J84" i="8"/>
  <c r="K84" i="8"/>
  <c r="F84" i="8"/>
  <c r="L84" i="8"/>
  <c r="K135" i="61" l="1"/>
  <c r="K136" i="61" s="1"/>
  <c r="K97" i="82"/>
  <c r="K103" i="82" s="1"/>
  <c r="K111" i="82" s="1"/>
  <c r="H103" i="82"/>
  <c r="H111" i="82" s="1"/>
  <c r="N108" i="61"/>
  <c r="E136" i="61"/>
  <c r="M136" i="61"/>
  <c r="L136" i="61"/>
  <c r="H166" i="82" l="1"/>
  <c r="K166" i="82" s="1"/>
  <c r="N136" i="61"/>
  <c r="E21" i="8"/>
  <c r="G21" i="8"/>
  <c r="H21" i="8"/>
  <c r="I21" i="8"/>
  <c r="I102" i="8" s="1"/>
  <c r="D21" i="8"/>
  <c r="K20" i="8"/>
  <c r="J20" i="8"/>
  <c r="F20" i="8"/>
  <c r="L20" i="8" s="1"/>
  <c r="K19" i="8"/>
  <c r="J19" i="8"/>
  <c r="F19" i="8"/>
  <c r="L19" i="8" s="1"/>
  <c r="J10" i="8"/>
  <c r="K10" i="8"/>
  <c r="J11" i="8"/>
  <c r="K11" i="8"/>
  <c r="J12" i="8"/>
  <c r="K12" i="8"/>
  <c r="J13" i="8"/>
  <c r="K13" i="8"/>
  <c r="J14" i="8"/>
  <c r="K14" i="8"/>
  <c r="F10" i="8"/>
  <c r="F11" i="8"/>
  <c r="L11" i="8" s="1"/>
  <c r="F12" i="8"/>
  <c r="L12" i="8" s="1"/>
  <c r="F13" i="8"/>
  <c r="L13" i="8" s="1"/>
  <c r="F14" i="8"/>
  <c r="L14" i="8" s="1"/>
  <c r="J16" i="8"/>
  <c r="K16" i="8"/>
  <c r="J17" i="8"/>
  <c r="K17" i="8"/>
  <c r="J18" i="8"/>
  <c r="K18" i="8"/>
  <c r="K9" i="8"/>
  <c r="J9" i="8"/>
  <c r="F16" i="8"/>
  <c r="L16" i="8" s="1"/>
  <c r="F17" i="8"/>
  <c r="L17" i="8" s="1"/>
  <c r="F18" i="8"/>
  <c r="L18" i="8" s="1"/>
  <c r="L9" i="8"/>
  <c r="H37" i="39"/>
  <c r="I37" i="39"/>
  <c r="J37" i="39"/>
  <c r="H38" i="39"/>
  <c r="I38" i="39"/>
  <c r="J38" i="39"/>
  <c r="H39" i="39"/>
  <c r="I39" i="39"/>
  <c r="J39" i="39"/>
  <c r="H40" i="39"/>
  <c r="I40" i="39"/>
  <c r="J40" i="39"/>
  <c r="H42" i="39"/>
  <c r="I42" i="39"/>
  <c r="J42" i="39"/>
  <c r="I36" i="39"/>
  <c r="J36" i="39"/>
  <c r="H36" i="39"/>
  <c r="I23" i="39"/>
  <c r="I25" i="39" s="1"/>
  <c r="J23" i="39"/>
  <c r="J25" i="39" s="1"/>
  <c r="H23" i="39"/>
  <c r="H25" i="39" s="1"/>
  <c r="H13" i="39"/>
  <c r="I13" i="39"/>
  <c r="J13" i="39"/>
  <c r="H17" i="39"/>
  <c r="I17" i="39"/>
  <c r="J17" i="39"/>
  <c r="H18" i="39"/>
  <c r="I18" i="39"/>
  <c r="J18" i="39"/>
  <c r="H19" i="39"/>
  <c r="I19" i="39"/>
  <c r="J19" i="39"/>
  <c r="H20" i="39"/>
  <c r="I20" i="39"/>
  <c r="J20" i="39"/>
  <c r="H21" i="39"/>
  <c r="I21" i="39"/>
  <c r="J21" i="39"/>
  <c r="I10" i="39"/>
  <c r="J10" i="39"/>
  <c r="H10" i="39"/>
  <c r="C26" i="39"/>
  <c r="D26" i="39"/>
  <c r="E26" i="39"/>
  <c r="F26" i="39"/>
  <c r="G26" i="39"/>
  <c r="B26" i="39"/>
  <c r="K163" i="81"/>
  <c r="J163" i="81"/>
  <c r="J160" i="81"/>
  <c r="K160" i="81"/>
  <c r="L160" i="81"/>
  <c r="J151" i="81"/>
  <c r="K151" i="81"/>
  <c r="L151" i="81"/>
  <c r="J152" i="81"/>
  <c r="K152" i="81"/>
  <c r="L152" i="81"/>
  <c r="J153" i="81"/>
  <c r="K153" i="81"/>
  <c r="L153" i="81"/>
  <c r="J154" i="81"/>
  <c r="K154" i="81"/>
  <c r="L154" i="81"/>
  <c r="J155" i="81"/>
  <c r="K155" i="81"/>
  <c r="L155" i="81"/>
  <c r="J156" i="81"/>
  <c r="K156" i="81"/>
  <c r="L156" i="81"/>
  <c r="J157" i="81"/>
  <c r="K157" i="81"/>
  <c r="L157" i="81"/>
  <c r="J158" i="81"/>
  <c r="K158" i="81"/>
  <c r="L158" i="81"/>
  <c r="J159" i="81"/>
  <c r="K159" i="81"/>
  <c r="L159" i="81"/>
  <c r="K150" i="81"/>
  <c r="L150" i="81"/>
  <c r="J150" i="81"/>
  <c r="E141" i="81"/>
  <c r="E175" i="81" s="1"/>
  <c r="F141" i="81"/>
  <c r="G141" i="81"/>
  <c r="H141" i="81"/>
  <c r="I141" i="81"/>
  <c r="D141" i="81"/>
  <c r="J133" i="81"/>
  <c r="K133" i="81"/>
  <c r="L133" i="81"/>
  <c r="J134" i="81"/>
  <c r="K134" i="81"/>
  <c r="L134" i="81"/>
  <c r="J135" i="81"/>
  <c r="K135" i="81"/>
  <c r="L135" i="81"/>
  <c r="J136" i="81"/>
  <c r="K136" i="81"/>
  <c r="L136" i="81"/>
  <c r="J137" i="81"/>
  <c r="K137" i="81"/>
  <c r="L137" i="81"/>
  <c r="J138" i="81"/>
  <c r="K138" i="81"/>
  <c r="L138" i="81"/>
  <c r="J139" i="81"/>
  <c r="K139" i="81"/>
  <c r="L139" i="81"/>
  <c r="J140" i="81"/>
  <c r="K140" i="81"/>
  <c r="L140" i="81"/>
  <c r="K132" i="81"/>
  <c r="L132" i="81"/>
  <c r="J132" i="81"/>
  <c r="E128" i="81"/>
  <c r="F128" i="81"/>
  <c r="G128" i="81"/>
  <c r="H128" i="81"/>
  <c r="I128" i="81"/>
  <c r="I129" i="81" s="1"/>
  <c r="D128" i="81"/>
  <c r="J123" i="81"/>
  <c r="K123" i="81"/>
  <c r="L123" i="81"/>
  <c r="J124" i="81"/>
  <c r="K124" i="81"/>
  <c r="L124" i="81"/>
  <c r="J125" i="81"/>
  <c r="K125" i="81"/>
  <c r="L125" i="81"/>
  <c r="J126" i="81"/>
  <c r="K126" i="81"/>
  <c r="L126" i="81"/>
  <c r="J127" i="81"/>
  <c r="K127" i="81"/>
  <c r="L127" i="81"/>
  <c r="K122" i="81"/>
  <c r="L122" i="81"/>
  <c r="J122" i="81"/>
  <c r="E114" i="81"/>
  <c r="F114" i="81"/>
  <c r="G114" i="81"/>
  <c r="H114" i="81"/>
  <c r="I114" i="81"/>
  <c r="D114" i="81"/>
  <c r="J108" i="81"/>
  <c r="K108" i="81"/>
  <c r="L108" i="81"/>
  <c r="J109" i="81"/>
  <c r="K109" i="81"/>
  <c r="L109" i="81"/>
  <c r="J110" i="81"/>
  <c r="K110" i="81"/>
  <c r="L110" i="81"/>
  <c r="J111" i="81"/>
  <c r="K111" i="81"/>
  <c r="L111" i="81"/>
  <c r="J112" i="81"/>
  <c r="K112" i="81"/>
  <c r="L112" i="81"/>
  <c r="J113" i="81"/>
  <c r="K113" i="81"/>
  <c r="L113" i="81"/>
  <c r="K107" i="81"/>
  <c r="L107" i="81"/>
  <c r="J107" i="81"/>
  <c r="J95" i="81"/>
  <c r="K95" i="81"/>
  <c r="L95" i="81"/>
  <c r="J96" i="81"/>
  <c r="K96" i="81"/>
  <c r="L96" i="81"/>
  <c r="J97" i="81"/>
  <c r="K97" i="81"/>
  <c r="L97" i="81"/>
  <c r="J98" i="81"/>
  <c r="K98" i="81"/>
  <c r="L98" i="81"/>
  <c r="J99" i="81"/>
  <c r="K99" i="81"/>
  <c r="L99" i="81"/>
  <c r="J100" i="81"/>
  <c r="K100" i="81"/>
  <c r="L100" i="81"/>
  <c r="K94" i="81"/>
  <c r="L94" i="81"/>
  <c r="J94" i="81"/>
  <c r="G102" i="81"/>
  <c r="J83" i="81"/>
  <c r="K83" i="81"/>
  <c r="L83" i="81"/>
  <c r="J84" i="81"/>
  <c r="K84" i="81"/>
  <c r="L84" i="81"/>
  <c r="K82" i="81"/>
  <c r="L82" i="81"/>
  <c r="J82" i="81"/>
  <c r="J70" i="81"/>
  <c r="K70" i="81"/>
  <c r="L70" i="81"/>
  <c r="J71" i="81"/>
  <c r="K71" i="81"/>
  <c r="L71" i="81"/>
  <c r="J72" i="81"/>
  <c r="K72" i="81"/>
  <c r="J73" i="81"/>
  <c r="K73" i="81"/>
  <c r="L73" i="81"/>
  <c r="J74" i="81"/>
  <c r="K74" i="81"/>
  <c r="L74" i="81"/>
  <c r="J75" i="81"/>
  <c r="K75" i="81"/>
  <c r="L75" i="81"/>
  <c r="J76" i="81"/>
  <c r="K76" i="81"/>
  <c r="L76" i="81"/>
  <c r="J77" i="81"/>
  <c r="K77" i="81"/>
  <c r="L77" i="81"/>
  <c r="J78" i="81"/>
  <c r="K78" i="81"/>
  <c r="L78" i="81"/>
  <c r="J79" i="81"/>
  <c r="K79" i="81"/>
  <c r="L79" i="81"/>
  <c r="J80" i="81"/>
  <c r="K80" i="81"/>
  <c r="L80" i="81"/>
  <c r="J66" i="81"/>
  <c r="K66" i="81"/>
  <c r="L66" i="81"/>
  <c r="J67" i="81"/>
  <c r="K67" i="81"/>
  <c r="L67" i="81"/>
  <c r="J69" i="81"/>
  <c r="K69" i="81"/>
  <c r="L69" i="81"/>
  <c r="K65" i="81"/>
  <c r="L65" i="81"/>
  <c r="J65" i="81"/>
  <c r="J35" i="81"/>
  <c r="K35" i="81"/>
  <c r="L35" i="81"/>
  <c r="J36" i="81"/>
  <c r="K36" i="81"/>
  <c r="L36" i="81"/>
  <c r="J37" i="81"/>
  <c r="K37" i="81"/>
  <c r="L37" i="81"/>
  <c r="J38" i="81"/>
  <c r="K38" i="81"/>
  <c r="L38" i="81"/>
  <c r="J39" i="81"/>
  <c r="K39" i="81"/>
  <c r="L39" i="81"/>
  <c r="J40" i="81"/>
  <c r="K40" i="81"/>
  <c r="L40" i="81"/>
  <c r="J44" i="81"/>
  <c r="K44" i="81"/>
  <c r="L44" i="81"/>
  <c r="J45" i="81"/>
  <c r="K45" i="81"/>
  <c r="L45" i="81"/>
  <c r="J46" i="81"/>
  <c r="K46" i="81"/>
  <c r="L46" i="81"/>
  <c r="J47" i="81"/>
  <c r="K47" i="81"/>
  <c r="L47" i="81"/>
  <c r="J48" i="81"/>
  <c r="K48" i="81"/>
  <c r="L48" i="81"/>
  <c r="J49" i="81"/>
  <c r="K49" i="81"/>
  <c r="L49" i="81"/>
  <c r="J50" i="81"/>
  <c r="K50" i="81"/>
  <c r="L50" i="81"/>
  <c r="J51" i="81"/>
  <c r="K51" i="81"/>
  <c r="L51" i="81"/>
  <c r="J52" i="81"/>
  <c r="K52" i="81"/>
  <c r="L52" i="81"/>
  <c r="K34" i="81"/>
  <c r="L34" i="81"/>
  <c r="J34" i="81"/>
  <c r="E26" i="81"/>
  <c r="F26" i="81"/>
  <c r="G26" i="81"/>
  <c r="H26" i="81"/>
  <c r="I26" i="81"/>
  <c r="D26" i="81"/>
  <c r="E19" i="81"/>
  <c r="F19" i="81"/>
  <c r="G19" i="81"/>
  <c r="H19" i="81"/>
  <c r="I19" i="81"/>
  <c r="D19" i="81"/>
  <c r="J10" i="81"/>
  <c r="K10" i="81"/>
  <c r="L10" i="81"/>
  <c r="J11" i="81"/>
  <c r="K11" i="81"/>
  <c r="L11" i="81"/>
  <c r="J12" i="81"/>
  <c r="K12" i="81"/>
  <c r="L12" i="81"/>
  <c r="J13" i="81"/>
  <c r="K13" i="81"/>
  <c r="L13" i="81"/>
  <c r="J14" i="81"/>
  <c r="K14" i="81"/>
  <c r="L14" i="81"/>
  <c r="J15" i="81"/>
  <c r="K15" i="81"/>
  <c r="L15" i="81"/>
  <c r="J16" i="81"/>
  <c r="K16" i="81"/>
  <c r="L16" i="81"/>
  <c r="J17" i="81"/>
  <c r="K17" i="81"/>
  <c r="L17" i="81"/>
  <c r="J18" i="81"/>
  <c r="K18" i="81"/>
  <c r="L18" i="81"/>
  <c r="J20" i="81"/>
  <c r="K20" i="81"/>
  <c r="L20" i="81"/>
  <c r="J21" i="81"/>
  <c r="K21" i="81"/>
  <c r="L21" i="81"/>
  <c r="J22" i="81"/>
  <c r="K22" i="81"/>
  <c r="L22" i="81"/>
  <c r="J23" i="81"/>
  <c r="K23" i="81"/>
  <c r="L23" i="81"/>
  <c r="J24" i="81"/>
  <c r="K24" i="81"/>
  <c r="L24" i="81"/>
  <c r="J25" i="81"/>
  <c r="K25" i="81"/>
  <c r="L25" i="81"/>
  <c r="K9" i="81"/>
  <c r="L9" i="81"/>
  <c r="J9" i="81"/>
  <c r="I24" i="38"/>
  <c r="J24" i="38"/>
  <c r="H24" i="38"/>
  <c r="H10" i="38"/>
  <c r="I10" i="38"/>
  <c r="J10" i="38"/>
  <c r="H11" i="38"/>
  <c r="I11" i="38"/>
  <c r="J11" i="38"/>
  <c r="H12" i="38"/>
  <c r="I12" i="38"/>
  <c r="J12" i="38"/>
  <c r="H13" i="38"/>
  <c r="I13" i="38"/>
  <c r="J13" i="38"/>
  <c r="H14" i="38"/>
  <c r="I14" i="38"/>
  <c r="J14" i="38"/>
  <c r="H16" i="38"/>
  <c r="I16" i="38"/>
  <c r="J16" i="38"/>
  <c r="H17" i="38"/>
  <c r="I17" i="38"/>
  <c r="J17" i="38"/>
  <c r="H18" i="38"/>
  <c r="I18" i="38"/>
  <c r="J18" i="38"/>
  <c r="H19" i="38"/>
  <c r="I19" i="38"/>
  <c r="J19" i="38"/>
  <c r="H20" i="38"/>
  <c r="I20" i="38"/>
  <c r="J20" i="38"/>
  <c r="I9" i="38"/>
  <c r="J9" i="38"/>
  <c r="H9" i="38"/>
  <c r="G264" i="2"/>
  <c r="H264" i="2"/>
  <c r="I264" i="2"/>
  <c r="J260" i="2"/>
  <c r="K260" i="2"/>
  <c r="L260" i="2"/>
  <c r="J263" i="2"/>
  <c r="K263" i="2"/>
  <c r="L263" i="2"/>
  <c r="K259" i="2"/>
  <c r="L259" i="2"/>
  <c r="J259" i="2"/>
  <c r="K257" i="2"/>
  <c r="L257" i="2"/>
  <c r="J257" i="2"/>
  <c r="J246" i="2"/>
  <c r="K246" i="2"/>
  <c r="L246" i="2"/>
  <c r="J254" i="2"/>
  <c r="K254" i="2"/>
  <c r="L254" i="2"/>
  <c r="J255" i="2"/>
  <c r="K255" i="2"/>
  <c r="L255" i="2"/>
  <c r="J256" i="2"/>
  <c r="K256" i="2"/>
  <c r="L256" i="2"/>
  <c r="K245" i="2"/>
  <c r="L245" i="2"/>
  <c r="J245" i="2"/>
  <c r="E243" i="2"/>
  <c r="G243" i="2"/>
  <c r="G244" i="2" s="1"/>
  <c r="J244" i="2" s="1"/>
  <c r="H243" i="2"/>
  <c r="H244" i="2" s="1"/>
  <c r="K244" i="2" s="1"/>
  <c r="I243" i="2"/>
  <c r="I244" i="2" s="1"/>
  <c r="L244" i="2" s="1"/>
  <c r="J240" i="2"/>
  <c r="K240" i="2"/>
  <c r="L240" i="2"/>
  <c r="J241" i="2"/>
  <c r="K241" i="2"/>
  <c r="L241" i="2"/>
  <c r="J242" i="2"/>
  <c r="K242" i="2"/>
  <c r="L242" i="2"/>
  <c r="K239" i="2"/>
  <c r="L239" i="2"/>
  <c r="J239" i="2"/>
  <c r="E238" i="2"/>
  <c r="F238" i="2"/>
  <c r="G238" i="2"/>
  <c r="H238" i="2"/>
  <c r="I238" i="2"/>
  <c r="D238" i="2"/>
  <c r="J229" i="2"/>
  <c r="K229" i="2"/>
  <c r="L229" i="2"/>
  <c r="J230" i="2"/>
  <c r="K230" i="2"/>
  <c r="L230" i="2"/>
  <c r="J231" i="2"/>
  <c r="K231" i="2"/>
  <c r="L231" i="2"/>
  <c r="J232" i="2"/>
  <c r="K232" i="2"/>
  <c r="L232" i="2"/>
  <c r="J233" i="2"/>
  <c r="K233" i="2"/>
  <c r="L233" i="2"/>
  <c r="J234" i="2"/>
  <c r="K234" i="2"/>
  <c r="L234" i="2"/>
  <c r="J235" i="2"/>
  <c r="K235" i="2"/>
  <c r="L235" i="2"/>
  <c r="J236" i="2"/>
  <c r="K236" i="2"/>
  <c r="L236" i="2"/>
  <c r="J237" i="2"/>
  <c r="K237" i="2"/>
  <c r="L237" i="2"/>
  <c r="K228" i="2"/>
  <c r="L228" i="2"/>
  <c r="J228" i="2"/>
  <c r="E220" i="2"/>
  <c r="F220" i="2"/>
  <c r="D220" i="2"/>
  <c r="J218" i="2"/>
  <c r="K218" i="2"/>
  <c r="L218" i="2"/>
  <c r="J219" i="2"/>
  <c r="K219" i="2"/>
  <c r="L219" i="2"/>
  <c r="K217" i="2"/>
  <c r="L217" i="2"/>
  <c r="J217" i="2"/>
  <c r="J208" i="2"/>
  <c r="K208" i="2"/>
  <c r="L208" i="2"/>
  <c r="J209" i="2"/>
  <c r="K209" i="2"/>
  <c r="L209" i="2"/>
  <c r="J210" i="2"/>
  <c r="K210" i="2"/>
  <c r="L210" i="2"/>
  <c r="J211" i="2"/>
  <c r="K211" i="2"/>
  <c r="L211" i="2"/>
  <c r="J212" i="2"/>
  <c r="K212" i="2"/>
  <c r="L212" i="2"/>
  <c r="J213" i="2"/>
  <c r="K213" i="2"/>
  <c r="L213" i="2"/>
  <c r="K207" i="2"/>
  <c r="L207" i="2"/>
  <c r="J207" i="2"/>
  <c r="E214" i="2"/>
  <c r="F214" i="2"/>
  <c r="G214" i="2"/>
  <c r="G215" i="2" s="1"/>
  <c r="H214" i="2"/>
  <c r="H215" i="2" s="1"/>
  <c r="I214" i="2"/>
  <c r="I215" i="2" s="1"/>
  <c r="D214" i="2"/>
  <c r="J200" i="2"/>
  <c r="K200" i="2"/>
  <c r="L200" i="2"/>
  <c r="J201" i="2"/>
  <c r="K201" i="2"/>
  <c r="L201" i="2"/>
  <c r="J202" i="2"/>
  <c r="K202" i="2"/>
  <c r="L202" i="2"/>
  <c r="J203" i="2"/>
  <c r="K203" i="2"/>
  <c r="L203" i="2"/>
  <c r="J204" i="2"/>
  <c r="K204" i="2"/>
  <c r="L204" i="2"/>
  <c r="K199" i="2"/>
  <c r="L199" i="2"/>
  <c r="J199" i="2"/>
  <c r="J184" i="2"/>
  <c r="K184" i="2"/>
  <c r="L184" i="2"/>
  <c r="J185" i="2"/>
  <c r="K185" i="2"/>
  <c r="L185" i="2"/>
  <c r="J186" i="2"/>
  <c r="K186" i="2"/>
  <c r="L186" i="2"/>
  <c r="J187" i="2"/>
  <c r="K187" i="2"/>
  <c r="L187" i="2"/>
  <c r="J188" i="2"/>
  <c r="K188" i="2"/>
  <c r="L188" i="2"/>
  <c r="J189" i="2"/>
  <c r="K189" i="2"/>
  <c r="L189" i="2"/>
  <c r="J190" i="2"/>
  <c r="K190" i="2"/>
  <c r="L190" i="2"/>
  <c r="K183" i="2"/>
  <c r="L183" i="2"/>
  <c r="J183" i="2"/>
  <c r="J175" i="2"/>
  <c r="K175" i="2"/>
  <c r="L175" i="2"/>
  <c r="J176" i="2"/>
  <c r="K176" i="2"/>
  <c r="L176" i="2"/>
  <c r="J177" i="2"/>
  <c r="K177" i="2"/>
  <c r="L177" i="2"/>
  <c r="K174" i="2"/>
  <c r="L174" i="2"/>
  <c r="J174" i="2"/>
  <c r="J163" i="2"/>
  <c r="K163" i="2"/>
  <c r="L163" i="2"/>
  <c r="J164" i="2"/>
  <c r="K164" i="2"/>
  <c r="L164" i="2"/>
  <c r="K162" i="2"/>
  <c r="L162" i="2"/>
  <c r="J162" i="2"/>
  <c r="J158" i="2"/>
  <c r="K158" i="2"/>
  <c r="L158" i="2"/>
  <c r="J159" i="2"/>
  <c r="K159" i="2"/>
  <c r="L159" i="2"/>
  <c r="J160" i="2"/>
  <c r="K160" i="2"/>
  <c r="L160" i="2"/>
  <c r="J161" i="2"/>
  <c r="K161" i="2"/>
  <c r="L161" i="2"/>
  <c r="K157" i="2"/>
  <c r="L157" i="2"/>
  <c r="J157" i="2"/>
  <c r="J155" i="2"/>
  <c r="K155" i="2"/>
  <c r="L155" i="2"/>
  <c r="J156" i="2"/>
  <c r="K156" i="2"/>
  <c r="L156" i="2"/>
  <c r="K154" i="2"/>
  <c r="L154" i="2"/>
  <c r="J154" i="2"/>
  <c r="J151" i="2"/>
  <c r="K151" i="2"/>
  <c r="L151" i="2"/>
  <c r="J152" i="2"/>
  <c r="K152" i="2"/>
  <c r="L152" i="2"/>
  <c r="K150" i="2"/>
  <c r="L150" i="2"/>
  <c r="J150" i="2"/>
  <c r="E153" i="2"/>
  <c r="F153" i="2"/>
  <c r="G153" i="2"/>
  <c r="H153" i="2"/>
  <c r="I153" i="2"/>
  <c r="J133" i="2"/>
  <c r="K133" i="2"/>
  <c r="L133" i="2"/>
  <c r="J134" i="2"/>
  <c r="K134" i="2"/>
  <c r="L134" i="2"/>
  <c r="J135" i="2"/>
  <c r="K135" i="2"/>
  <c r="L135" i="2"/>
  <c r="J136" i="2"/>
  <c r="K136" i="2"/>
  <c r="L136" i="2"/>
  <c r="J137" i="2"/>
  <c r="K137" i="2"/>
  <c r="L137" i="2"/>
  <c r="J138" i="2"/>
  <c r="K138" i="2"/>
  <c r="L138" i="2"/>
  <c r="J139" i="2"/>
  <c r="K139" i="2"/>
  <c r="L139" i="2"/>
  <c r="J140" i="2"/>
  <c r="K140" i="2"/>
  <c r="L140" i="2"/>
  <c r="K132" i="2"/>
  <c r="L132" i="2"/>
  <c r="J132" i="2"/>
  <c r="J129" i="2"/>
  <c r="K129" i="2"/>
  <c r="L129" i="2"/>
  <c r="J130" i="2"/>
  <c r="K130" i="2"/>
  <c r="L130" i="2"/>
  <c r="K128" i="2"/>
  <c r="L128" i="2"/>
  <c r="J128" i="2"/>
  <c r="D131" i="2"/>
  <c r="J100" i="2"/>
  <c r="K100" i="2"/>
  <c r="K101" i="2"/>
  <c r="L101" i="2" s="1"/>
  <c r="J102" i="2"/>
  <c r="K102" i="2"/>
  <c r="J103" i="2"/>
  <c r="K103" i="2"/>
  <c r="J105" i="2"/>
  <c r="K105" i="2"/>
  <c r="L105" i="2"/>
  <c r="J106" i="2"/>
  <c r="K106" i="2"/>
  <c r="L106" i="2"/>
  <c r="J107" i="2"/>
  <c r="K107" i="2"/>
  <c r="L107" i="2"/>
  <c r="J108" i="2"/>
  <c r="K108" i="2"/>
  <c r="L108" i="2"/>
  <c r="J109" i="2"/>
  <c r="K109" i="2"/>
  <c r="L109" i="2"/>
  <c r="J110" i="2"/>
  <c r="K110" i="2"/>
  <c r="L110" i="2"/>
  <c r="J111" i="2"/>
  <c r="K111" i="2"/>
  <c r="L111" i="2"/>
  <c r="J112" i="2"/>
  <c r="K112" i="2"/>
  <c r="L112" i="2"/>
  <c r="J120" i="2"/>
  <c r="K120" i="2"/>
  <c r="L120" i="2"/>
  <c r="J121" i="2"/>
  <c r="K121" i="2"/>
  <c r="L121" i="2"/>
  <c r="J123" i="2"/>
  <c r="K123" i="2"/>
  <c r="L123" i="2"/>
  <c r="J124" i="2"/>
  <c r="K124" i="2"/>
  <c r="L124" i="2"/>
  <c r="J125" i="2"/>
  <c r="K125" i="2"/>
  <c r="L125" i="2"/>
  <c r="J126" i="2"/>
  <c r="K126" i="2"/>
  <c r="L126" i="2"/>
  <c r="J127" i="2"/>
  <c r="K127" i="2"/>
  <c r="L127" i="2"/>
  <c r="K99" i="2"/>
  <c r="J99" i="2"/>
  <c r="K97" i="2"/>
  <c r="L97" i="2"/>
  <c r="J97" i="2"/>
  <c r="J71" i="2"/>
  <c r="K71" i="2"/>
  <c r="L71" i="2"/>
  <c r="J72" i="2"/>
  <c r="K72" i="2"/>
  <c r="L72" i="2"/>
  <c r="J73" i="2"/>
  <c r="K73" i="2"/>
  <c r="L73" i="2"/>
  <c r="J74" i="2"/>
  <c r="K74" i="2"/>
  <c r="L74" i="2"/>
  <c r="J75" i="2"/>
  <c r="K75" i="2"/>
  <c r="L75" i="2"/>
  <c r="J77" i="2"/>
  <c r="K77" i="2"/>
  <c r="L77" i="2"/>
  <c r="J78" i="2"/>
  <c r="K78" i="2"/>
  <c r="L78" i="2"/>
  <c r="J79" i="2"/>
  <c r="K79" i="2"/>
  <c r="L79" i="2"/>
  <c r="J80" i="2"/>
  <c r="K80" i="2"/>
  <c r="L80" i="2"/>
  <c r="J81" i="2"/>
  <c r="K81" i="2"/>
  <c r="L81" i="2"/>
  <c r="J82" i="2"/>
  <c r="K82" i="2"/>
  <c r="L82" i="2"/>
  <c r="J91" i="2"/>
  <c r="K91" i="2"/>
  <c r="L91" i="2"/>
  <c r="J92" i="2"/>
  <c r="K92" i="2"/>
  <c r="L92" i="2"/>
  <c r="J93" i="2"/>
  <c r="K93" i="2"/>
  <c r="L93" i="2"/>
  <c r="J94" i="2"/>
  <c r="K94" i="2"/>
  <c r="L94" i="2"/>
  <c r="J95" i="2"/>
  <c r="K95" i="2"/>
  <c r="L95" i="2"/>
  <c r="J96" i="2"/>
  <c r="K96" i="2"/>
  <c r="L96" i="2"/>
  <c r="K70" i="2"/>
  <c r="L70" i="2"/>
  <c r="J70" i="2"/>
  <c r="E76" i="2"/>
  <c r="F76" i="2"/>
  <c r="G76" i="2"/>
  <c r="I76" i="2"/>
  <c r="D76" i="2"/>
  <c r="J40" i="2"/>
  <c r="K40" i="2"/>
  <c r="L40" i="2"/>
  <c r="J41" i="2"/>
  <c r="K41" i="2"/>
  <c r="L41" i="2"/>
  <c r="J43" i="2"/>
  <c r="K43" i="2"/>
  <c r="L43" i="2"/>
  <c r="J44" i="2"/>
  <c r="K44" i="2"/>
  <c r="L44" i="2"/>
  <c r="J45" i="2"/>
  <c r="K45" i="2"/>
  <c r="L45" i="2"/>
  <c r="J46" i="2"/>
  <c r="K46" i="2"/>
  <c r="L46" i="2"/>
  <c r="J47" i="2"/>
  <c r="K47" i="2"/>
  <c r="L47" i="2"/>
  <c r="J48" i="2"/>
  <c r="K48" i="2"/>
  <c r="L48" i="2"/>
  <c r="J49" i="2"/>
  <c r="K49" i="2"/>
  <c r="L49" i="2"/>
  <c r="J50" i="2"/>
  <c r="K50" i="2"/>
  <c r="L50" i="2"/>
  <c r="J51" i="2"/>
  <c r="K51" i="2"/>
  <c r="L51" i="2"/>
  <c r="J60" i="2"/>
  <c r="K60" i="2"/>
  <c r="L60" i="2"/>
  <c r="J61" i="2"/>
  <c r="K61" i="2"/>
  <c r="L61" i="2"/>
  <c r="J62" i="2"/>
  <c r="K62" i="2"/>
  <c r="L62" i="2"/>
  <c r="J63" i="2"/>
  <c r="K63" i="2"/>
  <c r="L63" i="2"/>
  <c r="J64" i="2"/>
  <c r="K64" i="2"/>
  <c r="L64" i="2"/>
  <c r="J65" i="2"/>
  <c r="K65" i="2"/>
  <c r="L65" i="2"/>
  <c r="J66" i="2"/>
  <c r="K66" i="2"/>
  <c r="L66" i="2"/>
  <c r="J67" i="2"/>
  <c r="K67" i="2"/>
  <c r="L67" i="2"/>
  <c r="J68" i="2"/>
  <c r="K68" i="2"/>
  <c r="L68" i="2"/>
  <c r="E69" i="2"/>
  <c r="F69" i="2"/>
  <c r="H69" i="2"/>
  <c r="D69" i="2"/>
  <c r="J32" i="2"/>
  <c r="K32" i="2"/>
  <c r="L32" i="2"/>
  <c r="E34" i="2"/>
  <c r="F34" i="2"/>
  <c r="G33" i="2"/>
  <c r="G34" i="2" s="1"/>
  <c r="H33" i="2"/>
  <c r="H34" i="2" s="1"/>
  <c r="D34" i="2"/>
  <c r="J10" i="2"/>
  <c r="K10" i="2"/>
  <c r="L10" i="2"/>
  <c r="J11" i="2"/>
  <c r="K11" i="2"/>
  <c r="L11" i="2"/>
  <c r="J12" i="2"/>
  <c r="K12" i="2"/>
  <c r="L12" i="2"/>
  <c r="J13" i="2"/>
  <c r="K13" i="2"/>
  <c r="L13" i="2"/>
  <c r="J14" i="2"/>
  <c r="K14" i="2"/>
  <c r="L14" i="2"/>
  <c r="J15" i="2"/>
  <c r="K15" i="2"/>
  <c r="L15" i="2"/>
  <c r="J16" i="2"/>
  <c r="K16" i="2"/>
  <c r="L16" i="2"/>
  <c r="J17" i="2"/>
  <c r="K17" i="2"/>
  <c r="L17" i="2"/>
  <c r="J19" i="2"/>
  <c r="K19" i="2"/>
  <c r="L19" i="2"/>
  <c r="J20" i="2"/>
  <c r="K20" i="2"/>
  <c r="L20" i="2"/>
  <c r="J21" i="2"/>
  <c r="K21" i="2"/>
  <c r="L21" i="2"/>
  <c r="J22" i="2"/>
  <c r="K22" i="2"/>
  <c r="L22" i="2"/>
  <c r="J23" i="2"/>
  <c r="K23" i="2"/>
  <c r="L23" i="2"/>
  <c r="J24" i="2"/>
  <c r="K24" i="2"/>
  <c r="L24" i="2"/>
  <c r="J25" i="2"/>
  <c r="K25" i="2"/>
  <c r="L25" i="2"/>
  <c r="K9" i="2"/>
  <c r="L9" i="2"/>
  <c r="J9" i="2"/>
  <c r="J22" i="39" l="1"/>
  <c r="I22" i="39"/>
  <c r="I41" i="39"/>
  <c r="H22" i="39"/>
  <c r="H26" i="39" s="1"/>
  <c r="H41" i="39"/>
  <c r="J43" i="39"/>
  <c r="H43" i="39"/>
  <c r="I43" i="39"/>
  <c r="I44" i="39" s="1"/>
  <c r="D175" i="81"/>
  <c r="F175" i="81"/>
  <c r="L161" i="81"/>
  <c r="K161" i="81"/>
  <c r="J161" i="81"/>
  <c r="L258" i="2"/>
  <c r="J258" i="2"/>
  <c r="K258" i="2"/>
  <c r="L84" i="2"/>
  <c r="J84" i="2"/>
  <c r="K84" i="2"/>
  <c r="K165" i="2"/>
  <c r="L165" i="2"/>
  <c r="J165" i="2"/>
  <c r="D265" i="2"/>
  <c r="F265" i="2"/>
  <c r="E265" i="2"/>
  <c r="H181" i="2"/>
  <c r="L206" i="2"/>
  <c r="L10" i="8"/>
  <c r="L15" i="8" s="1"/>
  <c r="F15" i="8"/>
  <c r="J15" i="8"/>
  <c r="K15" i="8"/>
  <c r="J41" i="39"/>
  <c r="J26" i="39"/>
  <c r="D105" i="81"/>
  <c r="F105" i="81"/>
  <c r="I130" i="81"/>
  <c r="L130" i="81" s="1"/>
  <c r="L129" i="81"/>
  <c r="H129" i="81"/>
  <c r="G129" i="81"/>
  <c r="J68" i="81"/>
  <c r="J81" i="81" s="1"/>
  <c r="E105" i="81"/>
  <c r="G103" i="81"/>
  <c r="G104" i="81" s="1"/>
  <c r="J104" i="81" s="1"/>
  <c r="K101" i="81"/>
  <c r="K68" i="81"/>
  <c r="K81" i="81" s="1"/>
  <c r="J101" i="81"/>
  <c r="L101" i="81"/>
  <c r="L68" i="81"/>
  <c r="L81" i="81" s="1"/>
  <c r="L53" i="81"/>
  <c r="K53" i="81"/>
  <c r="J53" i="81"/>
  <c r="K206" i="2"/>
  <c r="D181" i="2"/>
  <c r="E181" i="2"/>
  <c r="J206" i="2"/>
  <c r="K180" i="2"/>
  <c r="L192" i="2"/>
  <c r="K192" i="2"/>
  <c r="J192" i="2"/>
  <c r="L100" i="2"/>
  <c r="J104" i="2"/>
  <c r="L102" i="2"/>
  <c r="J180" i="2"/>
  <c r="F181" i="2"/>
  <c r="J131" i="2"/>
  <c r="L103" i="2"/>
  <c r="L180" i="2"/>
  <c r="L99" i="2"/>
  <c r="K104" i="2"/>
  <c r="K42" i="2"/>
  <c r="K131" i="2"/>
  <c r="L42" i="2"/>
  <c r="J141" i="2"/>
  <c r="K141" i="2"/>
  <c r="L141" i="2"/>
  <c r="K98" i="2"/>
  <c r="L18" i="2"/>
  <c r="J42" i="2"/>
  <c r="L98" i="2"/>
  <c r="L122" i="2"/>
  <c r="K122" i="2"/>
  <c r="J98" i="2"/>
  <c r="J122" i="2"/>
  <c r="K69" i="2"/>
  <c r="K53" i="2"/>
  <c r="L69" i="2"/>
  <c r="J53" i="2"/>
  <c r="J69" i="2"/>
  <c r="L53" i="2"/>
  <c r="J18" i="2"/>
  <c r="K18" i="2"/>
  <c r="K264" i="2"/>
  <c r="K76" i="2"/>
  <c r="J264" i="2"/>
  <c r="L264" i="2"/>
  <c r="L163" i="81"/>
  <c r="F45" i="39"/>
  <c r="G45" i="39"/>
  <c r="C45" i="39"/>
  <c r="B45" i="39"/>
  <c r="D45" i="39"/>
  <c r="E45" i="39"/>
  <c r="H22" i="38"/>
  <c r="H34" i="38" s="1"/>
  <c r="I22" i="38"/>
  <c r="I34" i="38" s="1"/>
  <c r="J22" i="38"/>
  <c r="J34" i="38" s="1"/>
  <c r="D102" i="8"/>
  <c r="E102" i="8"/>
  <c r="J21" i="8"/>
  <c r="G102" i="8"/>
  <c r="H102" i="8"/>
  <c r="L21" i="8"/>
  <c r="K21" i="8"/>
  <c r="F21" i="8"/>
  <c r="I26" i="39"/>
  <c r="K141" i="81"/>
  <c r="J141" i="81"/>
  <c r="L141" i="81"/>
  <c r="L128" i="81"/>
  <c r="J128" i="81"/>
  <c r="K128" i="81"/>
  <c r="J114" i="81"/>
  <c r="K114" i="81"/>
  <c r="L114" i="81"/>
  <c r="H102" i="81"/>
  <c r="I102" i="81"/>
  <c r="J102" i="81"/>
  <c r="L26" i="81"/>
  <c r="J19" i="81"/>
  <c r="J26" i="81"/>
  <c r="K19" i="81"/>
  <c r="K26" i="81"/>
  <c r="L19" i="81"/>
  <c r="J153" i="2"/>
  <c r="J214" i="2"/>
  <c r="K214" i="2"/>
  <c r="J243" i="2"/>
  <c r="K238" i="2"/>
  <c r="K243" i="2"/>
  <c r="I216" i="2"/>
  <c r="L216" i="2" s="1"/>
  <c r="L238" i="2"/>
  <c r="L243" i="2"/>
  <c r="G216" i="2"/>
  <c r="J216" i="2" s="1"/>
  <c r="J215" i="2"/>
  <c r="H216" i="2"/>
  <c r="K216" i="2" s="1"/>
  <c r="K215" i="2"/>
  <c r="L215" i="2"/>
  <c r="K153" i="2"/>
  <c r="L214" i="2"/>
  <c r="J238" i="2"/>
  <c r="J76" i="2"/>
  <c r="I33" i="2"/>
  <c r="L33" i="2" s="1"/>
  <c r="L76" i="2"/>
  <c r="L153" i="2"/>
  <c r="J33" i="2"/>
  <c r="K33" i="2"/>
  <c r="H44" i="39" l="1"/>
  <c r="H45" i="39" s="1"/>
  <c r="J44" i="39"/>
  <c r="J103" i="81"/>
  <c r="E266" i="2"/>
  <c r="F102" i="8"/>
  <c r="J129" i="81"/>
  <c r="K129" i="81"/>
  <c r="H130" i="81"/>
  <c r="K130" i="81" s="1"/>
  <c r="I131" i="81"/>
  <c r="I175" i="81" s="1"/>
  <c r="G130" i="81"/>
  <c r="J130" i="81" s="1"/>
  <c r="L131" i="81"/>
  <c r="L175" i="81" s="1"/>
  <c r="J105" i="81"/>
  <c r="H103" i="81"/>
  <c r="H104" i="81" s="1"/>
  <c r="G105" i="81"/>
  <c r="L104" i="2"/>
  <c r="L131" i="2"/>
  <c r="K34" i="2"/>
  <c r="D266" i="2"/>
  <c r="L34" i="2"/>
  <c r="I45" i="39"/>
  <c r="J45" i="39"/>
  <c r="E176" i="81"/>
  <c r="D176" i="81"/>
  <c r="F176" i="81"/>
  <c r="F266" i="2"/>
  <c r="K102" i="81"/>
  <c r="I103" i="81"/>
  <c r="L103" i="81" s="1"/>
  <c r="L102" i="81"/>
  <c r="I220" i="2"/>
  <c r="I265" i="2" s="1"/>
  <c r="L220" i="2"/>
  <c r="K220" i="2"/>
  <c r="H220" i="2"/>
  <c r="H265" i="2" s="1"/>
  <c r="G220" i="2"/>
  <c r="G265" i="2" s="1"/>
  <c r="J34" i="2"/>
  <c r="J220" i="2"/>
  <c r="I34" i="2"/>
  <c r="L265" i="2" l="1"/>
  <c r="J265" i="2"/>
  <c r="K265" i="2"/>
  <c r="H131" i="81"/>
  <c r="H175" i="81" s="1"/>
  <c r="J131" i="81"/>
  <c r="J175" i="81" s="1"/>
  <c r="K131" i="81"/>
  <c r="K175" i="81" s="1"/>
  <c r="K103" i="81"/>
  <c r="G131" i="81"/>
  <c r="K104" i="81"/>
  <c r="H105" i="81"/>
  <c r="K181" i="2"/>
  <c r="L181" i="2"/>
  <c r="J181" i="2"/>
  <c r="H266" i="2"/>
  <c r="G266" i="2"/>
  <c r="I266" i="2"/>
  <c r="I104" i="81"/>
  <c r="L104" i="81" s="1"/>
  <c r="L105" i="81" s="1"/>
  <c r="H176" i="81" l="1"/>
  <c r="K176" i="81" s="1"/>
  <c r="G175" i="81"/>
  <c r="G176" i="81" s="1"/>
  <c r="J176" i="81" s="1"/>
  <c r="K266" i="2"/>
  <c r="I105" i="81"/>
  <c r="I176" i="81" s="1"/>
  <c r="L176" i="81" s="1"/>
  <c r="K105" i="81"/>
  <c r="L266" i="2"/>
  <c r="J266" i="2"/>
  <c r="H44" i="78" l="1"/>
  <c r="B55" i="78"/>
  <c r="H37" i="78"/>
  <c r="I37" i="78"/>
  <c r="J37" i="78"/>
  <c r="H40" i="78"/>
  <c r="I40" i="78"/>
  <c r="J40" i="78"/>
  <c r="H41" i="78"/>
  <c r="I41" i="78"/>
  <c r="J41" i="78"/>
  <c r="I36" i="78"/>
  <c r="J36" i="78"/>
  <c r="H36" i="78"/>
  <c r="H10" i="78"/>
  <c r="I10" i="78"/>
  <c r="J10" i="78"/>
  <c r="H11" i="78"/>
  <c r="I11" i="78"/>
  <c r="J11" i="78"/>
  <c r="H12" i="78"/>
  <c r="I12" i="78"/>
  <c r="J12" i="78"/>
  <c r="H13" i="78"/>
  <c r="I13" i="78"/>
  <c r="J13" i="78"/>
  <c r="H14" i="78"/>
  <c r="I14" i="78"/>
  <c r="J14" i="78"/>
  <c r="H15" i="78"/>
  <c r="I15" i="78"/>
  <c r="J15" i="78"/>
  <c r="H16" i="78"/>
  <c r="I16" i="78"/>
  <c r="J16" i="78"/>
  <c r="H17" i="78"/>
  <c r="I17" i="78"/>
  <c r="J17" i="78"/>
  <c r="H18" i="78"/>
  <c r="I18" i="78"/>
  <c r="J18" i="78"/>
  <c r="H19" i="78"/>
  <c r="I19" i="78"/>
  <c r="J19" i="78"/>
  <c r="H20" i="78"/>
  <c r="I20" i="78"/>
  <c r="J20" i="78"/>
  <c r="H21" i="78"/>
  <c r="I21" i="78"/>
  <c r="J21" i="78"/>
  <c r="H22" i="78"/>
  <c r="I22" i="78"/>
  <c r="J22" i="78"/>
  <c r="H23" i="78"/>
  <c r="I23" i="78"/>
  <c r="J23" i="78"/>
  <c r="H38" i="78"/>
  <c r="I38" i="78"/>
  <c r="J38" i="78"/>
  <c r="H39" i="78"/>
  <c r="I39" i="78"/>
  <c r="J39" i="78"/>
  <c r="H24" i="78"/>
  <c r="I24" i="78"/>
  <c r="J24" i="78"/>
  <c r="H26" i="78"/>
  <c r="I26" i="78"/>
  <c r="J26" i="78"/>
  <c r="H25" i="78"/>
  <c r="I25" i="78"/>
  <c r="J25" i="78"/>
  <c r="I9" i="78"/>
  <c r="J9" i="78"/>
  <c r="H9" i="78"/>
  <c r="J42" i="78" l="1"/>
  <c r="I42" i="78"/>
  <c r="I55" i="78" s="1"/>
  <c r="H42" i="78"/>
  <c r="H55" i="78" s="1"/>
  <c r="J55" i="78" l="1"/>
</calcChain>
</file>

<file path=xl/sharedStrings.xml><?xml version="1.0" encoding="utf-8"?>
<sst xmlns="http://schemas.openxmlformats.org/spreadsheetml/2006/main" count="15543" uniqueCount="2425">
  <si>
    <t>هـندسة البناء و الانشاءات</t>
  </si>
  <si>
    <t>الهـندسة الكهربائية والالكترونية</t>
  </si>
  <si>
    <t>ﻫندسة الصحية والبيئية</t>
  </si>
  <si>
    <t>ﻫندسة الكترونية</t>
  </si>
  <si>
    <t>هـندسة تكرير النفط والغاز</t>
  </si>
  <si>
    <t>ﻫندسة السيطرة</t>
  </si>
  <si>
    <t>ﻫندسة الحاسبات</t>
  </si>
  <si>
    <t>ﻫندسة الميكاترونكس</t>
  </si>
  <si>
    <t>ميكانيك السيارات</t>
  </si>
  <si>
    <t>ميكانيك الطائرات</t>
  </si>
  <si>
    <t>الطاقة</t>
  </si>
  <si>
    <t>نظم كهروميكانيكية</t>
  </si>
  <si>
    <t>ﻫندسة الانتاج</t>
  </si>
  <si>
    <t>ﻫندسة  المعادن</t>
  </si>
  <si>
    <t>الارشاد النفسي والتوجيه التربوي</t>
  </si>
  <si>
    <t>علوم القران</t>
  </si>
  <si>
    <t>التربية الرياضية للبنات</t>
  </si>
  <si>
    <t>العلاقات العامة</t>
  </si>
  <si>
    <t>الهندسة الكهربائية</t>
  </si>
  <si>
    <t>الهندسة الخوارزمي</t>
  </si>
  <si>
    <t>التربة والموارد المائية</t>
  </si>
  <si>
    <t>التقنيات الاحيائية</t>
  </si>
  <si>
    <t>علوم الحاسوب</t>
  </si>
  <si>
    <t>المكننة الزراعية</t>
  </si>
  <si>
    <t>ميسان</t>
  </si>
  <si>
    <t>المثنى</t>
  </si>
  <si>
    <t>التربية للعلوم الانسانية</t>
  </si>
  <si>
    <t>علوم الارض</t>
  </si>
  <si>
    <t>الهندسة الكهروميكانيكية</t>
  </si>
  <si>
    <t>التربية الاساسية</t>
  </si>
  <si>
    <t>ﻫندسة البناء و ادارة المشاريع</t>
  </si>
  <si>
    <t>ﻫندسة الطرق والجسور</t>
  </si>
  <si>
    <t>هـندسة المياه والسدود</t>
  </si>
  <si>
    <t>الهندسة المعمارية</t>
  </si>
  <si>
    <t xml:space="preserve">الهـندسة الميكانيكية </t>
  </si>
  <si>
    <t>هـندسة التكييف والتجميد</t>
  </si>
  <si>
    <t>هندسة الليزر</t>
  </si>
  <si>
    <t>علوم الليزر</t>
  </si>
  <si>
    <t>علوم المواد</t>
  </si>
  <si>
    <t>الذكاء الاصطناعي</t>
  </si>
  <si>
    <t>التربية الرياضية</t>
  </si>
  <si>
    <t>الانثروبولوجي</t>
  </si>
  <si>
    <t>التربية للبنات</t>
  </si>
  <si>
    <t>تربية فنية</t>
  </si>
  <si>
    <t>الشريعة</t>
  </si>
  <si>
    <t>عراقيون</t>
  </si>
  <si>
    <t>عرب</t>
  </si>
  <si>
    <t>مجموع</t>
  </si>
  <si>
    <t>دراسات صباحية</t>
  </si>
  <si>
    <t>كركوك</t>
  </si>
  <si>
    <t>مجموع الدراسات الصباحية</t>
  </si>
  <si>
    <t>دراسات مسائية</t>
  </si>
  <si>
    <t>مجموع الدراسات المسائية</t>
  </si>
  <si>
    <t>الكلية</t>
  </si>
  <si>
    <t>القسم</t>
  </si>
  <si>
    <t>الفرع</t>
  </si>
  <si>
    <t>الطب</t>
  </si>
  <si>
    <t>طب الاسنان</t>
  </si>
  <si>
    <t>الصيدلة</t>
  </si>
  <si>
    <t>التمريض</t>
  </si>
  <si>
    <t>الهندسة</t>
  </si>
  <si>
    <t>الزراعة</t>
  </si>
  <si>
    <t>الطب البيطري</t>
  </si>
  <si>
    <t>العلوم</t>
  </si>
  <si>
    <t>الادارة والاقتصاد</t>
  </si>
  <si>
    <t>الاداب</t>
  </si>
  <si>
    <t>اللغات</t>
  </si>
  <si>
    <t>الاعلام</t>
  </si>
  <si>
    <t>القانون</t>
  </si>
  <si>
    <t>الفنون الجميلة</t>
  </si>
  <si>
    <t>عام</t>
  </si>
  <si>
    <t>الارشاد الزراعي</t>
  </si>
  <si>
    <t>الاقتصاد الزراعي</t>
  </si>
  <si>
    <t>البستنة</t>
  </si>
  <si>
    <t>الثروة الحيوانية</t>
  </si>
  <si>
    <t>المحاصيل الحقلية</t>
  </si>
  <si>
    <t>وقاية النبات</t>
  </si>
  <si>
    <t>علوم الحياة</t>
  </si>
  <si>
    <t>الكيمياء</t>
  </si>
  <si>
    <t>الفيزياء</t>
  </si>
  <si>
    <t>الرياضيات</t>
  </si>
  <si>
    <t>علم الارض</t>
  </si>
  <si>
    <t xml:space="preserve">الاقتصاد </t>
  </si>
  <si>
    <t>الاحصاء</t>
  </si>
  <si>
    <t>المحاسبة</t>
  </si>
  <si>
    <t>الادارة العامة</t>
  </si>
  <si>
    <t>الادارة الصناعية</t>
  </si>
  <si>
    <t>ادارة الاعمال</t>
  </si>
  <si>
    <t>التاريخ</t>
  </si>
  <si>
    <t>الجغرافية</t>
  </si>
  <si>
    <t>علم النفس</t>
  </si>
  <si>
    <t>الفلسفة</t>
  </si>
  <si>
    <t>الاثار</t>
  </si>
  <si>
    <t>الصحافة</t>
  </si>
  <si>
    <t>التصميم</t>
  </si>
  <si>
    <t>فنون تشكيلية</t>
  </si>
  <si>
    <t>اصول الدين</t>
  </si>
  <si>
    <t>الاقتصاد</t>
  </si>
  <si>
    <t>الطـــب</t>
  </si>
  <si>
    <t>عـــام</t>
  </si>
  <si>
    <t>اللغة العربية</t>
  </si>
  <si>
    <t>اللغة الانكليزية</t>
  </si>
  <si>
    <t>جغرافية</t>
  </si>
  <si>
    <t>الترجمة</t>
  </si>
  <si>
    <t>هندسة الحاسبات</t>
  </si>
  <si>
    <t>مجموع الاقسام الهندسية</t>
  </si>
  <si>
    <t>فيزياء</t>
  </si>
  <si>
    <t>مجموع الاقسام العلمية</t>
  </si>
  <si>
    <t>معلم الصف الاول</t>
  </si>
  <si>
    <t>كيمياء</t>
  </si>
  <si>
    <t>هندسة الخوارزمي</t>
  </si>
  <si>
    <t>الهندسة الصناعية</t>
  </si>
  <si>
    <t>الفيزياء التطبيقية</t>
  </si>
  <si>
    <t>هندسة المكائن والمعدات</t>
  </si>
  <si>
    <t>بغداد</t>
  </si>
  <si>
    <t>الموصل</t>
  </si>
  <si>
    <t>البصرة</t>
  </si>
  <si>
    <t>تكريت</t>
  </si>
  <si>
    <t>بابل</t>
  </si>
  <si>
    <t>ديالى</t>
  </si>
  <si>
    <t>كربلاء</t>
  </si>
  <si>
    <t>هندسة اتصالات</t>
  </si>
  <si>
    <t>ذي قار</t>
  </si>
  <si>
    <t>واسط</t>
  </si>
  <si>
    <t>هندسة المواد</t>
  </si>
  <si>
    <t xml:space="preserve">التربية </t>
  </si>
  <si>
    <t>السياحة</t>
  </si>
  <si>
    <t>هندسة الانتاج والمعادن</t>
  </si>
  <si>
    <t>الجامعة</t>
  </si>
  <si>
    <t>المستنصرية</t>
  </si>
  <si>
    <t>التكنولوجية</t>
  </si>
  <si>
    <t>الكوفة</t>
  </si>
  <si>
    <t>القادسية</t>
  </si>
  <si>
    <t>الانبار</t>
  </si>
  <si>
    <t>الكليات الاهلية</t>
  </si>
  <si>
    <t>هندسة البناء والانشاءات</t>
  </si>
  <si>
    <t>هندسة معمارية</t>
  </si>
  <si>
    <t>التربية للعلوم الصرفة</t>
  </si>
  <si>
    <t>التصميم الطباعي</t>
  </si>
  <si>
    <t>التصميم الداخلي</t>
  </si>
  <si>
    <t xml:space="preserve">علم النفس </t>
  </si>
  <si>
    <t>التقنيات الكيميائية الاحيائية</t>
  </si>
  <si>
    <t xml:space="preserve"> الاجتماع</t>
  </si>
  <si>
    <t>علوم البرمجيات</t>
  </si>
  <si>
    <t>الهندسة الكيمياوية</t>
  </si>
  <si>
    <t>اللغة الكردية</t>
  </si>
  <si>
    <t>اللغة الفارسية</t>
  </si>
  <si>
    <t xml:space="preserve"> النهرين</t>
  </si>
  <si>
    <t>رياض الاطفال</t>
  </si>
  <si>
    <t>اللغة الفرنسية</t>
  </si>
  <si>
    <t>الاذاعة والتلفزيون</t>
  </si>
  <si>
    <t>اللغة الالمانية</t>
  </si>
  <si>
    <t>اللغة الروسية</t>
  </si>
  <si>
    <t>اللغة العبرية</t>
  </si>
  <si>
    <t>اللغة التركية</t>
  </si>
  <si>
    <t>اللغة الاسبانية</t>
  </si>
  <si>
    <t>الاجتماع</t>
  </si>
  <si>
    <t xml:space="preserve"> الفلك</t>
  </si>
  <si>
    <t>الخدمة الاجتماعية</t>
  </si>
  <si>
    <t>طب الكندي</t>
  </si>
  <si>
    <t>التربية  للبنات</t>
  </si>
  <si>
    <t>النحت</t>
  </si>
  <si>
    <t>التربية الفنية</t>
  </si>
  <si>
    <t>الفنون التشكيلية</t>
  </si>
  <si>
    <t>التربية  ابن رشد</t>
  </si>
  <si>
    <t>التربية  ابن الهيثم</t>
  </si>
  <si>
    <t xml:space="preserve">التربية  </t>
  </si>
  <si>
    <t xml:space="preserve">رياضيات </t>
  </si>
  <si>
    <t>الرياضيات التطبيقية</t>
  </si>
  <si>
    <t>العلوم للبنات</t>
  </si>
  <si>
    <t>العلوم السياسية</t>
  </si>
  <si>
    <t>العلوم الاسلامية</t>
  </si>
  <si>
    <t>العلوم التطبيقية</t>
  </si>
  <si>
    <t>العلوم المالية والمصرفية</t>
  </si>
  <si>
    <t>العلوم التربوية والنفسية</t>
  </si>
  <si>
    <t>التربية  الاساسية</t>
  </si>
  <si>
    <t>التربية  الرياضية</t>
  </si>
  <si>
    <t>التربية  الفنية</t>
  </si>
  <si>
    <t>التربية  الخاصة</t>
  </si>
  <si>
    <t>التربية  الاسرية</t>
  </si>
  <si>
    <t>علوم تربوية ونفسية</t>
  </si>
  <si>
    <t xml:space="preserve"> الاداب</t>
  </si>
  <si>
    <t>الحاسبات والرياضيات</t>
  </si>
  <si>
    <t>علوم الاغذية</t>
  </si>
  <si>
    <t>الرسم</t>
  </si>
  <si>
    <t>الفنون الموسيقية</t>
  </si>
  <si>
    <t>الخط والزخرفة</t>
  </si>
  <si>
    <t>الهندسة المدنية</t>
  </si>
  <si>
    <t>الهندسة الميكانيكية</t>
  </si>
  <si>
    <t xml:space="preserve"> الحاسبات والرياضيات</t>
  </si>
  <si>
    <t>التمثيل</t>
  </si>
  <si>
    <t>الاحصاء والمعلوماتية</t>
  </si>
  <si>
    <t>علوم الحاسبات</t>
  </si>
  <si>
    <t>المكتبات والمعلومات</t>
  </si>
  <si>
    <t>نظم المعلومات</t>
  </si>
  <si>
    <t>هندسة السيطرة والنظم</t>
  </si>
  <si>
    <t xml:space="preserve">علوم الحاسبات </t>
  </si>
  <si>
    <t>هندسة الكهربائية والالكترونية</t>
  </si>
  <si>
    <t>طرائق تدريس القران والتربية الاسلامية</t>
  </si>
  <si>
    <t>التربية البنات</t>
  </si>
  <si>
    <t>التربية وعلم النفس</t>
  </si>
  <si>
    <t>العراقية</t>
  </si>
  <si>
    <t>التربية ابن رشد</t>
  </si>
  <si>
    <t>التربية ابن الهيثم</t>
  </si>
  <si>
    <t>طرق تدريس القران والتربية الاسلامية</t>
  </si>
  <si>
    <t>سامراء</t>
  </si>
  <si>
    <t>الادب والنقد</t>
  </si>
  <si>
    <t>سينمائية وتلفزيون</t>
  </si>
  <si>
    <t>الاقتصاد المنزلي</t>
  </si>
  <si>
    <t>سينمائية وتلفزيونية</t>
  </si>
  <si>
    <t>احياء</t>
  </si>
  <si>
    <t>هندسة الكترونيات</t>
  </si>
  <si>
    <t>هندسة الليزر والالكترونيات البصرية</t>
  </si>
  <si>
    <t>هندسة العمليات الكيمياوية</t>
  </si>
  <si>
    <t>علوم البيئة</t>
  </si>
  <si>
    <t>المسرح</t>
  </si>
  <si>
    <t>ﻫندسة كهربائية</t>
  </si>
  <si>
    <t>هندسة الليزر والبصريات</t>
  </si>
  <si>
    <t>مجموع الجامعة</t>
  </si>
  <si>
    <t>مجموع الكلية</t>
  </si>
  <si>
    <t>طرائق تدريس القرآن والتربية  الاسلامية</t>
  </si>
  <si>
    <t>الهندسة الانشائية</t>
  </si>
  <si>
    <t>علوم القرآن</t>
  </si>
  <si>
    <t>البستنة وهندسة الحدائق</t>
  </si>
  <si>
    <t>أمنية البيانات</t>
  </si>
  <si>
    <t xml:space="preserve">مجموع الكلية </t>
  </si>
  <si>
    <t>هندسة الاتصالات</t>
  </si>
  <si>
    <t xml:space="preserve">التاريخ </t>
  </si>
  <si>
    <t>محاسبة</t>
  </si>
  <si>
    <t>الجغرافية التطبيقية</t>
  </si>
  <si>
    <t>علوم المالية والمصرفية</t>
  </si>
  <si>
    <t>الحاسبات</t>
  </si>
  <si>
    <t>البستنه</t>
  </si>
  <si>
    <t>علوم التربة والموارد المائية</t>
  </si>
  <si>
    <t>العلوم العامة</t>
  </si>
  <si>
    <t>ادارة اعمال</t>
  </si>
  <si>
    <t>الحديث</t>
  </si>
  <si>
    <t>الفقه</t>
  </si>
  <si>
    <t>التفسير</t>
  </si>
  <si>
    <t>التربية</t>
  </si>
  <si>
    <t>المدني</t>
  </si>
  <si>
    <t>الانتاج النباتي</t>
  </si>
  <si>
    <t>المالية والمصرفية</t>
  </si>
  <si>
    <t>الرياضيات وعلوم الحاسبات</t>
  </si>
  <si>
    <t>الفقة</t>
  </si>
  <si>
    <t>تابع جدول رقم (  19 )</t>
  </si>
  <si>
    <t>تابع جدول رقم (   19)</t>
  </si>
  <si>
    <t>المواد</t>
  </si>
  <si>
    <t>البيئة</t>
  </si>
  <si>
    <t>التحليلات المرضية</t>
  </si>
  <si>
    <t>الحاسوب</t>
  </si>
  <si>
    <t xml:space="preserve">علوم الحاسوب </t>
  </si>
  <si>
    <t xml:space="preserve">علوم التربوية والنفسية </t>
  </si>
  <si>
    <t>القران والتربية الاسلامية</t>
  </si>
  <si>
    <t>المجتمع المدني</t>
  </si>
  <si>
    <t>علوم سياسية</t>
  </si>
  <si>
    <t xml:space="preserve"> الفقه</t>
  </si>
  <si>
    <t>علوم القران الحديث</t>
  </si>
  <si>
    <t>الفقه واصوله</t>
  </si>
  <si>
    <t>العقيدة والفكر الاسلامي</t>
  </si>
  <si>
    <t>الدراسات المسائية</t>
  </si>
  <si>
    <t>الكهرباء</t>
  </si>
  <si>
    <t>الهـندسة الميكانيكية</t>
  </si>
  <si>
    <t xml:space="preserve">مجموع الكلية  </t>
  </si>
  <si>
    <t>الرياضيات والحاسبات</t>
  </si>
  <si>
    <t xml:space="preserve">علوم الاغذية </t>
  </si>
  <si>
    <t xml:space="preserve">الرياضيات والحاسبات </t>
  </si>
  <si>
    <t>علم الحاسوب</t>
  </si>
  <si>
    <t>العلوم التربوبة والنفسية</t>
  </si>
  <si>
    <t>صحافة</t>
  </si>
  <si>
    <t xml:space="preserve">مجموع القسم </t>
  </si>
  <si>
    <t>الفقه الاسلامي واصوله</t>
  </si>
  <si>
    <t>الهندسه</t>
  </si>
  <si>
    <t>الهندسة االميكانيكية</t>
  </si>
  <si>
    <t>الهندسة الكيمياوي</t>
  </si>
  <si>
    <t>العلوم الماليه والمصرفيه</t>
  </si>
  <si>
    <t>مالية ومصرفية</t>
  </si>
  <si>
    <t xml:space="preserve">مجموع الجامعة </t>
  </si>
  <si>
    <t>الادارة والاقتصاد الرمادي</t>
  </si>
  <si>
    <t>تربيه للعلوم الانسانيه</t>
  </si>
  <si>
    <t>التربية  للعلوم الصرفه</t>
  </si>
  <si>
    <t>التربية القائم</t>
  </si>
  <si>
    <t>القانون الرمادي</t>
  </si>
  <si>
    <t>العلوم الاسلامية الرمادي</t>
  </si>
  <si>
    <t>الجيولوجيا</t>
  </si>
  <si>
    <t>طرائق تدريس القران والتربيةالاسلامية</t>
  </si>
  <si>
    <t>التربية للعلوم الصرفه</t>
  </si>
  <si>
    <t xml:space="preserve">اللغة الانكليزية </t>
  </si>
  <si>
    <t>التريخ</t>
  </si>
  <si>
    <t>علم الاجتماع</t>
  </si>
  <si>
    <t>القانون والعلوم السياسية</t>
  </si>
  <si>
    <t>العقيده</t>
  </si>
  <si>
    <t>تكنولوجيا المعلومات</t>
  </si>
  <si>
    <t>الدراسات القرانية</t>
  </si>
  <si>
    <t>هندسة المعادن</t>
  </si>
  <si>
    <t>هندسة اللامعدنية</t>
  </si>
  <si>
    <t>البوليمر</t>
  </si>
  <si>
    <t>شبكات المعلومات</t>
  </si>
  <si>
    <t>البرامجيات</t>
  </si>
  <si>
    <t>مجهرية</t>
  </si>
  <si>
    <t>بيئة</t>
  </si>
  <si>
    <t>تقانه</t>
  </si>
  <si>
    <t>مجموع القسم</t>
  </si>
  <si>
    <t>علوم الارض التطبيقي</t>
  </si>
  <si>
    <t xml:space="preserve"> الكيمياء</t>
  </si>
  <si>
    <t>فيزياء الليزر</t>
  </si>
  <si>
    <t>العلوم عامة</t>
  </si>
  <si>
    <t>لغة القران واعجازه</t>
  </si>
  <si>
    <t xml:space="preserve">رسم </t>
  </si>
  <si>
    <t>الفنون  المسرحية</t>
  </si>
  <si>
    <t>الاخراج</t>
  </si>
  <si>
    <t>الكلية ( المعهد)</t>
  </si>
  <si>
    <t>المعهد الطبي التقني بغداد</t>
  </si>
  <si>
    <t>معهد التكنولوجيا  بغداد</t>
  </si>
  <si>
    <t>معهد الادارة الرصافة</t>
  </si>
  <si>
    <t>معهد الفنون التطبيقية</t>
  </si>
  <si>
    <t>المعهد الطبي التقني المنصور</t>
  </si>
  <si>
    <t>معهد الادارة التقني</t>
  </si>
  <si>
    <t xml:space="preserve"> معهد اعداد المدربين التقنيين</t>
  </si>
  <si>
    <t>المعهد التقني الانبار</t>
  </si>
  <si>
    <t>المعهد التقني بابل</t>
  </si>
  <si>
    <t>المعهد التقني النجف</t>
  </si>
  <si>
    <t>المعهد التقني المسيب</t>
  </si>
  <si>
    <t>المعهد التقني الكو ت</t>
  </si>
  <si>
    <t>المعهد التقني الكوفة</t>
  </si>
  <si>
    <t>المعهد التقني الصويرة</t>
  </si>
  <si>
    <t>المعهد التقني بعقوبة</t>
  </si>
  <si>
    <t>المعهد التقني كربلاء</t>
  </si>
  <si>
    <t>المعهد التقني الديوانية</t>
  </si>
  <si>
    <t>المعهد التقني السماوة</t>
  </si>
  <si>
    <t>مجموع المعاهد التقنية للدراسات الصباحية</t>
  </si>
  <si>
    <t>كلية التقنيات الصحية والطبية</t>
  </si>
  <si>
    <t>كلية التقنيات الكهربائية والالكترونية</t>
  </si>
  <si>
    <t>الكلية التقنية الادارية بغداد</t>
  </si>
  <si>
    <t>كلية الفنون التطبيقية</t>
  </si>
  <si>
    <t>الكلية التقنية الادارية الكوفة</t>
  </si>
  <si>
    <t>الكلية التقنية النجف</t>
  </si>
  <si>
    <t>الكلية التقنية المسيب</t>
  </si>
  <si>
    <t>مجموع الكليات التقنية للدراسات الصباحية</t>
  </si>
  <si>
    <t>معهد تكنولوجيا بغداد</t>
  </si>
  <si>
    <t>معهد تقني الانبار</t>
  </si>
  <si>
    <t>مجموع المعاهد التقنية للدراسات المسائية</t>
  </si>
  <si>
    <t>الكلية التقنية الادارية</t>
  </si>
  <si>
    <t>مجموع الكليات التقنية للدراسات المسائية</t>
  </si>
  <si>
    <t>صناعة اسنان</t>
  </si>
  <si>
    <t>وقاية اسنان</t>
  </si>
  <si>
    <t>ذوي الاحتياجات الخاصة</t>
  </si>
  <si>
    <t>صحة مجتمع</t>
  </si>
  <si>
    <t>التاهيل الطبي</t>
  </si>
  <si>
    <t>اطراف ومساند</t>
  </si>
  <si>
    <t>علاج طبيعي</t>
  </si>
  <si>
    <t>تمريض</t>
  </si>
  <si>
    <t>قبالة وتوليد</t>
  </si>
  <si>
    <t>الاشعة</t>
  </si>
  <si>
    <t>معالجة شعاعية</t>
  </si>
  <si>
    <t>التخدير</t>
  </si>
  <si>
    <t xml:space="preserve">مجموع المعهد </t>
  </si>
  <si>
    <t>معهد التكنولوجيا بغداد</t>
  </si>
  <si>
    <t>بناء وانشاءات</t>
  </si>
  <si>
    <t>انشاء طرق</t>
  </si>
  <si>
    <t>رسم هندسي</t>
  </si>
  <si>
    <t>المساحة</t>
  </si>
  <si>
    <t>الالكترونيك</t>
  </si>
  <si>
    <t>الري والبزل</t>
  </si>
  <si>
    <t>تشغيل مشاريع</t>
  </si>
  <si>
    <t>تقنيات ري</t>
  </si>
  <si>
    <t>قوى</t>
  </si>
  <si>
    <t>شبكات</t>
  </si>
  <si>
    <t>مصاعد</t>
  </si>
  <si>
    <t>المكائن والمعدات</t>
  </si>
  <si>
    <t>تبريد وتكييف</t>
  </si>
  <si>
    <t>سيارات</t>
  </si>
  <si>
    <t>قوى ميكانيكية</t>
  </si>
  <si>
    <t>الصناعات الكيمياوية</t>
  </si>
  <si>
    <t>تشغيل وحدات</t>
  </si>
  <si>
    <t>سلامة مهنية</t>
  </si>
  <si>
    <t>الميكانيك</t>
  </si>
  <si>
    <t xml:space="preserve">انتاج </t>
  </si>
  <si>
    <t>تقنيات مالية ومصرفية</t>
  </si>
  <si>
    <t>تقنيات ادارة المواد</t>
  </si>
  <si>
    <t>ادارة مكتب</t>
  </si>
  <si>
    <t>انظمة حاسبات</t>
  </si>
  <si>
    <t>تقنيات معلومات ومكتبات</t>
  </si>
  <si>
    <t>تقنيات صناعة الملابس</t>
  </si>
  <si>
    <t>التصميم والتزيين المعماري</t>
  </si>
  <si>
    <t>فن الحلي والمجوهرات</t>
  </si>
  <si>
    <t>تحليلات مرضية</t>
  </si>
  <si>
    <t>الكترونيك</t>
  </si>
  <si>
    <t>اجهزة طبية</t>
  </si>
  <si>
    <t>فحص البصر</t>
  </si>
  <si>
    <t>ادارة صحية</t>
  </si>
  <si>
    <t>ادلة جنائية</t>
  </si>
  <si>
    <t>الارشاد</t>
  </si>
  <si>
    <t>ادارة فنادق</t>
  </si>
  <si>
    <t>ادارة مواد</t>
  </si>
  <si>
    <t>ادارة  قانونية</t>
  </si>
  <si>
    <t>انتاج</t>
  </si>
  <si>
    <t>مكائن و معدات</t>
  </si>
  <si>
    <t>كهرباء</t>
  </si>
  <si>
    <t>مكائن ومعدات</t>
  </si>
  <si>
    <t>الموارد المائية</t>
  </si>
  <si>
    <t>تقنيات الري والبزل</t>
  </si>
  <si>
    <t>انتاج نباتي</t>
  </si>
  <si>
    <t>انتاج حيواني</t>
  </si>
  <si>
    <t>انتا ج</t>
  </si>
  <si>
    <t>ادارة قانونية</t>
  </si>
  <si>
    <t xml:space="preserve">انشاء طرق </t>
  </si>
  <si>
    <t>الاتصالات</t>
  </si>
  <si>
    <t>صيانة حاسوب</t>
  </si>
  <si>
    <t xml:space="preserve">الكهرباء </t>
  </si>
  <si>
    <t>صناعة ملابس</t>
  </si>
  <si>
    <t>مكائن زراعية</t>
  </si>
  <si>
    <t>مقاومة احيائية</t>
  </si>
  <si>
    <t>التربة واستصلاح الاراضي</t>
  </si>
  <si>
    <t>الكهربا ء</t>
  </si>
  <si>
    <t>رسم هند سي</t>
  </si>
  <si>
    <t>التقنيات المالية والمصرفية</t>
  </si>
  <si>
    <t>تقنيات الموارد المائية</t>
  </si>
  <si>
    <t>تقنيات تشغيل المشاريع</t>
  </si>
  <si>
    <t>قو ى</t>
  </si>
  <si>
    <t>ري و بزل</t>
  </si>
  <si>
    <t>تحليلا ت مرضية</t>
  </si>
  <si>
    <t xml:space="preserve"> شبكات</t>
  </si>
  <si>
    <t>تشغيل</t>
  </si>
  <si>
    <t>انطمة حاسبات</t>
  </si>
  <si>
    <t>تقنيات مدنية</t>
  </si>
  <si>
    <t>سياحة وفندقة</t>
  </si>
  <si>
    <t>ادارة الفنادق</t>
  </si>
  <si>
    <t>صيانة وتشغيل</t>
  </si>
  <si>
    <t>ادارة  المواد</t>
  </si>
  <si>
    <t>انتاج ومعادن</t>
  </si>
  <si>
    <t>تقنيات التحليلات المرضية</t>
  </si>
  <si>
    <t>تقنيات صناعة الاسنان</t>
  </si>
  <si>
    <t>التقنيات البصرية</t>
  </si>
  <si>
    <t>تقنيات الاشعة</t>
  </si>
  <si>
    <t>تقنيات التخدير</t>
  </si>
  <si>
    <t>تقنيات صحة المجتمع</t>
  </si>
  <si>
    <t>العلاج الطبيعي</t>
  </si>
  <si>
    <t>تقنيات العمليات</t>
  </si>
  <si>
    <t>تقنيات المعلوماتية</t>
  </si>
  <si>
    <t>تقنيات ادارة الجودة الشاملة</t>
  </si>
  <si>
    <t>تقنيات ادارة العمليات</t>
  </si>
  <si>
    <t>الكلية الفنون التطبيقية</t>
  </si>
  <si>
    <t>تقنيات الاعلان</t>
  </si>
  <si>
    <t>تقنيات مالية ومحاسبة</t>
  </si>
  <si>
    <t>هندسة السيارات</t>
  </si>
  <si>
    <t>تقنيات الانتاج الحيواني</t>
  </si>
  <si>
    <t>هندسة تقنيات المضخات</t>
  </si>
  <si>
    <t>هندسة تقنيات المكائن والمعدات الزراعية</t>
  </si>
  <si>
    <t>هندسة تقنيات القدرة الكهربائية</t>
  </si>
  <si>
    <t>تقنيات التربة والمياه</t>
  </si>
  <si>
    <t>تقنيات المقاومة الاحيائية</t>
  </si>
  <si>
    <t>تقنيات الانتاج النباتي</t>
  </si>
  <si>
    <t>مجموع الكلية الكلي الدراسات الصباحية</t>
  </si>
  <si>
    <t xml:space="preserve"> معهد الادارة الرصافة</t>
  </si>
  <si>
    <t>ادارة الجودة الشاملة</t>
  </si>
  <si>
    <t>مجموع  الدراسات المسائية</t>
  </si>
  <si>
    <t>تابع جدول (3)</t>
  </si>
  <si>
    <t>تابع جدول (4)</t>
  </si>
  <si>
    <t xml:space="preserve"> جدول (4)</t>
  </si>
  <si>
    <t xml:space="preserve"> جدول (3)</t>
  </si>
  <si>
    <t>Table (3)</t>
  </si>
  <si>
    <t xml:space="preserve">University </t>
  </si>
  <si>
    <t>Arab</t>
  </si>
  <si>
    <t>Total</t>
  </si>
  <si>
    <t>Morning Studies</t>
  </si>
  <si>
    <t>Baghdad</t>
  </si>
  <si>
    <t>Tikrit</t>
  </si>
  <si>
    <t>Babylon</t>
  </si>
  <si>
    <t>Diala</t>
  </si>
  <si>
    <t>Kerbela</t>
  </si>
  <si>
    <t>Thi-Qar</t>
  </si>
  <si>
    <t>Kirkuk</t>
  </si>
  <si>
    <t>Wasit</t>
  </si>
  <si>
    <t>Missan</t>
  </si>
  <si>
    <t>Miuthanna</t>
  </si>
  <si>
    <t>Samaraa</t>
  </si>
  <si>
    <t>Private college</t>
  </si>
  <si>
    <t xml:space="preserve">Medicine </t>
  </si>
  <si>
    <t>Kindy Medicine</t>
  </si>
  <si>
    <t>Dentistry</t>
  </si>
  <si>
    <t>Pharmacy</t>
  </si>
  <si>
    <t>Nursing</t>
  </si>
  <si>
    <t>Engineering</t>
  </si>
  <si>
    <t>Khawarismy Engineering</t>
  </si>
  <si>
    <t>Agriculture</t>
  </si>
  <si>
    <t>Viternary</t>
  </si>
  <si>
    <t>Sciences</t>
  </si>
  <si>
    <t>Sciences for Women</t>
  </si>
  <si>
    <t>Management &amp; Economy</t>
  </si>
  <si>
    <t>Education /Ibn Rushd</t>
  </si>
  <si>
    <t>Education /Ibn Al-Haitham</t>
  </si>
  <si>
    <t xml:space="preserve">Education for women </t>
  </si>
  <si>
    <t>Sport</t>
  </si>
  <si>
    <t>Media</t>
  </si>
  <si>
    <t>Languages</t>
  </si>
  <si>
    <t>Law</t>
  </si>
  <si>
    <t>Politics</t>
  </si>
  <si>
    <t>Fine Arts</t>
  </si>
  <si>
    <t>Islamic Sciences</t>
  </si>
  <si>
    <t>Total morning studies</t>
  </si>
  <si>
    <t xml:space="preserve">Total evening studies </t>
  </si>
  <si>
    <t xml:space="preserve">College </t>
  </si>
  <si>
    <t>Division</t>
  </si>
  <si>
    <t>Morning studies</t>
  </si>
  <si>
    <t>Kindy medicine</t>
  </si>
  <si>
    <t>General</t>
  </si>
  <si>
    <t>Computer</t>
  </si>
  <si>
    <t>Copllege total</t>
  </si>
  <si>
    <t>Department</t>
  </si>
  <si>
    <t>Agricultural guid</t>
  </si>
  <si>
    <t>Agricultural economy</t>
  </si>
  <si>
    <t>Horticulture</t>
  </si>
  <si>
    <t>Soil &amp; water resources</t>
  </si>
  <si>
    <t xml:space="preserve">Livestock </t>
  </si>
  <si>
    <t>Food sciences</t>
  </si>
  <si>
    <t>Plant protection</t>
  </si>
  <si>
    <t>Agricultural machinery</t>
  </si>
  <si>
    <t>Field crops</t>
  </si>
  <si>
    <t>Biology</t>
  </si>
  <si>
    <t>Biological techniques</t>
  </si>
  <si>
    <t>Chemistry</t>
  </si>
  <si>
    <t>Physics</t>
  </si>
  <si>
    <t>Maths</t>
  </si>
  <si>
    <t>Geology</t>
  </si>
  <si>
    <t>Astronomy</t>
  </si>
  <si>
    <t>Siences for women</t>
  </si>
  <si>
    <t>Management &amp; economy</t>
  </si>
  <si>
    <t>Statistics</t>
  </si>
  <si>
    <t>Business management</t>
  </si>
  <si>
    <t xml:space="preserve">General management </t>
  </si>
  <si>
    <t>Industrial management</t>
  </si>
  <si>
    <t>Accounting</t>
  </si>
  <si>
    <t>Economy</t>
  </si>
  <si>
    <t>Education / Ibn Rushd</t>
  </si>
  <si>
    <t xml:space="preserve">Arabic </t>
  </si>
  <si>
    <t xml:space="preserve">English </t>
  </si>
  <si>
    <t xml:space="preserve">Kurdish </t>
  </si>
  <si>
    <t>History</t>
  </si>
  <si>
    <t>Geography</t>
  </si>
  <si>
    <t>Education &amp; Psycological sciences</t>
  </si>
  <si>
    <t>Quran sciences</t>
  </si>
  <si>
    <t>Education / IbnAl-Haithem</t>
  </si>
  <si>
    <t>Education for women</t>
  </si>
  <si>
    <t>Arabic</t>
  </si>
  <si>
    <t>Education &amp; psycology</t>
  </si>
  <si>
    <t>Quran</t>
  </si>
  <si>
    <t>Kindergarten</t>
  </si>
  <si>
    <t>Domestic  economy</t>
  </si>
  <si>
    <t>Social services</t>
  </si>
  <si>
    <t>Sociology</t>
  </si>
  <si>
    <t>Psycology</t>
  </si>
  <si>
    <t>Philosophy</t>
  </si>
  <si>
    <t>Archeology</t>
  </si>
  <si>
    <t>Kurdish</t>
  </si>
  <si>
    <t>Persian</t>
  </si>
  <si>
    <t>Turkish</t>
  </si>
  <si>
    <t>Hebraic</t>
  </si>
  <si>
    <t>French</t>
  </si>
  <si>
    <t>German</t>
  </si>
  <si>
    <t>Russian</t>
  </si>
  <si>
    <t>Spanish</t>
  </si>
  <si>
    <t>Broadcast &amp; Tv</t>
  </si>
  <si>
    <t>Public relations</t>
  </si>
  <si>
    <t>Theoretical sciences</t>
  </si>
  <si>
    <t>Plastic Arts</t>
  </si>
  <si>
    <t>Painting</t>
  </si>
  <si>
    <t>Ceramics</t>
  </si>
  <si>
    <t>Graving</t>
  </si>
  <si>
    <t>Design</t>
  </si>
  <si>
    <t>Interior design</t>
  </si>
  <si>
    <t>Printing</t>
  </si>
  <si>
    <t>Theatre</t>
  </si>
  <si>
    <t>Acting</t>
  </si>
  <si>
    <t>Theatre directing</t>
  </si>
  <si>
    <t>Cinema &amp; Tv</t>
  </si>
  <si>
    <t>Art</t>
  </si>
  <si>
    <t>Music</t>
  </si>
  <si>
    <t>Calligraphy</t>
  </si>
  <si>
    <t>Islamic sciences</t>
  </si>
  <si>
    <t>Sharia</t>
  </si>
  <si>
    <t>Religion principles</t>
  </si>
  <si>
    <t>Evening studies</t>
  </si>
  <si>
    <t>Public management</t>
  </si>
  <si>
    <t>Quran teaching methods</t>
  </si>
  <si>
    <t>Domestic economy</t>
  </si>
  <si>
    <t>Plastic arts</t>
  </si>
  <si>
    <t>Art education</t>
  </si>
  <si>
    <t>Total evening studies</t>
  </si>
  <si>
    <t>Medicine</t>
  </si>
  <si>
    <t>Education</t>
  </si>
  <si>
    <t>Baisic education</t>
  </si>
  <si>
    <t>Civil</t>
  </si>
  <si>
    <t>Mechanical</t>
  </si>
  <si>
    <t>Electrical</t>
  </si>
  <si>
    <t>Environment</t>
  </si>
  <si>
    <t>Road</t>
  </si>
  <si>
    <t>Material</t>
  </si>
  <si>
    <t>Meterology</t>
  </si>
  <si>
    <t>Tourism</t>
  </si>
  <si>
    <t>Psycological  &amp; education guid</t>
  </si>
  <si>
    <t>Quran teaching methods &amp; Islamic education</t>
  </si>
  <si>
    <t>First grade teacher</t>
  </si>
  <si>
    <t>Family education</t>
  </si>
  <si>
    <t>Special education</t>
  </si>
  <si>
    <t>English</t>
  </si>
  <si>
    <t>Library &amp; informatics</t>
  </si>
  <si>
    <t>Anthropology</t>
  </si>
  <si>
    <t>Translation</t>
  </si>
  <si>
    <t xml:space="preserve">Civil </t>
  </si>
  <si>
    <t>Building &amp; construction engineering</t>
  </si>
  <si>
    <t>Architectural engineering</t>
  </si>
  <si>
    <t>Machinery engineering</t>
  </si>
  <si>
    <t>Electrical &amp; Electronic engineering</t>
  </si>
  <si>
    <t>Control &amp; system engineering</t>
  </si>
  <si>
    <t>Computer &amp; information technology engineering</t>
  </si>
  <si>
    <t>Laser &amp; visuasls engineering</t>
  </si>
  <si>
    <t>Chemical engineering</t>
  </si>
  <si>
    <t>Material engineering</t>
  </si>
  <si>
    <t>Electro-mechanic engineering</t>
  </si>
  <si>
    <t>Production &amp; minerals engineering</t>
  </si>
  <si>
    <t xml:space="preserve">Total engineering </t>
  </si>
  <si>
    <t>Applied sciences</t>
  </si>
  <si>
    <t>Table (9)</t>
  </si>
  <si>
    <t xml:space="preserve">Construction </t>
  </si>
  <si>
    <t>Building &amp; project management</t>
  </si>
  <si>
    <t>Road &amp; bridges engineering</t>
  </si>
  <si>
    <t xml:space="preserve">Health &amp; environment </t>
  </si>
  <si>
    <t>Water &amp; dams</t>
  </si>
  <si>
    <t>Architectural</t>
  </si>
  <si>
    <t>Machinery &amp; equipment</t>
  </si>
  <si>
    <t>Aircondition &amp; freezing</t>
  </si>
  <si>
    <t>Vehicle mechanics</t>
  </si>
  <si>
    <t>Aircraft mechanics</t>
  </si>
  <si>
    <t>Electronic &amp; Electrical</t>
  </si>
  <si>
    <t>Electronic</t>
  </si>
  <si>
    <t>Communication</t>
  </si>
  <si>
    <t>Control &amp; system</t>
  </si>
  <si>
    <t>Control</t>
  </si>
  <si>
    <t>Micatronics</t>
  </si>
  <si>
    <t>Computer &amp; information technology</t>
  </si>
  <si>
    <t>Programming</t>
  </si>
  <si>
    <t>Information technology</t>
  </si>
  <si>
    <t>Lazer &amp; visual electronics</t>
  </si>
  <si>
    <t>Lazer</t>
  </si>
  <si>
    <t>Electronics</t>
  </si>
  <si>
    <t>Oil &amp; gas refining</t>
  </si>
  <si>
    <t>Chemical processes</t>
  </si>
  <si>
    <t>Electromichanic engineering</t>
  </si>
  <si>
    <t>Energy</t>
  </si>
  <si>
    <t>Electromichanic systems</t>
  </si>
  <si>
    <t>Production &amp; minerald engineering</t>
  </si>
  <si>
    <t xml:space="preserve">Production </t>
  </si>
  <si>
    <t>Minerals</t>
  </si>
  <si>
    <t>Industrial engineering</t>
  </si>
  <si>
    <t>Total engineering departments</t>
  </si>
  <si>
    <t xml:space="preserve">Information systems </t>
  </si>
  <si>
    <t>Software</t>
  </si>
  <si>
    <t>Artificial intellegence</t>
  </si>
  <si>
    <t>Data security</t>
  </si>
  <si>
    <t>Applied maths</t>
  </si>
  <si>
    <t xml:space="preserve">Applied physics </t>
  </si>
  <si>
    <t>Bio-chemical techniques</t>
  </si>
  <si>
    <t>Total scientific departments</t>
  </si>
  <si>
    <t>Eveninmg studies</t>
  </si>
  <si>
    <t>Road &amp; bridges</t>
  </si>
  <si>
    <t>Lazer &amp; Visuals</t>
  </si>
  <si>
    <t>Production &amp; minerals</t>
  </si>
  <si>
    <t>Production</t>
  </si>
  <si>
    <t>Informatics</t>
  </si>
  <si>
    <t>Medical apparatus</t>
  </si>
  <si>
    <t>Networks</t>
  </si>
  <si>
    <t>Hadith</t>
  </si>
  <si>
    <t>Philology</t>
  </si>
  <si>
    <t>Explanation</t>
  </si>
  <si>
    <t xml:space="preserve">Total morning studies </t>
  </si>
  <si>
    <t xml:space="preserve">Business management </t>
  </si>
  <si>
    <t>Aqida</t>
  </si>
  <si>
    <t>Computer &amp; Maths</t>
  </si>
  <si>
    <t>Basic education</t>
  </si>
  <si>
    <t>Computer &amp; maths</t>
  </si>
  <si>
    <t>Dams &amp; water resources</t>
  </si>
  <si>
    <t>Communications</t>
  </si>
  <si>
    <t>Horticulture &amp; garden engineering</t>
  </si>
  <si>
    <t>Micropology</t>
  </si>
  <si>
    <t>Statistics &amp; informatics</t>
  </si>
  <si>
    <t>Banking &amp; financial sciences</t>
  </si>
  <si>
    <t>Educational &amp; psycological sciences</t>
  </si>
  <si>
    <t>Education / Sciences</t>
  </si>
  <si>
    <t>Education / Social sciences</t>
  </si>
  <si>
    <t>Chemical</t>
  </si>
  <si>
    <t>Livestock</t>
  </si>
  <si>
    <t>Education / social sciences</t>
  </si>
  <si>
    <t>Theatre Arts</t>
  </si>
  <si>
    <t xml:space="preserve">General </t>
  </si>
  <si>
    <t>Morning  studies</t>
  </si>
  <si>
    <t>Maths &amp; computer</t>
  </si>
  <si>
    <t>Establishments &amp; water resources</t>
  </si>
  <si>
    <t>Disease tests</t>
  </si>
  <si>
    <t>Quran &amp; Islamic education</t>
  </si>
  <si>
    <t>Civil society</t>
  </si>
  <si>
    <t>Aqida &amp; Islamic thinking</t>
  </si>
  <si>
    <t xml:space="preserve">Cicil </t>
  </si>
  <si>
    <t>Electricity</t>
  </si>
  <si>
    <t>Mechanics</t>
  </si>
  <si>
    <t>Total mornung studies</t>
  </si>
  <si>
    <t>Table (21)</t>
  </si>
  <si>
    <t>Economy &amp; agricultural guide</t>
  </si>
  <si>
    <t>Food science</t>
  </si>
  <si>
    <t>computer</t>
  </si>
  <si>
    <t>Accouniting</t>
  </si>
  <si>
    <t xml:space="preserve">Quran teaching methods </t>
  </si>
  <si>
    <t>Bioloigy</t>
  </si>
  <si>
    <t>Mnedia</t>
  </si>
  <si>
    <t>Total department</t>
  </si>
  <si>
    <t>Applied geography</t>
  </si>
  <si>
    <t>Islamic philology</t>
  </si>
  <si>
    <t>Broadcast</t>
  </si>
  <si>
    <t xml:space="preserve">Maths &amp; computers </t>
  </si>
  <si>
    <t>Mamagement &amp; economy</t>
  </si>
  <si>
    <t>Soil science &amp; water resources</t>
  </si>
  <si>
    <t xml:space="preserve">Vegetarian </t>
  </si>
  <si>
    <t>Table (23)</t>
  </si>
  <si>
    <t>Banking &amp; financial</t>
  </si>
  <si>
    <t>Table (24)</t>
  </si>
  <si>
    <t xml:space="preserve">Computer &amp; Maths </t>
  </si>
  <si>
    <t>Management &amp; economy/ Ramadi</t>
  </si>
  <si>
    <t>Education /  sciences</t>
  </si>
  <si>
    <t>Esducation / Qaim</t>
  </si>
  <si>
    <t>Law/ Ramadi</t>
  </si>
  <si>
    <t>Islamic sciences Ramadi</t>
  </si>
  <si>
    <t>Agriculture economy</t>
  </si>
  <si>
    <t xml:space="preserve">Information system  </t>
  </si>
  <si>
    <t>General management</t>
  </si>
  <si>
    <t>Education/social sciences</t>
  </si>
  <si>
    <t>Geograhpy</t>
  </si>
  <si>
    <t>Education / Qaim</t>
  </si>
  <si>
    <t>Islamic sciences /Ramadi</t>
  </si>
  <si>
    <t>Table (26)</t>
  </si>
  <si>
    <t>Materials engineering</t>
  </si>
  <si>
    <t>Sciences for women</t>
  </si>
  <si>
    <t>Quran studies</t>
  </si>
  <si>
    <t xml:space="preserve">Evening studies </t>
  </si>
  <si>
    <t xml:space="preserve">Environment </t>
  </si>
  <si>
    <t>Electro-chemical</t>
  </si>
  <si>
    <t>Non-minerals engineering</t>
  </si>
  <si>
    <t>Polimer</t>
  </si>
  <si>
    <t>Information networks</t>
  </si>
  <si>
    <t>Technique</t>
  </si>
  <si>
    <t>Applied geology</t>
  </si>
  <si>
    <t>Lazer physics</t>
  </si>
  <si>
    <t>Psychology</t>
  </si>
  <si>
    <t>General sciences</t>
  </si>
  <si>
    <t>Social sciences</t>
  </si>
  <si>
    <t>Arceology</t>
  </si>
  <si>
    <t>Quran language</t>
  </si>
  <si>
    <t>Directing</t>
  </si>
  <si>
    <t>Audiovisual</t>
  </si>
  <si>
    <t>Banking sciences</t>
  </si>
  <si>
    <t>College / Institute</t>
  </si>
  <si>
    <t>Technical medical institute / Baghdad</t>
  </si>
  <si>
    <t>Technology institute / Baghdad</t>
  </si>
  <si>
    <t>Management Institute / Rusafa</t>
  </si>
  <si>
    <t>Applied Arts institute</t>
  </si>
  <si>
    <t>Technical medical institute / Al-mansour</t>
  </si>
  <si>
    <t>Technical management institute</t>
  </si>
  <si>
    <t>Technical trainees preparation institute</t>
  </si>
  <si>
    <t xml:space="preserve">Technical institute / Anbar </t>
  </si>
  <si>
    <t xml:space="preserve">Technical institute / Najaf </t>
  </si>
  <si>
    <t xml:space="preserve">Technical institute / Musaib </t>
  </si>
  <si>
    <t xml:space="preserve">Technical institute / Kut </t>
  </si>
  <si>
    <t xml:space="preserve">Technical institute / Kufa </t>
  </si>
  <si>
    <t xml:space="preserve">Technical institute / Suairah </t>
  </si>
  <si>
    <t xml:space="preserve">Technical institute / Babylon  </t>
  </si>
  <si>
    <t xml:space="preserve">Technical institute / Baquba </t>
  </si>
  <si>
    <t xml:space="preserve">Technical institute / Kerbela </t>
  </si>
  <si>
    <t xml:space="preserve">Technical institute / Diwaniyah  </t>
  </si>
  <si>
    <t xml:space="preserve">Health &amp; medical techniques college </t>
  </si>
  <si>
    <t xml:space="preserve">Electrical &amp; electronic techniques college </t>
  </si>
  <si>
    <t xml:space="preserve">Management technical college/Baghdad </t>
  </si>
  <si>
    <t xml:space="preserve">Applied Arts college </t>
  </si>
  <si>
    <t xml:space="preserve">Management technical college/ Kufa </t>
  </si>
  <si>
    <t>Technical college / Najaf</t>
  </si>
  <si>
    <t>Technical college / Msaib</t>
  </si>
  <si>
    <t>Technology Institute / Baghdad</t>
  </si>
  <si>
    <t>Management institute / Rusafa</t>
  </si>
  <si>
    <t>Technical institute / Anbar</t>
  </si>
  <si>
    <t xml:space="preserve">Management technical college </t>
  </si>
  <si>
    <t xml:space="preserve">Technical medical institutes / Baghdad </t>
  </si>
  <si>
    <t>Teeth building</t>
  </si>
  <si>
    <t>Teeth protection</t>
  </si>
  <si>
    <t>People of special needs</t>
  </si>
  <si>
    <t>Society health</t>
  </si>
  <si>
    <t>Medical rehabilitation</t>
  </si>
  <si>
    <t>Limbs &amp; supporters</t>
  </si>
  <si>
    <t>Physiotherapy</t>
  </si>
  <si>
    <t xml:space="preserve">Delivery </t>
  </si>
  <si>
    <t>nursing</t>
  </si>
  <si>
    <t>Rays</t>
  </si>
  <si>
    <t>Rays therapy</t>
  </si>
  <si>
    <t xml:space="preserve">Anesthesia </t>
  </si>
  <si>
    <t>Building &amp; construction</t>
  </si>
  <si>
    <t>Roads</t>
  </si>
  <si>
    <t>Surveying</t>
  </si>
  <si>
    <t>Irrigation &amp; drainage</t>
  </si>
  <si>
    <t>Projects</t>
  </si>
  <si>
    <t>Irrigation techniques</t>
  </si>
  <si>
    <t>Table (49)</t>
  </si>
  <si>
    <t>College ( institute)</t>
  </si>
  <si>
    <t>Power</t>
  </si>
  <si>
    <t>Elivators</t>
  </si>
  <si>
    <t>Airconditioning</t>
  </si>
  <si>
    <t>Vehicles</t>
  </si>
  <si>
    <t>Chemical industries</t>
  </si>
  <si>
    <t>Units operating</t>
  </si>
  <si>
    <t>Occupation safety</t>
  </si>
  <si>
    <t>Banking techniques</t>
  </si>
  <si>
    <t>Water resources techniques</t>
  </si>
  <si>
    <t xml:space="preserve">Office management </t>
  </si>
  <si>
    <t>Computer systems</t>
  </si>
  <si>
    <t>Library and information techniques</t>
  </si>
  <si>
    <t>Applied arts institute</t>
  </si>
  <si>
    <t>Printing design</t>
  </si>
  <si>
    <t xml:space="preserve">Apparel manufacture techniques </t>
  </si>
  <si>
    <t xml:space="preserve">Architectural design </t>
  </si>
  <si>
    <t>Jewel design</t>
  </si>
  <si>
    <t>Technical medical institute/ Almansour</t>
  </si>
  <si>
    <t>Technical institute / Babylon</t>
  </si>
  <si>
    <t>Technical institute / Samawah</t>
  </si>
  <si>
    <t>Technical institute / Diwaniyah</t>
  </si>
  <si>
    <t>Technical institute / Baaquba</t>
  </si>
  <si>
    <t>Technical institute / Suairah</t>
  </si>
  <si>
    <t>Technical institute / Kufa</t>
  </si>
  <si>
    <t>Technical institute / Kut</t>
  </si>
  <si>
    <t>Technical institute / Msaiab</t>
  </si>
  <si>
    <t>Technical institute / Najaf</t>
  </si>
  <si>
    <t>Vision check</t>
  </si>
  <si>
    <t>Health management</t>
  </si>
  <si>
    <t>Criminal evidences</t>
  </si>
  <si>
    <t xml:space="preserve">Tourism </t>
  </si>
  <si>
    <t>Guide</t>
  </si>
  <si>
    <t>Hotel management</t>
  </si>
  <si>
    <t>Material management</t>
  </si>
  <si>
    <t>Office management</t>
  </si>
  <si>
    <t>Legal management</t>
  </si>
  <si>
    <t>Powers</t>
  </si>
  <si>
    <t xml:space="preserve">Computer systems </t>
  </si>
  <si>
    <t>Mapping</t>
  </si>
  <si>
    <t>Water resources</t>
  </si>
  <si>
    <t>Vegeterian</t>
  </si>
  <si>
    <t>Machinery &amp; equipments</t>
  </si>
  <si>
    <t>Apparal industry</t>
  </si>
  <si>
    <t>Building &amp; Construction</t>
  </si>
  <si>
    <t>Material mnanagement</t>
  </si>
  <si>
    <t xml:space="preserve">Legal management </t>
  </si>
  <si>
    <t>Designing</t>
  </si>
  <si>
    <t>Livestock production</t>
  </si>
  <si>
    <t>Soil reclamation</t>
  </si>
  <si>
    <t>Project techniques</t>
  </si>
  <si>
    <t>Civil techniques</t>
  </si>
  <si>
    <t xml:space="preserve">Vehicles </t>
  </si>
  <si>
    <t>Materil management</t>
  </si>
  <si>
    <t xml:space="preserve">Operating </t>
  </si>
  <si>
    <t>Tourism &amp; hotels</t>
  </si>
  <si>
    <t xml:space="preserve">Hotels management </t>
  </si>
  <si>
    <t>maintenance</t>
  </si>
  <si>
    <t xml:space="preserve">   </t>
  </si>
  <si>
    <t>Health &amp; medical techniques college</t>
  </si>
  <si>
    <t>Electrical &amp; electronic techniques college</t>
  </si>
  <si>
    <t>Technical management college / Baghdad</t>
  </si>
  <si>
    <t>Applied Arts college</t>
  </si>
  <si>
    <t>Technical management college / Kufa</t>
  </si>
  <si>
    <t>Technical college / Musaib</t>
  </si>
  <si>
    <t>Disease tests techniques</t>
  </si>
  <si>
    <t>Teeth building techniques</t>
  </si>
  <si>
    <t>Visual techniques</t>
  </si>
  <si>
    <t>Rays techniques</t>
  </si>
  <si>
    <t>Anesthetization techniques</t>
  </si>
  <si>
    <t>Society health techniques</t>
  </si>
  <si>
    <t>Computer engineering</t>
  </si>
  <si>
    <t>Accounting &amp; financial engineering</t>
  </si>
  <si>
    <t>Operations techniques</t>
  </si>
  <si>
    <t>Informatics techniques</t>
  </si>
  <si>
    <t>Quality management techniques</t>
  </si>
  <si>
    <t>Advertistment techniques</t>
  </si>
  <si>
    <t xml:space="preserve">Operation management techniques </t>
  </si>
  <si>
    <t xml:space="preserve"> Accounting &amp; financial techniques</t>
  </si>
  <si>
    <t>Communication engineering</t>
  </si>
  <si>
    <t>Vehicles engineering</t>
  </si>
  <si>
    <t>Livestock productio techniques</t>
  </si>
  <si>
    <t>Iraqi</t>
  </si>
  <si>
    <t>Machinery &amp; agricultural tools techniques</t>
  </si>
  <si>
    <t>Soil and water techniques</t>
  </si>
  <si>
    <t>Micopology resistence techniques</t>
  </si>
  <si>
    <t>Vegeterian techniques</t>
  </si>
  <si>
    <t xml:space="preserve">Total teccnical college / morning studies </t>
  </si>
  <si>
    <t>Total technical institutees / evening studies</t>
  </si>
  <si>
    <t>Accounting &amp; financial techniques</t>
  </si>
  <si>
    <t xml:space="preserve">Quality management </t>
  </si>
  <si>
    <t>Total technical college / evening studies</t>
  </si>
  <si>
    <t xml:space="preserve">دراسات صباحية </t>
  </si>
  <si>
    <t xml:space="preserve"> Evening studies</t>
  </si>
  <si>
    <t xml:space="preserve"> Table (5) </t>
  </si>
  <si>
    <t>Medicine -En</t>
  </si>
  <si>
    <t>Micatronics -En</t>
  </si>
  <si>
    <t xml:space="preserve">مجموع </t>
  </si>
  <si>
    <t>Siences</t>
  </si>
  <si>
    <t>الفيزياء العام</t>
  </si>
  <si>
    <t xml:space="preserve">الفيزياء الطبية </t>
  </si>
  <si>
    <t>Physics  medicine</t>
  </si>
  <si>
    <t>التربية  الرياضية والبدنية</t>
  </si>
  <si>
    <t xml:space="preserve">الدراسات المسائية </t>
  </si>
  <si>
    <t xml:space="preserve">الاخراج </t>
  </si>
  <si>
    <t>عقيدة وفكر اسلامي</t>
  </si>
  <si>
    <t>الاديان المقارن</t>
  </si>
  <si>
    <t>خدمات اجتماعية</t>
  </si>
  <si>
    <t xml:space="preserve"> الطباعي</t>
  </si>
  <si>
    <t>المدنية</t>
  </si>
  <si>
    <t>المعمارية</t>
  </si>
  <si>
    <t>الميكانيكة</t>
  </si>
  <si>
    <t>الكهربائية</t>
  </si>
  <si>
    <t>الكترونيك واتصالات</t>
  </si>
  <si>
    <t>الكيمياوية</t>
  </si>
  <si>
    <t>النفط</t>
  </si>
  <si>
    <t xml:space="preserve"> الطيران</t>
  </si>
  <si>
    <t>architectural</t>
  </si>
  <si>
    <t xml:space="preserve">Mechanical </t>
  </si>
  <si>
    <t xml:space="preserve">Aviation  </t>
  </si>
  <si>
    <t>Electronic &amp; communication</t>
  </si>
  <si>
    <t xml:space="preserve">Petroleum </t>
  </si>
  <si>
    <t>Survey</t>
  </si>
  <si>
    <t>ذ</t>
  </si>
  <si>
    <t>ا</t>
  </si>
  <si>
    <t>م</t>
  </si>
  <si>
    <t>M</t>
  </si>
  <si>
    <t>F</t>
  </si>
  <si>
    <t>T</t>
  </si>
  <si>
    <t xml:space="preserve">Informatics and communication </t>
  </si>
  <si>
    <t xml:space="preserve">Bio-chemistry </t>
  </si>
  <si>
    <t xml:space="preserve">Manufacturing </t>
  </si>
  <si>
    <t>الطب الحياتي</t>
  </si>
  <si>
    <t>الميكاترونيكس</t>
  </si>
  <si>
    <t>المعلومات والاتصالات</t>
  </si>
  <si>
    <t>الكيمياءالاحيائية</t>
  </si>
  <si>
    <t>عمليات التصنيع</t>
  </si>
  <si>
    <t>علم الجو</t>
  </si>
  <si>
    <t xml:space="preserve"> الميكانيكية</t>
  </si>
  <si>
    <t xml:space="preserve"> الكهربائية</t>
  </si>
  <si>
    <t xml:space="preserve"> الحاسبوب</t>
  </si>
  <si>
    <t xml:space="preserve"> البيئة</t>
  </si>
  <si>
    <t xml:space="preserve"> الطرق</t>
  </si>
  <si>
    <t>الحاسبوب</t>
  </si>
  <si>
    <t>الطرق</t>
  </si>
  <si>
    <t>التربية الاسرية</t>
  </si>
  <si>
    <t>مج</t>
  </si>
  <si>
    <t>هندسة تكنولوجيا النفط</t>
  </si>
  <si>
    <t xml:space="preserve">مجموع الدراسات المسائية </t>
  </si>
  <si>
    <t>تابع جدول (  8 )</t>
  </si>
  <si>
    <t>جيوماتيك</t>
  </si>
  <si>
    <t>عام صناعي</t>
  </si>
  <si>
    <t xml:space="preserve">هندسة سيراميك </t>
  </si>
  <si>
    <t>هندسة البوليميرات</t>
  </si>
  <si>
    <t xml:space="preserve">استخلاص </t>
  </si>
  <si>
    <t>cad/cam</t>
  </si>
  <si>
    <t>وسائط متعددة</t>
  </si>
  <si>
    <t>هـندسة البناء والانشاءات</t>
  </si>
  <si>
    <t>هـ. الليزر والبصريات</t>
  </si>
  <si>
    <t>هـ.الكهروميكانيكية</t>
  </si>
  <si>
    <t xml:space="preserve">هندسة الطاقة </t>
  </si>
  <si>
    <t>Electro-mechanic_ en</t>
  </si>
  <si>
    <t xml:space="preserve">التخطيط العمراني </t>
  </si>
  <si>
    <t>الاثار والتراث</t>
  </si>
  <si>
    <t>اجانب</t>
  </si>
  <si>
    <t xml:space="preserve">التخطيط الحضري </t>
  </si>
  <si>
    <t>التخطيط البيئي</t>
  </si>
  <si>
    <t xml:space="preserve">الاثار العراقية القديمة </t>
  </si>
  <si>
    <t>الاثارالاسلامية</t>
  </si>
  <si>
    <t>Total collega</t>
  </si>
  <si>
    <t>الهندسة النفط والمعادن</t>
  </si>
  <si>
    <t>التربية الاساسية / شرقاط</t>
  </si>
  <si>
    <t xml:space="preserve">هـ. النفط والمعادن </t>
  </si>
  <si>
    <t xml:space="preserve">هـ.العمليات النفطية </t>
  </si>
  <si>
    <t xml:space="preserve">هـ. السيطرة والحاسبات </t>
  </si>
  <si>
    <t>Oil &amp;Minerals -Engineering</t>
  </si>
  <si>
    <t xml:space="preserve">الزراعة </t>
  </si>
  <si>
    <t xml:space="preserve">الاقتصاد والارشاد الزراعي </t>
  </si>
  <si>
    <t xml:space="preserve">البستنة </t>
  </si>
  <si>
    <t xml:space="preserve">الثروة الحيوانية </t>
  </si>
  <si>
    <t xml:space="preserve">المحاصيل الحلقية </t>
  </si>
  <si>
    <t>التربية والمواد المائية</t>
  </si>
  <si>
    <t>التربية الاساسية/الشرقاط</t>
  </si>
  <si>
    <t>Baisic education\AL sh</t>
  </si>
  <si>
    <t>الحديث وعلومه</t>
  </si>
  <si>
    <t xml:space="preserve">اذاعة </t>
  </si>
  <si>
    <t xml:space="preserve">التربية البدنية وعلوم الرياضية </t>
  </si>
  <si>
    <t>التربية للعلوم الصيرفة</t>
  </si>
  <si>
    <t>علوم الحاسبات والرياضيات</t>
  </si>
  <si>
    <t xml:space="preserve">التمريض </t>
  </si>
  <si>
    <t>التربية الاساسية / حديثة</t>
  </si>
  <si>
    <t>Computer &amp;maths</t>
  </si>
  <si>
    <t xml:space="preserve">الادارة والاقتصاد </t>
  </si>
  <si>
    <t>هـ. البتروكيمياوية</t>
  </si>
  <si>
    <t>هـ. المدنية</t>
  </si>
  <si>
    <t>هـ. الميكانيكية</t>
  </si>
  <si>
    <t>هـ. الكهربائية</t>
  </si>
  <si>
    <t>هـ. السدود والموارد المائية</t>
  </si>
  <si>
    <t xml:space="preserve">ادارة عامة </t>
  </si>
  <si>
    <t xml:space="preserve">الاحياء </t>
  </si>
  <si>
    <t xml:space="preserve">علوم القران والتربية الاسلامية </t>
  </si>
  <si>
    <t xml:space="preserve">عدد الطلبة المتخرجين من الدراسات الاولية في جامعة بابل موزعين حسب الكلية والجنسية والجنس للعام الدراسي 2016/2015 </t>
  </si>
  <si>
    <t>Number of Bachelor Students graduated From Babylon   University Distributed by College, Nationality  and Sex for the Academic Year 2015/2016</t>
  </si>
  <si>
    <t>هـ.المدنية</t>
  </si>
  <si>
    <t>هـ.المعمارية</t>
  </si>
  <si>
    <t>هـ.الميكانيكية</t>
  </si>
  <si>
    <t>هـ.الكهربائية</t>
  </si>
  <si>
    <t>هـ.البيئة</t>
  </si>
  <si>
    <t>هـ.الكهروكيمياوية</t>
  </si>
  <si>
    <t xml:space="preserve">التربية الخاصة </t>
  </si>
  <si>
    <t>sciences</t>
  </si>
  <si>
    <t>التقنيات الصحية والطبية/ كوفة</t>
  </si>
  <si>
    <t xml:space="preserve">Health &amp; medical techniques/ Kufa   </t>
  </si>
  <si>
    <t>cars</t>
  </si>
  <si>
    <t xml:space="preserve"> equipments</t>
  </si>
  <si>
    <t xml:space="preserve">غزل </t>
  </si>
  <si>
    <t>Total  institute</t>
  </si>
  <si>
    <t>تقينات الطيرن</t>
  </si>
  <si>
    <t xml:space="preserve">السياحة </t>
  </si>
  <si>
    <t>الارشاد والسياحة</t>
  </si>
  <si>
    <t xml:space="preserve">الفندقة </t>
  </si>
  <si>
    <t>Technical college /Najaf</t>
  </si>
  <si>
    <t>Pumps techniques- en</t>
  </si>
  <si>
    <t>Power technics- en</t>
  </si>
  <si>
    <t xml:space="preserve">كلية التقنيات الصحية والطبية /الكوفة </t>
  </si>
  <si>
    <t>Health &amp; medical techniques college\ Kufa</t>
  </si>
  <si>
    <t xml:space="preserve">الكلية التقنية الهندسية بغداد </t>
  </si>
  <si>
    <t xml:space="preserve"> مجموع القسم </t>
  </si>
  <si>
    <t xml:space="preserve">مجموع القسم  </t>
  </si>
  <si>
    <t>ماتيرونكس</t>
  </si>
  <si>
    <t>لحام</t>
  </si>
  <si>
    <t xml:space="preserve">الادارة الرياضية </t>
  </si>
  <si>
    <t>فن الخزف</t>
  </si>
  <si>
    <t xml:space="preserve">تحليلات مرضية </t>
  </si>
  <si>
    <t>الكلية لتقنية الهندسية /بغداد</t>
  </si>
  <si>
    <t xml:space="preserve">هـ. تقنيات قوالب وعدد </t>
  </si>
  <si>
    <t>هـ. تقنيات اللحام</t>
  </si>
  <si>
    <t xml:space="preserve">هـ. تقنيات مساحة </t>
  </si>
  <si>
    <t>هـ. تقنيات التبريد والتكيف</t>
  </si>
  <si>
    <t>هـ. تقنيات السيارات</t>
  </si>
  <si>
    <t xml:space="preserve">هـ. تقنيات المواد </t>
  </si>
  <si>
    <t>الميكاترونيك</t>
  </si>
  <si>
    <t xml:space="preserve">شبكات الحاسوب </t>
  </si>
  <si>
    <t>الكترونيات الحاسوب</t>
  </si>
  <si>
    <t xml:space="preserve">هـ. الاجهزة الطبية </t>
  </si>
  <si>
    <t xml:space="preserve">هـ. القدرة الكهربائية </t>
  </si>
  <si>
    <t>مجموع الكلي للمعاهد للدراسات الصباحية</t>
  </si>
  <si>
    <t xml:space="preserve">المدني </t>
  </si>
  <si>
    <t>المعهد الطبي التقني/بغداد</t>
  </si>
  <si>
    <t>المعهد الطبي التقني/المنصور</t>
  </si>
  <si>
    <t>Technical medical institutes /  Almansour</t>
  </si>
  <si>
    <t xml:space="preserve">تقنيات الالكترونية </t>
  </si>
  <si>
    <t xml:space="preserve">المعلومات والمكتبات </t>
  </si>
  <si>
    <t>Technical institute / naber</t>
  </si>
  <si>
    <t>تقنيات كهرباء</t>
  </si>
  <si>
    <t>تقنيات ادارة الاعمال</t>
  </si>
  <si>
    <t xml:space="preserve">Total teccnical institutes / morning studies </t>
  </si>
  <si>
    <t xml:space="preserve"> جامعة التقنية في فرات الاوسط</t>
  </si>
  <si>
    <t>جامعة التقنية في فرات الاوسط</t>
  </si>
  <si>
    <t>جامعة التقنية في المنطقة الوسطى</t>
  </si>
  <si>
    <t>تربية القرنة</t>
  </si>
  <si>
    <t xml:space="preserve">البستنه </t>
  </si>
  <si>
    <t>الاسماك والثروة البحرية</t>
  </si>
  <si>
    <t>اذاعة وتلفزيون</t>
  </si>
  <si>
    <t>سينما</t>
  </si>
  <si>
    <t>سيراميك</t>
  </si>
  <si>
    <t>فنون مسرحية</t>
  </si>
  <si>
    <t>الاخراج المسرحي</t>
  </si>
  <si>
    <t>فنون موسيقية</t>
  </si>
  <si>
    <t xml:space="preserve">  دراسات مسائية</t>
  </si>
  <si>
    <t>اقتصاد</t>
  </si>
  <si>
    <t>الفنون المسرحية</t>
  </si>
  <si>
    <t xml:space="preserve">Soil &amp; water resources </t>
  </si>
  <si>
    <t>Fish &amp; Sea wealth</t>
  </si>
  <si>
    <t>Buisiness management</t>
  </si>
  <si>
    <t>Education / sciences</t>
  </si>
  <si>
    <t xml:space="preserve">Physics </t>
  </si>
  <si>
    <t>Education &amp; Psycology</t>
  </si>
  <si>
    <t>Psycolofgical guide</t>
  </si>
  <si>
    <t>Fine arts</t>
  </si>
  <si>
    <t xml:space="preserve">Graving </t>
  </si>
  <si>
    <t>Music arts</t>
  </si>
  <si>
    <t xml:space="preserve">Banking &amp; financial </t>
  </si>
  <si>
    <t>Theatre arts</t>
  </si>
  <si>
    <t xml:space="preserve">السمعية والمرئية </t>
  </si>
  <si>
    <t xml:space="preserve">التقنيات </t>
  </si>
  <si>
    <t>التربية البدنية وعلوم الرياضية</t>
  </si>
  <si>
    <t>جدول ( 6  )</t>
  </si>
  <si>
    <t>علوم التربية والمياه</t>
  </si>
  <si>
    <t>هندسة الحاسبوب وتكنولوجيا المعلومات</t>
  </si>
  <si>
    <t xml:space="preserve"> تابع جدول (  9 )</t>
  </si>
  <si>
    <t>هندسة البصريات</t>
  </si>
  <si>
    <t>المواد الهندسية</t>
  </si>
  <si>
    <t>Material-en</t>
  </si>
  <si>
    <t>المنشأت والموارد المائية</t>
  </si>
  <si>
    <t xml:space="preserve"> تابع جدول (5 )</t>
  </si>
  <si>
    <t xml:space="preserve"> جدول ( 25 )</t>
  </si>
  <si>
    <t>التربية الاساسية/حديثة</t>
  </si>
  <si>
    <t>Baisic education\</t>
  </si>
  <si>
    <t>قانون</t>
  </si>
  <si>
    <t xml:space="preserve"> evening studies</t>
  </si>
  <si>
    <t>التقنيات المالية والمحاسبية</t>
  </si>
  <si>
    <t>Technical management / Baghdad</t>
  </si>
  <si>
    <t>الحمدانية</t>
  </si>
  <si>
    <t xml:space="preserve"> AL-Hamdania </t>
  </si>
  <si>
    <t>AL-Falloja</t>
  </si>
  <si>
    <t>القاسم الخضراء</t>
  </si>
  <si>
    <t>جامعة التقنية في المنطقة الشمالية</t>
  </si>
  <si>
    <t>جامعة التقنية في المنطقةالجنوبية</t>
  </si>
  <si>
    <t>الفلوجة</t>
  </si>
  <si>
    <t>مجموع الكلي للجامعات</t>
  </si>
  <si>
    <t>الهـندسة  المعمارية</t>
  </si>
  <si>
    <t>ﻫندسة  الحاسبوب</t>
  </si>
  <si>
    <t>ﻫندسة المواد</t>
  </si>
  <si>
    <t>هندسة النفط</t>
  </si>
  <si>
    <t>Oil</t>
  </si>
  <si>
    <t>جدول ( 10 )</t>
  </si>
  <si>
    <t>Table (10)</t>
  </si>
  <si>
    <t>أ</t>
  </si>
  <si>
    <t>هندسة المعلومات</t>
  </si>
  <si>
    <t>التقنيات الحيوية التطبيقية</t>
  </si>
  <si>
    <t xml:space="preserve">الحقوق </t>
  </si>
  <si>
    <t>اقتصاديات الاعمال</t>
  </si>
  <si>
    <t>Business economy</t>
  </si>
  <si>
    <t xml:space="preserve"> جدول ( 11 )</t>
  </si>
  <si>
    <t>Table (11)</t>
  </si>
  <si>
    <t>هندسة الالكترونية والاتصالات</t>
  </si>
  <si>
    <t>Electronics &amp; communications</t>
  </si>
  <si>
    <t>هندسة الاجهزة الطبية</t>
  </si>
  <si>
    <t>هندسة الحاسوب</t>
  </si>
  <si>
    <t xml:space="preserve">Computer </t>
  </si>
  <si>
    <t>الليزر والاللكترونيات</t>
  </si>
  <si>
    <t>Lazer &amp; electronics</t>
  </si>
  <si>
    <t xml:space="preserve">Chemical </t>
  </si>
  <si>
    <t>هندسة المعلومات والاتصالات</t>
  </si>
  <si>
    <t>Information &amp; communications</t>
  </si>
  <si>
    <t>هندسة الشبكات</t>
  </si>
  <si>
    <t>هندسة الشبكات الدولية</t>
  </si>
  <si>
    <t>International  networks</t>
  </si>
  <si>
    <t>تابع جدول  ( 11 )</t>
  </si>
  <si>
    <t>Bio-techniques</t>
  </si>
  <si>
    <t xml:space="preserve">الكيمياء </t>
  </si>
  <si>
    <t>الرياضيات وتطبيقات الحاسوب</t>
  </si>
  <si>
    <t>Maths &amp; computer applications</t>
  </si>
  <si>
    <t>كلية التقنيات الحيوية التطبيقية</t>
  </si>
  <si>
    <t>الحقوق</t>
  </si>
  <si>
    <t>السياسة الاستراتيجية</t>
  </si>
  <si>
    <t>Strategic policies</t>
  </si>
  <si>
    <t>السياسة الدولية</t>
  </si>
  <si>
    <t>International policy</t>
  </si>
  <si>
    <t>النظم السياسية والسياسة العامة</t>
  </si>
  <si>
    <t>Political systems &amp; Public policy</t>
  </si>
  <si>
    <t>العلاقات الاقتصادية الدولية</t>
  </si>
  <si>
    <t>International economic relations</t>
  </si>
  <si>
    <t>اقتصاديات ادارة الاستثماروالموارد</t>
  </si>
  <si>
    <t xml:space="preserve">Investement and resources management </t>
  </si>
  <si>
    <t>اقتصاديات ادارة المصارف</t>
  </si>
  <si>
    <t>Bank management economy</t>
  </si>
  <si>
    <t>الرقابة المحاسبية والمالية</t>
  </si>
  <si>
    <t xml:space="preserve">مجموع الدراسات الصباحية </t>
  </si>
  <si>
    <t>Literature</t>
  </si>
  <si>
    <t>اعلام</t>
  </si>
  <si>
    <t xml:space="preserve"> جدول( 13 )</t>
  </si>
  <si>
    <t>Net engineering</t>
  </si>
  <si>
    <t>هندسة البرامجيات</t>
  </si>
  <si>
    <t>Bank &amp; finamcial sciences</t>
  </si>
  <si>
    <t xml:space="preserve">اللغة العربية </t>
  </si>
  <si>
    <t>Arabic language</t>
  </si>
  <si>
    <t>English language</t>
  </si>
  <si>
    <t xml:space="preserve">التربية الاسلامية </t>
  </si>
  <si>
    <t>Islamic education</t>
  </si>
  <si>
    <t xml:space="preserve">علوم القران </t>
  </si>
  <si>
    <t>Quraan Sciences</t>
  </si>
  <si>
    <t>التربية الاسلامية وعلوم القران</t>
  </si>
  <si>
    <t>Islamic education &amp; quran sciences</t>
  </si>
  <si>
    <t xml:space="preserve">Education   </t>
  </si>
  <si>
    <t>Computers</t>
  </si>
  <si>
    <t>Education and psycology</t>
  </si>
  <si>
    <t xml:space="preserve"> تابع جدول  ( 13 )</t>
  </si>
  <si>
    <t>Press</t>
  </si>
  <si>
    <t>Law and Politics</t>
  </si>
  <si>
    <t xml:space="preserve"> Politics</t>
  </si>
  <si>
    <t>العقيدة والدعوة الاسلامية</t>
  </si>
  <si>
    <t xml:space="preserve">IslamicAqida  </t>
  </si>
  <si>
    <t>علوم الحديث</t>
  </si>
  <si>
    <t>مقارنة اديان</t>
  </si>
  <si>
    <t xml:space="preserve">Religions comparison </t>
  </si>
  <si>
    <t>اصول الفقة</t>
  </si>
  <si>
    <t>Islamic knowledge and its basics</t>
  </si>
  <si>
    <t>Education / Tarmiya</t>
  </si>
  <si>
    <t>Antiques</t>
  </si>
  <si>
    <t>علوم الكيمياء</t>
  </si>
  <si>
    <t>Arabic  language</t>
  </si>
  <si>
    <t>التربية البدنية وعلوم الرياضة</t>
  </si>
  <si>
    <t>physical education</t>
  </si>
  <si>
    <t>الاثار الاسلامي</t>
  </si>
  <si>
    <t>الاثار قديم</t>
  </si>
  <si>
    <t>الصيانة والترميم</t>
  </si>
  <si>
    <t>الكيمياء التطبيقية</t>
  </si>
  <si>
    <t>دراسات الصباحية</t>
  </si>
  <si>
    <t xml:space="preserve">القانون </t>
  </si>
  <si>
    <t xml:space="preserve">العلوم الاسلامية </t>
  </si>
  <si>
    <t xml:space="preserve">Islamic sciences </t>
  </si>
  <si>
    <t>دراسات المسائية</t>
  </si>
  <si>
    <t xml:space="preserve">Management &amp; economy </t>
  </si>
  <si>
    <t xml:space="preserve"> دراسات مسائية</t>
  </si>
  <si>
    <t>التقانات الاحيائية</t>
  </si>
  <si>
    <t>الهندسة الوراثية</t>
  </si>
  <si>
    <t>مجموع  الدراسات الصباحية</t>
  </si>
  <si>
    <t xml:space="preserve">الطب البيطري </t>
  </si>
  <si>
    <t xml:space="preserve">العلوم الطبية التطبيقية </t>
  </si>
  <si>
    <t>العلوم السياحية</t>
  </si>
  <si>
    <t>Tourism sciences</t>
  </si>
  <si>
    <t xml:space="preserve">التربية للعلوم الصرفة </t>
  </si>
  <si>
    <t>Education/ Sciences</t>
  </si>
  <si>
    <t xml:space="preserve">التربية للعلوم الانسانية </t>
  </si>
  <si>
    <t>Education/ Social Sciences</t>
  </si>
  <si>
    <t xml:space="preserve">العلوم </t>
  </si>
  <si>
    <t>محاصيل</t>
  </si>
  <si>
    <t>Field</t>
  </si>
  <si>
    <t>Virtnary</t>
  </si>
  <si>
    <t xml:space="preserve">Sciences </t>
  </si>
  <si>
    <t>الصحة البيئية</t>
  </si>
  <si>
    <t>احصاء</t>
  </si>
  <si>
    <t xml:space="preserve">السياحة الدينية </t>
  </si>
  <si>
    <t>ادارة المؤسسات الفندقية</t>
  </si>
  <si>
    <t xml:space="preserve">Biology </t>
  </si>
  <si>
    <t xml:space="preserve">Chemistry </t>
  </si>
  <si>
    <t>Arabic   language</t>
  </si>
  <si>
    <t>Education &amp; Psaychology</t>
  </si>
  <si>
    <t>دراسات قرآنية</t>
  </si>
  <si>
    <t xml:space="preserve">الفقة واصولة </t>
  </si>
  <si>
    <t>Education for human sciences</t>
  </si>
  <si>
    <t>الزراعة والاهوار</t>
  </si>
  <si>
    <t>Agriculture&amp; marshes</t>
  </si>
  <si>
    <t xml:space="preserve">الهندسة المدنية </t>
  </si>
  <si>
    <t>Agriculture &amp; marshes</t>
  </si>
  <si>
    <t>Horticulture &amp; garden  engineering</t>
  </si>
  <si>
    <t xml:space="preserve">التحليلات المرضية </t>
  </si>
  <si>
    <t>Education /Social sciences</t>
  </si>
  <si>
    <t>English  language</t>
  </si>
  <si>
    <t>Educational  psychology</t>
  </si>
  <si>
    <t>الاذاعة</t>
  </si>
  <si>
    <t xml:space="preserve">Broadcast </t>
  </si>
  <si>
    <t xml:space="preserve">مجموع الاعلام </t>
  </si>
  <si>
    <t>Total Media</t>
  </si>
  <si>
    <t xml:space="preserve">التربية الرياضية </t>
  </si>
  <si>
    <t>اعلام وصحافة</t>
  </si>
  <si>
    <t>Media &amp;Press</t>
  </si>
  <si>
    <t>Education /social sciences</t>
  </si>
  <si>
    <t>Table (28)</t>
  </si>
  <si>
    <t xml:space="preserve">الطب </t>
  </si>
  <si>
    <t>Physical Education</t>
  </si>
  <si>
    <t>التربية للعلوم الاتسانية</t>
  </si>
  <si>
    <t>هندسة القدرة والمكائن</t>
  </si>
  <si>
    <t>Power &amp; machinery</t>
  </si>
  <si>
    <t>هـندسة الكترونيك</t>
  </si>
  <si>
    <t>هندسة الكيماوية</t>
  </si>
  <si>
    <t>هندسة الميكانيك</t>
  </si>
  <si>
    <t>التربية والموارد المائية</t>
  </si>
  <si>
    <t>علوم المحاصيل الحقلية</t>
  </si>
  <si>
    <t>جيولوجيا</t>
  </si>
  <si>
    <t xml:space="preserve">الاحصاء </t>
  </si>
  <si>
    <t>علوم النفسية والتربوية</t>
  </si>
  <si>
    <t>Psycological &amp; educational sciences</t>
  </si>
  <si>
    <t>الاجتماعيات</t>
  </si>
  <si>
    <t>ارشاد تربوي</t>
  </si>
  <si>
    <t>Educational guide</t>
  </si>
  <si>
    <t xml:space="preserve">العلوم السياسية  </t>
  </si>
  <si>
    <t xml:space="preserve">الشريعة </t>
  </si>
  <si>
    <t xml:space="preserve">العقيدة والفكر الاسلامي </t>
  </si>
  <si>
    <t xml:space="preserve">الفنون الجميلة </t>
  </si>
  <si>
    <t>Total  Morning Studies</t>
  </si>
  <si>
    <t>الانتاج الحيواني</t>
  </si>
  <si>
    <t>livestock</t>
  </si>
  <si>
    <t>العلوم طبيعية</t>
  </si>
  <si>
    <t>مجموع العلوم</t>
  </si>
  <si>
    <t>معلم الصفوف الاولى</t>
  </si>
  <si>
    <t>Table (34)</t>
  </si>
  <si>
    <t>Mechanical engineering</t>
  </si>
  <si>
    <t>الثروه الحيوانية</t>
  </si>
  <si>
    <t>Soil science and water resources</t>
  </si>
  <si>
    <t>الجيولوجيا التطبيقية</t>
  </si>
  <si>
    <t>Kurdish  language</t>
  </si>
  <si>
    <t>Turkish  language</t>
  </si>
  <si>
    <t>تدريس القران والتربية الاسلامية</t>
  </si>
  <si>
    <t>Quran teaching and Islamic education</t>
  </si>
  <si>
    <t>التربيه الرياضية</t>
  </si>
  <si>
    <t>College</t>
  </si>
  <si>
    <t>التربية البدنية  وعلوم الرياضة</t>
  </si>
  <si>
    <t>العام</t>
  </si>
  <si>
    <t>Soil &amp; Water resources</t>
  </si>
  <si>
    <t xml:space="preserve"> </t>
  </si>
  <si>
    <t>Veterinary</t>
  </si>
  <si>
    <t xml:space="preserve">Basic education </t>
  </si>
  <si>
    <t>kindergarten</t>
  </si>
  <si>
    <t>Sociologicals</t>
  </si>
  <si>
    <t>تاريخ</t>
  </si>
  <si>
    <t>الاحياء</t>
  </si>
  <si>
    <t>Sciences general</t>
  </si>
  <si>
    <t>اللغه العربية</t>
  </si>
  <si>
    <t>الدراسات الشرقية</t>
  </si>
  <si>
    <t xml:space="preserve">Oriental studies </t>
  </si>
  <si>
    <t>الادب والنقد المسرحي</t>
  </si>
  <si>
    <t>Literature and criticism Theater</t>
  </si>
  <si>
    <t>Paint</t>
  </si>
  <si>
    <t>Carving</t>
  </si>
  <si>
    <t>Basic Education</t>
  </si>
  <si>
    <t>الحياة</t>
  </si>
  <si>
    <t xml:space="preserve">Education </t>
  </si>
  <si>
    <t xml:space="preserve">Maths </t>
  </si>
  <si>
    <t>الادارة و الاقتصاد</t>
  </si>
  <si>
    <t>Science</t>
  </si>
  <si>
    <t>التربيه الفنية</t>
  </si>
  <si>
    <t>العلوم النظرية</t>
  </si>
  <si>
    <t>التريية للعلوم الانسانية</t>
  </si>
  <si>
    <t xml:space="preserve">التربية الاساسية </t>
  </si>
  <si>
    <t>Total Evening studies</t>
  </si>
  <si>
    <t>الكيمياوي</t>
  </si>
  <si>
    <t xml:space="preserve">Vegeterian </t>
  </si>
  <si>
    <t>Maths&amp;computer</t>
  </si>
  <si>
    <t>البيئة والتلوث</t>
  </si>
  <si>
    <t>General  sciences</t>
  </si>
  <si>
    <t>المعهد (الكلية)</t>
  </si>
  <si>
    <t>المعهد التقني كركوك</t>
  </si>
  <si>
    <t xml:space="preserve">Technical institute / Kirkuk </t>
  </si>
  <si>
    <t>المعهد التقني الحويجة</t>
  </si>
  <si>
    <t xml:space="preserve">Technical institute / Hawijah </t>
  </si>
  <si>
    <t>المعهد التقني الدور</t>
  </si>
  <si>
    <t xml:space="preserve">Technical institute / Dour </t>
  </si>
  <si>
    <t xml:space="preserve">المعهد التقني نينوى </t>
  </si>
  <si>
    <t xml:space="preserve">Technical institute / Ninevah </t>
  </si>
  <si>
    <t>الكلية التقنية الادارية الموصل</t>
  </si>
  <si>
    <t xml:space="preserve">Management technical college/ Mosul </t>
  </si>
  <si>
    <t>الكلية التقنية  الهندسية الموصل</t>
  </si>
  <si>
    <t xml:space="preserve">Technical college / Mosul  </t>
  </si>
  <si>
    <t>الكلية التقنية كركوك</t>
  </si>
  <si>
    <t xml:space="preserve">Technical college / Kirkuk  </t>
  </si>
  <si>
    <t>الكلية التقنية الزراعية  الموصل</t>
  </si>
  <si>
    <t>Technical institute / Kirkuk</t>
  </si>
  <si>
    <t>صناعات كيماوية</t>
  </si>
  <si>
    <t>ادارة المواد</t>
  </si>
  <si>
    <t>صحة  مجتمع</t>
  </si>
  <si>
    <t>Society</t>
  </si>
  <si>
    <t>صناعة الملا بس</t>
  </si>
  <si>
    <t>التسويق</t>
  </si>
  <si>
    <t>Marketing</t>
  </si>
  <si>
    <t>تقنيات الغابات</t>
  </si>
  <si>
    <t>Technical institute / Hawijah</t>
  </si>
  <si>
    <t>التحيلات المرضية</t>
  </si>
  <si>
    <t>تشغيل مشاريع ومياه</t>
  </si>
  <si>
    <t>Operating water &amp; projects</t>
  </si>
  <si>
    <t>الري</t>
  </si>
  <si>
    <t>Irrigation</t>
  </si>
  <si>
    <t>القوى الميكانيكة</t>
  </si>
  <si>
    <t>Mechanic powers</t>
  </si>
  <si>
    <t>Technical institute / Aldour</t>
  </si>
  <si>
    <t xml:space="preserve">Disease tests </t>
  </si>
  <si>
    <t>Technical institute / Ninevah</t>
  </si>
  <si>
    <t>مجموع المعاهد</t>
  </si>
  <si>
    <t>تقنيات الادارة الكترونية</t>
  </si>
  <si>
    <t>Electronic management techniques</t>
  </si>
  <si>
    <t xml:space="preserve">Technical management college / Mosul </t>
  </si>
  <si>
    <t>الكلية التقنية الهندسية  الموصل</t>
  </si>
  <si>
    <t>هندسة تقنيات الحاسبات</t>
  </si>
  <si>
    <t>Computer techniques</t>
  </si>
  <si>
    <t>Technical management college / Mosul</t>
  </si>
  <si>
    <t xml:space="preserve">Medical apparatus Engineering </t>
  </si>
  <si>
    <t>هندسة القدرة الكهربائية</t>
  </si>
  <si>
    <t>Power engineering</t>
  </si>
  <si>
    <t>هندسة تقنيات التبريد والتكييف</t>
  </si>
  <si>
    <t>Airconditioning techniques engineering</t>
  </si>
  <si>
    <t>هندسة تقنيات الوقود والطاقة</t>
  </si>
  <si>
    <t>Fuel &amp; energy techniques engineering</t>
  </si>
  <si>
    <t>Technical management college / Kirkuk</t>
  </si>
  <si>
    <t>هندسة الالكترونيك و السيطرة</t>
  </si>
  <si>
    <t xml:space="preserve">Electronics &amp; control engineering </t>
  </si>
  <si>
    <t>هندسة تقنيات البرامجيات</t>
  </si>
  <si>
    <t>Software techniques engineering</t>
  </si>
  <si>
    <t>هندسة المساحة</t>
  </si>
  <si>
    <t>Surveying engineering</t>
  </si>
  <si>
    <t>تقنيات  التحليلات المرضية</t>
  </si>
  <si>
    <t xml:space="preserve">البيئة  والتلوث </t>
  </si>
  <si>
    <t>مجموع الكليات</t>
  </si>
  <si>
    <t>Total technical institutes</t>
  </si>
  <si>
    <t>Totall evening Studies</t>
  </si>
  <si>
    <t>Morning study</t>
  </si>
  <si>
    <t>التقني البصرة</t>
  </si>
  <si>
    <t xml:space="preserve"> Basrah Technical </t>
  </si>
  <si>
    <t>التقني العمارة</t>
  </si>
  <si>
    <t xml:space="preserve"> AlEmara Technical </t>
  </si>
  <si>
    <t>التقني الشطرة</t>
  </si>
  <si>
    <t xml:space="preserve"> Shatra Technical </t>
  </si>
  <si>
    <t>التقني الناصرية</t>
  </si>
  <si>
    <t xml:space="preserve"> Nseriya Technical </t>
  </si>
  <si>
    <t xml:space="preserve">التقني القرنة </t>
  </si>
  <si>
    <t xml:space="preserve"> Kurna Technical </t>
  </si>
  <si>
    <t xml:space="preserve">مجموع المعاهد التقنية </t>
  </si>
  <si>
    <t xml:space="preserve">Total Technical institutes </t>
  </si>
  <si>
    <t>الكلية التقنية الادارية البصرة</t>
  </si>
  <si>
    <t>Administration  technical basrah</t>
  </si>
  <si>
    <t>كلية التقنيات الصحية والطبية البصرة</t>
  </si>
  <si>
    <t>Medical technical basrah</t>
  </si>
  <si>
    <t xml:space="preserve">مجموع الكليات التقنية </t>
  </si>
  <si>
    <t xml:space="preserve">Total Technical colleges </t>
  </si>
  <si>
    <t xml:space="preserve"> Technical engineering college  Basrah</t>
  </si>
  <si>
    <t>المعهد التقني البصرة</t>
  </si>
  <si>
    <t>Technical institute/Basrah</t>
  </si>
  <si>
    <t>التقنيات الكهربائية</t>
  </si>
  <si>
    <t>قوى كهربائية</t>
  </si>
  <si>
    <t>Electrical techniques</t>
  </si>
  <si>
    <t>التقنيات الميكانيكية</t>
  </si>
  <si>
    <t>تبريد</t>
  </si>
  <si>
    <t xml:space="preserve">Machinery &amp; equipment </t>
  </si>
  <si>
    <t xml:space="preserve">الصناعات الكيمياوية </t>
  </si>
  <si>
    <t xml:space="preserve">تشغيل وحدات صناعية </t>
  </si>
  <si>
    <t>anesthetization</t>
  </si>
  <si>
    <t>المعهد التقني العمارة</t>
  </si>
  <si>
    <t xml:space="preserve">Technical institute / Umarah </t>
  </si>
  <si>
    <t>انتاج  نباتي</t>
  </si>
  <si>
    <t>Technical institute / Shatra</t>
  </si>
  <si>
    <t>Agricultural Machinery</t>
  </si>
  <si>
    <t>صحة حيوانية</t>
  </si>
  <si>
    <t>Livestock health</t>
  </si>
  <si>
    <t>التقنيات المدنية</t>
  </si>
  <si>
    <t>البناء والانشاءات</t>
  </si>
  <si>
    <t xml:space="preserve">Building &amp; construction </t>
  </si>
  <si>
    <t>Civil  techniques</t>
  </si>
  <si>
    <t>الميكا نيك</t>
  </si>
  <si>
    <t>موارد مائية</t>
  </si>
  <si>
    <t>المعهد التقني الناصرية</t>
  </si>
  <si>
    <t>Technical institute / Nasiriyah</t>
  </si>
  <si>
    <t>تقنيات صناعة الملا بس</t>
  </si>
  <si>
    <t>Apparal industry techniques</t>
  </si>
  <si>
    <t>المعهد التقني القرنة</t>
  </si>
  <si>
    <t xml:space="preserve">Technical management Kurna  </t>
  </si>
  <si>
    <t>تقنيات كهربائية</t>
  </si>
  <si>
    <t>Electricity  techniques</t>
  </si>
  <si>
    <t>الكلية التقنية الهندسية  البصرة</t>
  </si>
  <si>
    <t>هندسة الوقود والطاقة</t>
  </si>
  <si>
    <t>Fuel &amp; energy engineering</t>
  </si>
  <si>
    <t>Technical management college / Basrah</t>
  </si>
  <si>
    <t>هندسة البتروكيمياويات</t>
  </si>
  <si>
    <t>Petrochemical engineering</t>
  </si>
  <si>
    <t>هندسة البيئة والتلوث</t>
  </si>
  <si>
    <t>Environment &amp; pollution engineering</t>
  </si>
  <si>
    <t>المالية والمحاسبية</t>
  </si>
  <si>
    <t>Accounting &amp; financial</t>
  </si>
  <si>
    <t>ادارة العمليات</t>
  </si>
  <si>
    <t>Operations management</t>
  </si>
  <si>
    <t>مجموع الكلية  التقنية</t>
  </si>
  <si>
    <t xml:space="preserve"> Total technical  college</t>
  </si>
  <si>
    <t>كلية التقنيات الصحية والطبية/ البصرة</t>
  </si>
  <si>
    <t>Health &amp; medical techniques college  / Basrah</t>
  </si>
  <si>
    <t>مجموع  الدراسات صباحية</t>
  </si>
  <si>
    <t>الكلية التقنية الادارية  البصرة</t>
  </si>
  <si>
    <t xml:space="preserve">مجموع االتقنية الادارية  البصرة </t>
  </si>
  <si>
    <t>مجموع  الدراسات مسائية</t>
  </si>
  <si>
    <t>التراث الاهلية الجامعة</t>
  </si>
  <si>
    <t>Alturath  Unversity / College</t>
  </si>
  <si>
    <t>المنصور الاهلية الجامعة</t>
  </si>
  <si>
    <t>AlMansour Unversity / College</t>
  </si>
  <si>
    <t>الرافدين الاهلية الجامعة</t>
  </si>
  <si>
    <t>Alradidain Unversity / College</t>
  </si>
  <si>
    <t>المامون الاهلية الجامعة</t>
  </si>
  <si>
    <t>Alma'amoon Unversity / College</t>
  </si>
  <si>
    <t>شط العرب الاهلية الجامعة</t>
  </si>
  <si>
    <t>Shat Al-Arab Unversity / College</t>
  </si>
  <si>
    <t>المعارف الاهلية الجامعة</t>
  </si>
  <si>
    <t>Alma'arif Unversity / College</t>
  </si>
  <si>
    <t>بغداد للعلوم الاقتصادية الجامعة</t>
  </si>
  <si>
    <t>Baghdad Unversity / College for economic sciences</t>
  </si>
  <si>
    <t>اليرموك الاهلية الجامعة</t>
  </si>
  <si>
    <t>Alyarmook Unversity / College</t>
  </si>
  <si>
    <t>بغداد للصيدلة الاهلية</t>
  </si>
  <si>
    <t xml:space="preserve">Baghdad Pharmacy College </t>
  </si>
  <si>
    <t>الكلية الاسلامية الجامعة</t>
  </si>
  <si>
    <t>Islamic university College</t>
  </si>
  <si>
    <t>دجلة الاهلية الجامعة</t>
  </si>
  <si>
    <t xml:space="preserve">Dijlah University College </t>
  </si>
  <si>
    <t>كلية السلام</t>
  </si>
  <si>
    <t xml:space="preserve">Alsalaam University College </t>
  </si>
  <si>
    <t>كلية مدينة العلم الاهلية</t>
  </si>
  <si>
    <t xml:space="preserve">Madinat Al-Ilm University College </t>
  </si>
  <si>
    <t>كلية الشيخ الطوسي الاهلية الجامعة</t>
  </si>
  <si>
    <t xml:space="preserve">Alshaikh Altoosi University College </t>
  </si>
  <si>
    <t>كلية الرشيد</t>
  </si>
  <si>
    <t xml:space="preserve">Alrasheed University College </t>
  </si>
  <si>
    <t>كلية العراق الجامعة</t>
  </si>
  <si>
    <t xml:space="preserve">Iraq University College </t>
  </si>
  <si>
    <t>كلية صدر العراق الجامعة</t>
  </si>
  <si>
    <t xml:space="preserve">Sadr AlIraq University College </t>
  </si>
  <si>
    <t>كلية القلم الجامعة</t>
  </si>
  <si>
    <t>Al-qalam University College</t>
  </si>
  <si>
    <t>كلية الحسين الاهلية الجامعة</t>
  </si>
  <si>
    <t xml:space="preserve">Alhussein University College </t>
  </si>
  <si>
    <t>كلية الحكمة الجامعة</t>
  </si>
  <si>
    <t>Al-hekma University College</t>
  </si>
  <si>
    <t>كلية المستقبل الجامعة</t>
  </si>
  <si>
    <t>Al-mustakbal University College</t>
  </si>
  <si>
    <t>جامعة اهل البيت الاهلية</t>
  </si>
  <si>
    <t xml:space="preserve">Ahlulbait University College </t>
  </si>
  <si>
    <t>جامعة الامام جعفر الصادق (ع)</t>
  </si>
  <si>
    <t xml:space="preserve">Ja,afar Alsadiq University College </t>
  </si>
  <si>
    <t>كلية االمصطفى الجامعة</t>
  </si>
  <si>
    <t>Al-mustafa University College</t>
  </si>
  <si>
    <t xml:space="preserve">كلية الكتاب الجامعة </t>
  </si>
  <si>
    <t>Al-ketab University College</t>
  </si>
  <si>
    <t xml:space="preserve">كلية الصفوة الجامعة </t>
  </si>
  <si>
    <t>Al-safwa University College</t>
  </si>
  <si>
    <t xml:space="preserve">كلية الكوت  الجامعة </t>
  </si>
  <si>
    <t>كلية الاسراء الجامعة</t>
  </si>
  <si>
    <t>Al-isra'a University College</t>
  </si>
  <si>
    <t xml:space="preserve">كلية النسور الجامعة </t>
  </si>
  <si>
    <t>Al-Nusoor University College</t>
  </si>
  <si>
    <t xml:space="preserve">كلية الفقة الجامعة </t>
  </si>
  <si>
    <t>Al-Fiqh University College</t>
  </si>
  <si>
    <t xml:space="preserve">كلية ابن حيان  الجامعة </t>
  </si>
  <si>
    <t>Bin Hayan University College</t>
  </si>
  <si>
    <t xml:space="preserve">كلية الباني الجامعة </t>
  </si>
  <si>
    <t>Al-Bani University College</t>
  </si>
  <si>
    <t>Total Morning Studies</t>
  </si>
  <si>
    <t>المأمون الاهلية الجامعة</t>
  </si>
  <si>
    <t>الكلية الاسلامية الاهلية الجامعة</t>
  </si>
  <si>
    <t>كلية الحسين(ع)الهندسية الاهلية الجامعة</t>
  </si>
  <si>
    <t>كلية الامام الجامعة</t>
  </si>
  <si>
    <t>Al-Imam University College</t>
  </si>
  <si>
    <t xml:space="preserve">كلية العراق الجامعة </t>
  </si>
  <si>
    <t>Iraq University College</t>
  </si>
  <si>
    <t xml:space="preserve">كلية صدر العراق الجامعة </t>
  </si>
  <si>
    <t xml:space="preserve">كلية الحلة الجامعة </t>
  </si>
  <si>
    <t>Al-hila University College</t>
  </si>
  <si>
    <t>Total Evening Studies</t>
  </si>
  <si>
    <t>مجموع الكليات الاهلية الكلي</t>
  </si>
  <si>
    <t>Total Private Colleges</t>
  </si>
  <si>
    <t>هندسة تقنيات الحاسوب</t>
  </si>
  <si>
    <t>Computer techniques engineering</t>
  </si>
  <si>
    <t xml:space="preserve">English Language </t>
  </si>
  <si>
    <t>هندسة البرمجيات</t>
  </si>
  <si>
    <t>Software Engineering</t>
  </si>
  <si>
    <t xml:space="preserve">Al-Mansour university college </t>
  </si>
  <si>
    <t>هندسة مدنية</t>
  </si>
  <si>
    <t>Civil engineering</t>
  </si>
  <si>
    <t>هندسة اتصالات الحاسبات</t>
  </si>
  <si>
    <t>Communications Engineering</t>
  </si>
  <si>
    <t xml:space="preserve"> مجموع علم الحاسبات ونظم المعلومات</t>
  </si>
  <si>
    <t xml:space="preserve"> Total Computer &amp; informationsystems</t>
  </si>
  <si>
    <t>علم الحاسبات ونظم المعلومات</t>
  </si>
  <si>
    <t>Computer &amp; informationsystems</t>
  </si>
  <si>
    <t>العلوم التجارية والمصرفية</t>
  </si>
  <si>
    <t>Trade &amp; banking sciences</t>
  </si>
  <si>
    <t>Pharmaceutics</t>
  </si>
  <si>
    <t>هندسة حاسوب</t>
  </si>
  <si>
    <t>الاحصاء  والمعلوماتية</t>
  </si>
  <si>
    <t>Statistics &amp; Informatics</t>
  </si>
  <si>
    <t>هندسة التبريد والتكييف</t>
  </si>
  <si>
    <t>Computer sciences</t>
  </si>
  <si>
    <t>هندسة تقنيات قدرة كهربائية</t>
  </si>
  <si>
    <t>Power techniques engineering</t>
  </si>
  <si>
    <t>Business manaement</t>
  </si>
  <si>
    <t>علوم حاسبات</t>
  </si>
  <si>
    <t xml:space="preserve">Electronic and comunication </t>
  </si>
  <si>
    <t>شبكات واتصالات</t>
  </si>
  <si>
    <t>Software engineering</t>
  </si>
  <si>
    <t>Banking  sciences</t>
  </si>
  <si>
    <t>صيدلة</t>
  </si>
  <si>
    <t>Computer technique engineering</t>
  </si>
  <si>
    <t xml:space="preserve"> اللغة الانكليزية</t>
  </si>
  <si>
    <t>الفكر الاسلامي والعقيدة</t>
  </si>
  <si>
    <t>Islamic thinking</t>
  </si>
  <si>
    <t>الدراسات القرانية واللغوية</t>
  </si>
  <si>
    <t>العلوم السياسيه والدوليه</t>
  </si>
  <si>
    <t xml:space="preserve">Computer engineering </t>
  </si>
  <si>
    <t>ادارة الصناعية</t>
  </si>
  <si>
    <t>تقنيات بصريات</t>
  </si>
  <si>
    <t>Visuals techniques</t>
  </si>
  <si>
    <t>شبكات اتصالات الحاسوب</t>
  </si>
  <si>
    <t>Airconditionung engineering</t>
  </si>
  <si>
    <t>Alsalaam University College</t>
  </si>
  <si>
    <t>الدراسات الاسلامية</t>
  </si>
  <si>
    <t>Islamic studies</t>
  </si>
  <si>
    <t>هندسة تقنية الحاسبات</t>
  </si>
  <si>
    <t>Madinat Al-Ilm University College</t>
  </si>
  <si>
    <t>الشيخ محمد الطوسي</t>
  </si>
  <si>
    <t>القرأن الكريم</t>
  </si>
  <si>
    <t>Holy Quran</t>
  </si>
  <si>
    <t>التربية الاسلامية</t>
  </si>
  <si>
    <t>التبليغ الاسلامي</t>
  </si>
  <si>
    <t>Islamic invocation</t>
  </si>
  <si>
    <t>Physical education</t>
  </si>
  <si>
    <t>كلية الحسين(ع) الهندسية الاهلية الجامعة</t>
  </si>
  <si>
    <t>هندسة تقنية الاجهزه الطبية</t>
  </si>
  <si>
    <t>جامعة اهل البيت</t>
  </si>
  <si>
    <t>علوم اسلامية</t>
  </si>
  <si>
    <t>Islamic  sciences</t>
  </si>
  <si>
    <t>Sciences of Holly Quraan</t>
  </si>
  <si>
    <t>السياحة الدينية</t>
  </si>
  <si>
    <t>Islamic sharia</t>
  </si>
  <si>
    <t>مجموع جامعة اهل البيت</t>
  </si>
  <si>
    <t xml:space="preserve"> Total of Ahlulbait University College </t>
  </si>
  <si>
    <t>جامعة الامام جعفر الصادق(ع)</t>
  </si>
  <si>
    <t>كلية التكنولوجيا المعلومات</t>
  </si>
  <si>
    <t>Iinformation Technology  College</t>
  </si>
  <si>
    <t xml:space="preserve"> مجموع جامعة الامام جعفر الصادق(ع)</t>
  </si>
  <si>
    <t xml:space="preserve">Tota Ja,afar Alsadiq University College </t>
  </si>
  <si>
    <t xml:space="preserve"> تقنيات تحليلات مرضية</t>
  </si>
  <si>
    <t xml:space="preserve">كلية الكوت الجامعة </t>
  </si>
  <si>
    <t>هندسة ليزر والكترونيات</t>
  </si>
  <si>
    <t>الفقة الاسلامي واصولة</t>
  </si>
  <si>
    <t xml:space="preserve">علوم القران الكريم والحديث </t>
  </si>
  <si>
    <t>ادارة واقتصاد</t>
  </si>
  <si>
    <t xml:space="preserve">Economy &amp;management </t>
  </si>
  <si>
    <t>Economic</t>
  </si>
  <si>
    <t xml:space="preserve"> Education</t>
  </si>
  <si>
    <t>العلوم النفسية والتربوية</t>
  </si>
  <si>
    <t xml:space="preserve"> جدول ( 5  )</t>
  </si>
  <si>
    <t xml:space="preserve"> Table (6) </t>
  </si>
  <si>
    <t xml:space="preserve"> Table (7) </t>
  </si>
  <si>
    <t xml:space="preserve"> تابع جدول (7 )</t>
  </si>
  <si>
    <t>جدول (  8 )</t>
  </si>
  <si>
    <t xml:space="preserve"> Table (8)</t>
  </si>
  <si>
    <t>جدول ( 9 )</t>
  </si>
  <si>
    <t xml:space="preserve"> جدول ( 12 )</t>
  </si>
  <si>
    <t>Table (12)</t>
  </si>
  <si>
    <t>Table (13)</t>
  </si>
  <si>
    <t>Table (25)</t>
  </si>
  <si>
    <t>Table (30)</t>
  </si>
  <si>
    <t>Table (32)</t>
  </si>
  <si>
    <t xml:space="preserve">الكلية </t>
  </si>
  <si>
    <t>جدول (38 )</t>
  </si>
  <si>
    <t>Table (43)</t>
  </si>
  <si>
    <t>Table (45)</t>
  </si>
  <si>
    <t>Table (46)</t>
  </si>
  <si>
    <t>Table (47)</t>
  </si>
  <si>
    <t>Table (4)</t>
  </si>
  <si>
    <t xml:space="preserve">Table (4) Con. </t>
  </si>
  <si>
    <t xml:space="preserve">Table (3) Con. </t>
  </si>
  <si>
    <t xml:space="preserve">Table (5) Con. </t>
  </si>
  <si>
    <t xml:space="preserve">Table (8) Con. </t>
  </si>
  <si>
    <t xml:space="preserve">Table (9)Con. </t>
  </si>
  <si>
    <t xml:space="preserve">Table (9) Con. </t>
  </si>
  <si>
    <t>physical  education</t>
  </si>
  <si>
    <t xml:space="preserve">Table (11) Con. </t>
  </si>
  <si>
    <t xml:space="preserve">                                                                                                                                 </t>
  </si>
  <si>
    <t>physical education for Women</t>
  </si>
  <si>
    <t xml:space="preserve"> Political  sciences </t>
  </si>
  <si>
    <t xml:space="preserve">Table (31) Con. </t>
  </si>
  <si>
    <t>Table (50)</t>
  </si>
  <si>
    <t>Table (53)</t>
  </si>
  <si>
    <t>Table (55)</t>
  </si>
  <si>
    <t>Foreigners</t>
  </si>
  <si>
    <t>university of technology in the northern region</t>
  </si>
  <si>
    <t>University of Technology in the Central Region</t>
  </si>
  <si>
    <t>University of Technology in the Middle Euphrates</t>
  </si>
  <si>
    <t>University of Technology in the Southern Region</t>
  </si>
  <si>
    <t>AL-Anbar</t>
  </si>
  <si>
    <t>AL-Qadisiya</t>
  </si>
  <si>
    <t>AL-Basrah</t>
  </si>
  <si>
    <t xml:space="preserve">AL-Mustansiriya </t>
  </si>
  <si>
    <t>AL-Technology</t>
  </si>
  <si>
    <t>AL-Nahrain</t>
  </si>
  <si>
    <t>AL-Iraqia</t>
  </si>
  <si>
    <t xml:space="preserve">AL-Mosul </t>
  </si>
  <si>
    <t>AL-Qasim Al-Khadra</t>
  </si>
  <si>
    <t>AL-Kufa</t>
  </si>
  <si>
    <t>Iraqi's</t>
  </si>
  <si>
    <t>islamic creed</t>
  </si>
  <si>
    <t>Comparative religions</t>
  </si>
  <si>
    <t xml:space="preserve">Methods of Teaching Quran and Islamic </t>
  </si>
  <si>
    <t>social services</t>
  </si>
  <si>
    <t>techniques</t>
  </si>
  <si>
    <t>financial and economy</t>
  </si>
  <si>
    <t>Politics Sciences</t>
  </si>
  <si>
    <t xml:space="preserve"> جدول (7 )</t>
  </si>
  <si>
    <t>philosophy</t>
  </si>
  <si>
    <t xml:space="preserve"> Table (7) Con.</t>
  </si>
  <si>
    <t>Art Education</t>
  </si>
  <si>
    <t>Petroleum Technology Engineering</t>
  </si>
  <si>
    <t>Geometrics</t>
  </si>
  <si>
    <t>Ceramics Engineering</t>
  </si>
  <si>
    <t>Polymer Engineering</t>
  </si>
  <si>
    <t>extraction</t>
  </si>
  <si>
    <t>Network</t>
  </si>
  <si>
    <t>Mechatronics Engineering</t>
  </si>
  <si>
    <t>Energy Engineering</t>
  </si>
  <si>
    <t>Multemedia</t>
  </si>
  <si>
    <t>Vetalist applied technical</t>
  </si>
  <si>
    <t xml:space="preserve">College of Vetalist applied technical </t>
  </si>
  <si>
    <t>التقنيات الحيوية الزراعية</t>
  </si>
  <si>
    <t xml:space="preserve">Financial supervision  </t>
  </si>
  <si>
    <t xml:space="preserve"> Vetalist Agriculture technical </t>
  </si>
  <si>
    <t>Program engineering</t>
  </si>
  <si>
    <t>Principles of jurisprudence</t>
  </si>
  <si>
    <t xml:space="preserve">Table (13) Con. </t>
  </si>
  <si>
    <t>Education / Qurnah</t>
  </si>
  <si>
    <t>Architecture</t>
  </si>
  <si>
    <t>Chemical Engineering</t>
  </si>
  <si>
    <t>environment</t>
  </si>
  <si>
    <t>audio visual</t>
  </si>
  <si>
    <t>radio and tv</t>
  </si>
  <si>
    <t>cinema</t>
  </si>
  <si>
    <t>literature and literary criticism</t>
  </si>
  <si>
    <t>Urban planning</t>
  </si>
  <si>
    <t>Islamic creed</t>
  </si>
  <si>
    <t>Islamic antiques</t>
  </si>
  <si>
    <t xml:space="preserve">Old antiques  </t>
  </si>
  <si>
    <t>Reparation</t>
  </si>
  <si>
    <t>Applied chemistry</t>
  </si>
  <si>
    <t xml:space="preserve">Art Educational </t>
  </si>
  <si>
    <t>Biological technologies</t>
  </si>
  <si>
    <t>genetic engineering</t>
  </si>
  <si>
    <t xml:space="preserve">Chemical engineering </t>
  </si>
  <si>
    <t xml:space="preserve">Water resources </t>
  </si>
  <si>
    <t xml:space="preserve">Field  crops sciences </t>
  </si>
  <si>
    <t xml:space="preserve">Geology </t>
  </si>
  <si>
    <t xml:space="preserve"> Applied Midical sciences  </t>
  </si>
  <si>
    <t>Animal product</t>
  </si>
  <si>
    <t>Environmental health</t>
  </si>
  <si>
    <t xml:space="preserve">Applied midecal siences </t>
  </si>
  <si>
    <t>Religious tourism</t>
  </si>
  <si>
    <t>Hotel administration</t>
  </si>
  <si>
    <t>Pure science</t>
  </si>
  <si>
    <t xml:space="preserve">Pure sciences </t>
  </si>
  <si>
    <t xml:space="preserve">Art  Education </t>
  </si>
  <si>
    <t>Guidance</t>
  </si>
  <si>
    <t>Agricultural technical college  mosul</t>
  </si>
  <si>
    <t xml:space="preserve">Forest technologies </t>
  </si>
  <si>
    <t xml:space="preserve">Diseas tests </t>
  </si>
  <si>
    <t xml:space="preserve">Welding </t>
  </si>
  <si>
    <t>Environment and pollution</t>
  </si>
  <si>
    <t>Agricultural technical college mosul</t>
  </si>
  <si>
    <t>Plant  production technology</t>
  </si>
  <si>
    <t xml:space="preserve">Indistrial units operating </t>
  </si>
  <si>
    <t xml:space="preserve">Chemical industries </t>
  </si>
  <si>
    <t xml:space="preserve">Civil technologies </t>
  </si>
  <si>
    <t>Al-kut University College</t>
  </si>
  <si>
    <t>Network and communication</t>
  </si>
  <si>
    <t>Engineering Medical devices</t>
  </si>
  <si>
    <t>Islamic jurisprudence</t>
  </si>
  <si>
    <t>Quraan sciences</t>
  </si>
  <si>
    <t xml:space="preserve">Computer electronic </t>
  </si>
  <si>
    <t>Laser Engineering</t>
  </si>
  <si>
    <t>urban planning</t>
  </si>
  <si>
    <t>environmental planning</t>
  </si>
  <si>
    <t>Old Iraqi Antiquities</t>
  </si>
  <si>
    <t>Archeology and Heritage</t>
  </si>
  <si>
    <t>Islamic monuments</t>
  </si>
  <si>
    <t>environment science</t>
  </si>
  <si>
    <t>oil engineering</t>
  </si>
  <si>
    <t>baisic education / sherqat</t>
  </si>
  <si>
    <t>the Hadith and its science</t>
  </si>
  <si>
    <t>Petrochemicals</t>
  </si>
  <si>
    <t>Business Administration</t>
  </si>
  <si>
    <t>general sciences</t>
  </si>
  <si>
    <t>management and economy</t>
  </si>
  <si>
    <t>Political Science</t>
  </si>
  <si>
    <t>Engineering Technical College / Baghdad</t>
  </si>
  <si>
    <t>welding</t>
  </si>
  <si>
    <t>Ceramic art</t>
  </si>
  <si>
    <t>Plant production</t>
  </si>
  <si>
    <t>medical equipments</t>
  </si>
  <si>
    <t>Electric power</t>
  </si>
  <si>
    <t>Nursing techniques</t>
  </si>
  <si>
    <t>Business Management Techniques</t>
  </si>
  <si>
    <t>information&amp; libraries</t>
  </si>
  <si>
    <t>computer networks</t>
  </si>
  <si>
    <t xml:space="preserve">computer Electronics </t>
  </si>
  <si>
    <t>Architectural design and decoration</t>
  </si>
  <si>
    <t>Guidance and Tourism</t>
  </si>
  <si>
    <t xml:space="preserve"> hospitality</t>
  </si>
  <si>
    <t>tourism</t>
  </si>
  <si>
    <t>civil</t>
  </si>
  <si>
    <t>Archeology&amp;haritage</t>
  </si>
  <si>
    <t>comunication&amp;electronics</t>
  </si>
  <si>
    <t>en-operations oil</t>
  </si>
  <si>
    <t>en-control &amp;computer</t>
  </si>
  <si>
    <t>Science &amp;theqran Islaic education</t>
  </si>
  <si>
    <t>en-Techniques of templates &amp;materials</t>
  </si>
  <si>
    <t>en-Welding Techniques</t>
  </si>
  <si>
    <t>en-space Techniques</t>
  </si>
  <si>
    <t xml:space="preserve">en-conditiong refrigeration &amp;air </t>
  </si>
  <si>
    <t>en-cars Techniques</t>
  </si>
  <si>
    <t>en-material Techniques</t>
  </si>
  <si>
    <t>en-mechatronicTechniques</t>
  </si>
  <si>
    <t>sports administration</t>
  </si>
  <si>
    <t>Total evening studies technical institute</t>
  </si>
  <si>
    <t>Total morning studies technical institute</t>
  </si>
  <si>
    <t xml:space="preserve">Total morning studies techniques college </t>
  </si>
  <si>
    <t>Politics sciences</t>
  </si>
  <si>
    <t xml:space="preserve"> علوم المالية والمصرفية</t>
  </si>
  <si>
    <t>computer sciences</t>
  </si>
  <si>
    <t>Politics  sciences</t>
  </si>
  <si>
    <t xml:space="preserve">  Sport  Education </t>
  </si>
  <si>
    <t>Total NO. of universities</t>
  </si>
  <si>
    <t>en-drawing</t>
  </si>
  <si>
    <t>Area</t>
  </si>
  <si>
    <t xml:space="preserve"> Morning studies</t>
  </si>
  <si>
    <t xml:space="preserve">دراسات المسائية </t>
  </si>
  <si>
    <t>Baisic education / Hadethah</t>
  </si>
  <si>
    <t>السيراميك</t>
  </si>
  <si>
    <t xml:space="preserve"> مجموع القسم</t>
  </si>
  <si>
    <t>Electricity techniques</t>
  </si>
  <si>
    <t>Biologic resistance</t>
  </si>
  <si>
    <t xml:space="preserve">cars </t>
  </si>
  <si>
    <t>Maintenance Computer</t>
  </si>
  <si>
    <t xml:space="preserve"> Technical management  Basrah</t>
  </si>
  <si>
    <t>Total Technical management /Basrah</t>
  </si>
  <si>
    <t>Technical management /Basrah</t>
  </si>
  <si>
    <t>Sumer Alrifaai</t>
  </si>
  <si>
    <t>Politics  Sciences</t>
  </si>
  <si>
    <t>Informatics Engineering</t>
  </si>
  <si>
    <t>Education for Pure Sciences</t>
  </si>
  <si>
    <t>Education for Human Sciences</t>
  </si>
  <si>
    <t xml:space="preserve"> الحاسبات  والرياضيات</t>
  </si>
  <si>
    <t>Law &amp; politics Science</t>
  </si>
  <si>
    <t>البصرة للنفط والغاز</t>
  </si>
  <si>
    <t>Number of Students Graduated from Govermental  Universities, Technical Universities and  Private Colleges Distributed by University, Nationality and Sex For the Academic Year 2016/2017</t>
  </si>
  <si>
    <t>الوسائط</t>
  </si>
  <si>
    <t>مكافحة التصحر</t>
  </si>
  <si>
    <t>تمويل ومصارف</t>
  </si>
  <si>
    <t>الفلسفه الاسلاميه</t>
  </si>
  <si>
    <t>الحضاره والاثار الاسلاميه</t>
  </si>
  <si>
    <t>الفلك والفضاء</t>
  </si>
  <si>
    <t>التمويل والمصارف</t>
  </si>
  <si>
    <t>العقيده والفكر الاسلامي</t>
  </si>
  <si>
    <t>الاديان</t>
  </si>
  <si>
    <t>Number of Bachelor Students graduated From Mustansiriya  University Distributed by College, Nationality  and Sex for the Academic Year 2016/2017</t>
  </si>
  <si>
    <t>عدد الطلبة المتخرجين من الدراسات الاولية في الجامعة  المستنصرية  موزعين حسب الكلية  والجنسية والجنس للعام الدراسي 2017/2016</t>
  </si>
  <si>
    <t xml:space="preserve">Number of Bachelor Students graduated From Baghdad University Distributed by College,Department , Division, Nationality  and Sex for the Academic Year 2016/2017 </t>
  </si>
  <si>
    <t>عدد الطلبة المتخرجين من الدراسات الاولية في جامعة  بغداد موزعين حسب الكلية والقسم والفرع  والجنسية والجنس للعام الدراسي 2017/2016</t>
  </si>
  <si>
    <t>علوم سياحية</t>
  </si>
  <si>
    <t>سياحه</t>
  </si>
  <si>
    <t>اداره الفنادق</t>
  </si>
  <si>
    <t>طرائق تدريس القران والتربية  الاسلامية</t>
  </si>
  <si>
    <t>عدد الطلبة المتخرجين من الدراسات الاولية في الجامعة  المستنصرية موزعين حسب الكلية والقسم والفرع  والجنسية والجنس للعام الدراسي 2017/2016</t>
  </si>
  <si>
    <t xml:space="preserve">umber of Bachelor Students graduated From Mustansiriya University Distributed by College,Department , Division, Nationality  and Sex for the Academic Year 2016/2017 </t>
  </si>
  <si>
    <t xml:space="preserve">Number of Bachelor Students graduated From Technology  University Distributed by College, Nationality  and Sex for the Academic Year 20165/2017 </t>
  </si>
  <si>
    <t>عدد الطلبة المتخرجين من الدراسات الاولية في الجامعة  التكنولوجية  موزعين حسب الكلية  والجنسية والجنس للعام الدراسي 2017/2016</t>
  </si>
  <si>
    <t>هندسه النظم الطبيه</t>
  </si>
  <si>
    <t xml:space="preserve">هـندسة الحاسوب وتكنولوجيا المعلومات </t>
  </si>
  <si>
    <t>برامجيات</t>
  </si>
  <si>
    <t>المعلومات</t>
  </si>
  <si>
    <t>الهندسة  الكهربائية والالكترونية</t>
  </si>
  <si>
    <t>الهندسة اللالكترونية</t>
  </si>
  <si>
    <t>امنية البيانات</t>
  </si>
  <si>
    <t xml:space="preserve">Number of Bachelor Students graduated From Technology University Distributed by College,Department , Division, Nationality  and Sex for the Academic Year 2016/2017 </t>
  </si>
  <si>
    <t>عدد الطلبة المتخرجين من الدراسات الاولية في جامعة النهرين موزعين حسب الكلية والقسم والفرع والجنسية والجنس للعام الدراسي 2017/2016</t>
  </si>
  <si>
    <t xml:space="preserve">Number of Bachelor Students graduated From Nahrain  University Distributed by College,Department , Division, Nationality  and Sex for the Academic Year 2016/2017 </t>
  </si>
  <si>
    <t xml:space="preserve">Number of Bachelor Students graduated From Nahrain  University Distributed by College, Nationality  and Sex for the Academic Year 2016/2017 </t>
  </si>
  <si>
    <t xml:space="preserve">عدد الطلبة المتخرجين من الدراسات الاولية في جامعة النهرين موزعين حسب الكلية والجنسية والجنس للعام الدراسي 2017/2016 </t>
  </si>
  <si>
    <t xml:space="preserve">Number of Bachelor Students graduated From Iraqia   University Distributed by College, Nationality  and Sex for the Academic Year 2016/2017 </t>
  </si>
  <si>
    <t xml:space="preserve">عدد الطلبة المتخرجين من الدراسات الاولية في الجامعة العراقية موزعين حسب الكلية والجنسية والجنس للعام الدراسي 2017/2016 </t>
  </si>
  <si>
    <t xml:space="preserve">Number of Bachelor Students graduated From Iraqia  University Distributed by College,Department , Division, Nationality  and Sex for the Academic Year 2016/2017 </t>
  </si>
  <si>
    <t xml:space="preserve">عدد الطلبة المتخرجين من الدراسات الاولية في الجامعة العراقية موزعين حسب الكلية والقسم والفرع والجنسية والجنس للعام الدراسي 2017/2016 </t>
  </si>
  <si>
    <t>هندسه الحاسوب</t>
  </si>
  <si>
    <t>علم القران</t>
  </si>
  <si>
    <t>العلاقات العامه</t>
  </si>
  <si>
    <t xml:space="preserve">عدد الطلبة المتخرجين من الدراسات الاولية في جامعة الحمدانية موزعين حسب الكلية والجنسية والجنس للعام الدراسي 2017/2016 </t>
  </si>
  <si>
    <t xml:space="preserve">Number of Bachelor Students graduated From AL-Hamdania   University Distributed by College, Nationality  and Sex for the Academic Year 2016/2017 </t>
  </si>
  <si>
    <t>الفلوجه</t>
  </si>
  <si>
    <t>علوم القران والتربية الاسلاميه</t>
  </si>
  <si>
    <t>الاداره والاقتصاد</t>
  </si>
  <si>
    <t>اداره الاعمال</t>
  </si>
  <si>
    <t>المحاسبه</t>
  </si>
  <si>
    <t>عدد الطلبة المتخرجين من الدراسات الاولية في جامعة بغداد موزعين حسب الكلية  والجنسية والجنس للعام الدراسي 2017/2016</t>
  </si>
  <si>
    <t xml:space="preserve">  Number of Bachelor Students Graduated From Baghdad Universitry Distributed by College , Nationality and Sex For The Academic Year2016/2017</t>
  </si>
  <si>
    <t xml:space="preserve">عدد الطلبة المتخرجين من الدراسات الاولية في الجامعة  التكنولوجية موزعين حسب الكلية والقسم والفرع  والجنسية والجنس للعام الدراسي 2017/2016 </t>
  </si>
  <si>
    <t xml:space="preserve">عدد الطلبة المتخرجين من الدراسات الاولية في جامعة الحمدانية  موزعين حسب الكلية والقسم والفرع والجنسية والجنس للعام الدراسي 20176/2016 </t>
  </si>
  <si>
    <t xml:space="preserve"> Number of Bachelor Students graduated FromAL-Hamdania University Distributed by College,Department , Division, Nationality   and Sex for the Academic Year 2016/2017</t>
  </si>
  <si>
    <t>عدد الطلبة المتخرجين من الدراسات الاولية في جامعة  البصرة موزعين حسب الكلية  والجنسية والجنس للعام الدراسي 2017/2016</t>
  </si>
  <si>
    <t>Number of Bachelor Students graduated From Basrash  University Distributed by College, Nationality  and Sex for the Academic Year 2016/2017</t>
  </si>
  <si>
    <t xml:space="preserve">Number of Bachelor Students graduated From Basrah   University Distributed by College,Department , Division, Nationality  and Sex for the Academic Year 2016/2017 </t>
  </si>
  <si>
    <t xml:space="preserve">عدد الطلبة المتخرجين من الدراسات الاولية في جامعة  البصرة موزعين حسب الكلية والقسم والفرع  والجنسية والجنس للعام الدراسي 2017/2016 </t>
  </si>
  <si>
    <t xml:space="preserve">عدد الطلبة المتخرجين من الدراسات الاولية في جامعة الكوفة موزعين حسب الكلية والجنسية والجنس للعام الدراسي 2017/2016 </t>
  </si>
  <si>
    <t xml:space="preserve">Number of Bachelor Students graduated From Kufa   University Distributed by College, Nationality  and Sex for the Academic Year 2016/2017 </t>
  </si>
  <si>
    <t>التربه والمياه</t>
  </si>
  <si>
    <t>علوم الحديث الشريف</t>
  </si>
  <si>
    <t xml:space="preserve">عدد الطلبة المتخرجين من الدراسات الاولية في جامعة الكوفة موزعين حسب الكلية والقسم والفرع والجنسية والجنس للعام الدراسي 2017/2016 </t>
  </si>
  <si>
    <t xml:space="preserve">Number of Bachelor Students graduated From Kufa   University Distributed by College,Department , Division, Nationality  and Sex for the Academic Year 2016/2017 </t>
  </si>
  <si>
    <t xml:space="preserve">عدد الطلبة المتخرجين من الدراسات الاولية جامعة تكريت موزعين حسب الكلية والجنسية والجنس للعام الدراسي 2017/2016 </t>
  </si>
  <si>
    <t xml:space="preserve">Number of Bachelor Students graduated From Tikrit   University Distributed by College, Nationality  and Sex for the Academic Year 2016/2017 </t>
  </si>
  <si>
    <t>تربية طوز خرماتو</t>
  </si>
  <si>
    <t>احياء عامة</t>
  </si>
  <si>
    <t>احياء مجهرية</t>
  </si>
  <si>
    <t>التربيه طوز خرماتو</t>
  </si>
  <si>
    <t>اللغه العربيه</t>
  </si>
  <si>
    <t>علم القران والتربية الاسلامية</t>
  </si>
  <si>
    <t xml:space="preserve">عدد الطلبة المتخرجين من الدراسات الاولية في جامعة تكريت موزعين حسب الكلية والقسم والفرع والجنسية والجنس للعام الدراسي 2017/2016 </t>
  </si>
  <si>
    <t xml:space="preserve"> Number of Bachelor Students graduated From Tikrit   University Distributed by College,Department , Division, Nationality   and Sex for the Academic Year 2016/2017</t>
  </si>
  <si>
    <t>هندسة العمارة</t>
  </si>
  <si>
    <t>السياحه الاثرية والدينية</t>
  </si>
  <si>
    <t xml:space="preserve"> Number of Bachelor Students graduated From Samaraa   University Distributed by College,Department , Division, Nationality   and Sex for the Academic Year 2016/2017</t>
  </si>
  <si>
    <t xml:space="preserve">عدد الطلبة المتخرجين من الدراسات الاولية في جامعة سامراء موزعين حسب الكلية والقسم والفرع والجنسية والجنس للعام الدراسي 2017/2016 </t>
  </si>
  <si>
    <t xml:space="preserve">عدد الطلبة المتخرجين من الدراسات الاولية في جامعة القادسية موزعين حسب الكلية والجنسية والجنس للعام الدراسي 2017/2016 </t>
  </si>
  <si>
    <t>Number of Bachelor Students graduated From Qadisiya   University Distributed by College, Nationality  and Sex for the Academic Year 2016/2017</t>
  </si>
  <si>
    <t>هندسة الطرق والنقل</t>
  </si>
  <si>
    <t>الرياضيات الطبية</t>
  </si>
  <si>
    <t xml:space="preserve">عدد الطلبة المتخرجين من الدراسات الاولية في جامعة الانبار موزعين حسب الكلية والجنسية والجنس للعام الدراسي 2017/2016 </t>
  </si>
  <si>
    <t xml:space="preserve">Number of Bachelor Students graduated From Anbar   University Distributed by College, Nationality  and Sex for the Academic Year 2016/2017 </t>
  </si>
  <si>
    <t xml:space="preserve">عدد الطلبة المتخرجين من الدراسات الاولية في جامعة الانبار موزعين حسب الكلية والقسم والفرع والجنسية والجنس للعام الدراسي 2017/2016 </t>
  </si>
  <si>
    <t xml:space="preserve"> Number of Bachelor Students graduated From Anbar   University Distributed by College,Department , Division, Nationality   and Sex for the Academic Year 2016/2017</t>
  </si>
  <si>
    <t xml:space="preserve">عدد الطلبة المتخرجين من الدراسات الاولية في جامعة الفلوجة موزعين حسب الكلية والجنسية والجنس للعام الدراسي 2017/2016 </t>
  </si>
  <si>
    <t>Number of Bachelor Students graduated From AL-Falloja   University Distributed by College, Nationality  and Sex for the Academic Year 2016/2017</t>
  </si>
  <si>
    <t>عدد الطلبة المتخرجين من الدراسات الاولية في جامعة الفلوجة  موزعين حسب الكلية والقسم والفرع والجنسية والجنس للعام الدراسي 2017/2016</t>
  </si>
  <si>
    <t xml:space="preserve"> Number of Bachelor Students graduated From AL-Falloja   University Distributed by College,Department , Division, Nationality   and Sex for the Academic Year 2016/2017</t>
  </si>
  <si>
    <t>التربية الرياضيه</t>
  </si>
  <si>
    <t>الادارة البيئية</t>
  </si>
  <si>
    <t>الهـندسة المدنية</t>
  </si>
  <si>
    <t>الهندسة الميكانيكيه</t>
  </si>
  <si>
    <t xml:space="preserve">عدد الطلبة المتخرجين من الدراسات الاولية في جامعة بابل موزعين حسب الكلية والقسم والفرع والجنسية والجنس للعام الدراسي 2017/2016 </t>
  </si>
  <si>
    <t xml:space="preserve"> Number of Bachelor Students graduated From Babylon   University Distributed by College,Department , Division, Nationality   and Sex for the Academic Year 2016/2017</t>
  </si>
  <si>
    <t xml:space="preserve">عدد الطلبة المتخرجين من الدراسات الاولية في جامعة القاسم الخضراء موزعين حسب الكلية والجنسية والجنس للعام الدراسي 2017/2016   </t>
  </si>
  <si>
    <t xml:space="preserve"> Number of Bachelor Students graduated From Al-Qasim Al-Khadhraa  University Distributed by College,Department Division, Nationality   and Sex for the Academic Year 2016/2017</t>
  </si>
  <si>
    <t>التلوث  البيئي</t>
  </si>
  <si>
    <t>علوم وتكنولوجيا الاغذية</t>
  </si>
  <si>
    <t>علوم وتكنولوجيا الالبان</t>
  </si>
  <si>
    <t xml:space="preserve"> Number of Bachelor Students graduated From Al-Qasim Al-Khadhraa  University Distributed by College,Department , Division, Nationality   and Sex for the Academic Year 2016/2017</t>
  </si>
  <si>
    <t xml:space="preserve">عدد الطلبة المتخرجين من الدراسات الاولية في جامعة القاسم الخضراء موزعين حسب الكلية والقسم والفرع والجنسية والجنس للعام الدراسي 2017/2016 </t>
  </si>
  <si>
    <t xml:space="preserve">عدد الطلبة المتخرجين من الدراسات الاولية في جامعة ديالى موزعين حسب الكلية والجنسية والجنس للعام الدراسي 2017/2016 </t>
  </si>
  <si>
    <t xml:space="preserve">Number of Bachelor Students graduated From Diala   University Distributed by College, Nationality  and Sex for the Academic Year 2016/2017 </t>
  </si>
  <si>
    <t>الهندسه المدنيه</t>
  </si>
  <si>
    <t>الهندسه الميكانيكيه</t>
  </si>
  <si>
    <t>الهندسه الالكترونيه</t>
  </si>
  <si>
    <t>علوم الحياه</t>
  </si>
  <si>
    <t>اللغه الانكليزية</t>
  </si>
  <si>
    <t>التربيه الفنيه</t>
  </si>
  <si>
    <t xml:space="preserve"> Number of Bachelor Students graduated From Diala   University Distributed by College,Department , Division, Nationality   and Sex for the Academic Year 2016/2017</t>
  </si>
  <si>
    <t>عدد الطلبة المتخرجين من الدراسات الاولية في جامعة ديالى موزعين حسب الكلية والقسم والفرع والجنسية والجنس للعام الدراسي 2017/2016</t>
  </si>
  <si>
    <t xml:space="preserve">عدد الطلبة المتخرجين من الدراسات الاولية في جامعة كربلاء موزعين حسب الكلية والجنسية والجنس للعام الدراسي 2017/2016 </t>
  </si>
  <si>
    <t xml:space="preserve">Number of Bachelor Students graduated From Kerbela   University Distributed by College, Nationality  and Sex for the Academic Year 2016/2017 </t>
  </si>
  <si>
    <t>عدد الطلبة المتخرجين من الدراسات الاولية  في جامعة كربلاء موزعين حسب الكلية والقسم والفرع والجنسية والجنس للعام الدراسي 2017/2016</t>
  </si>
  <si>
    <t xml:space="preserve"> Number of Bachelor Students graduated From Kerbela   University Distributed by College,Department , Division, Nationality and Sex for the Academic Year 2016/2017</t>
  </si>
  <si>
    <t xml:space="preserve">عدد الطلبة المتخرجين من الدراسات الاولية  في جامعة ذي قار موزعين حسب الكلية والجنسية والجنس للعام الدراسي 2017/2016 </t>
  </si>
  <si>
    <t xml:space="preserve">Number of Bachelor Students graduated From Thi-Qar   University Distributed by College, Nationality  and Sex for the Academic Year 2016/2017 </t>
  </si>
  <si>
    <t>الاعلام الرقمي</t>
  </si>
  <si>
    <t>الصحافه</t>
  </si>
  <si>
    <t>الاذاعه والتلفزيون</t>
  </si>
  <si>
    <t xml:space="preserve"> Number of Bachelor Students graduated From Thi-Qar   University Distributed by College,Department , Division, Nationality and Sex for the Academic Year 2016/2017</t>
  </si>
  <si>
    <t xml:space="preserve">عدد الطلبة المتخرجين من الدراسات الاولية في جامعة ذي قار موزعين حسب الكلية والقسم والفرع والجنسية والجنس للعام الدراسي 2017/2016 </t>
  </si>
  <si>
    <t>الزراعه</t>
  </si>
  <si>
    <t>عدد الطلبة المتخرجين من الدراسات الاولية  في جامعة كركوك موزعين حسب الكلية والجنسية والجنس للعام الدراسي 2017/2016</t>
  </si>
  <si>
    <t xml:space="preserve">Number of Bachelor Students graduated From Kirkuk University Distributed by College, Nationality and Sex for the Academic Year 2016/2017 </t>
  </si>
  <si>
    <t>هندسة كهربائية</t>
  </si>
  <si>
    <t>علوم الغابات</t>
  </si>
  <si>
    <t>العلوم التربويه والنفسية</t>
  </si>
  <si>
    <t>التربية البدنيه وعلوم الرياضه</t>
  </si>
  <si>
    <t>البستنه وهندسه الحدائق</t>
  </si>
  <si>
    <t xml:space="preserve">عدد الطلبة المتخرجين من الدراسات الاولية في جامعة كركوك موزعين حسب الكلية والقسم والفرع والجنسية والجنس للعام الدراسي 2017/2016 </t>
  </si>
  <si>
    <t xml:space="preserve"> Number of Bachelor Students graduated From Kirkuk   University Distributed by College,Department , Division, Nationality   and Sex for the Academic Year 20106/2017</t>
  </si>
  <si>
    <t>علوم الحاسوب وتكنولوجيا المعلومات</t>
  </si>
  <si>
    <t>عدد الطلبة المتخرجين من الدراسات الاولية في جامعة واسط موزعين حسب الكلية والجنسية والجنس للعام الدراسي 2017/2016</t>
  </si>
  <si>
    <t xml:space="preserve">Number of Bachelor Students graduated From Wasit University Distributed by College, Nationality and Sex for the Academic Year 2016/2017 </t>
  </si>
  <si>
    <t xml:space="preserve">عدد الطلبة المتخرجين من الدراسات الاولية في جامعة واسط موزعين حسب الكلية والقسم والفرع والجنسية والجنس للعام الدراسي 2017/2016 </t>
  </si>
  <si>
    <t xml:space="preserve"> Number of Bachelor Students graduated From Wasit   University Distributed by College,Department , Division, Nationality and Sex for the Academic Year 2016/2017</t>
  </si>
  <si>
    <t xml:space="preserve">Number of Bachelor Students graduated From Missan University Distributed by College, Nationality and Sex for the Academic Year 2016/2017 </t>
  </si>
  <si>
    <t>علوم تربويه ونفسية</t>
  </si>
  <si>
    <t>طب البيطري</t>
  </si>
  <si>
    <t xml:space="preserve">عدد الطلبة المتخرجين من الدراسات الاولية  في جامعة المثنى موزعين حسب الكلية والجنسية والجنس للعام الدراسي 2017/2016 </t>
  </si>
  <si>
    <t xml:space="preserve">Number of Bachelor Students graduated From  Muthanna University Distributed by College, Nationality and Sex for the Academic Year 2016/2017 </t>
  </si>
  <si>
    <t>عدد الطلبة المتخرجين من الدراسات الاولية في جامعة ميسان موزعين حسب الكلية والقسم والفرع والجنسية والجنس للعام الدراسي 2017/2016</t>
  </si>
  <si>
    <t xml:space="preserve"> Number of Bachelor Students graduated From Missan   University Distributed by College,Department , Division, Nationality  and Sex for the Academic Year 2016/2017</t>
  </si>
  <si>
    <t xml:space="preserve">عدد الطلبة المتخرجين من الدراسات الاولية في جامعة المثنى موزعين حسب الكلية والقسم والفرع والجنسية والجنس للعام الدراسي 2017/2016 </t>
  </si>
  <si>
    <t xml:space="preserve"> Number of Bachelor Students graduated From Muthanna   University Distributed by College,Department , Division, Nationality  and Sex for the Academic Year 2016/2017</t>
  </si>
  <si>
    <t>النعهد التقني موصل</t>
  </si>
  <si>
    <t xml:space="preserve">Technical institute / Musal </t>
  </si>
  <si>
    <t>المعهد التقني المو صل</t>
  </si>
  <si>
    <t>المعهد تقني الحويجه</t>
  </si>
  <si>
    <t xml:space="preserve">عدد الطلبة المتخرجين من الدراسات الاولية في الجامعة التقنية  في المنطقة الشمالية موزعين حسب الكلية أو المعهد والجنسية والجنس للعام الدراسي 2017/2016 </t>
  </si>
  <si>
    <t>Number of graduated studesnt  from technical universities  in northern area   distributed by college or institute,  nationality and sex for the academic year 2016/2017</t>
  </si>
  <si>
    <t>تقنية حاسبات</t>
  </si>
  <si>
    <t>رسم هندسى</t>
  </si>
  <si>
    <t>ادارة المكتب</t>
  </si>
  <si>
    <t>تحليلات مر ضية</t>
  </si>
  <si>
    <t>اشعة</t>
  </si>
  <si>
    <t>تمر يض</t>
  </si>
  <si>
    <t>انتاج نباتى</t>
  </si>
  <si>
    <t>مكننة زراعية</t>
  </si>
  <si>
    <t>المعهد التقني الموصل</t>
  </si>
  <si>
    <t>Technical institute / Musal</t>
  </si>
  <si>
    <t>النباتات الطبية</t>
  </si>
  <si>
    <t>تقنيات اداره المواد</t>
  </si>
  <si>
    <t>التقنيات الميكانيكيه</t>
  </si>
  <si>
    <t>الانتاج</t>
  </si>
  <si>
    <t>معهد تقني الدور</t>
  </si>
  <si>
    <t>ميكانيك</t>
  </si>
  <si>
    <t>Mechani</t>
  </si>
  <si>
    <t>معهد تقني الكوت</t>
  </si>
  <si>
    <t>معهد الفنون التطبيقيه</t>
  </si>
  <si>
    <t>معهد تقني بعقوبة</t>
  </si>
  <si>
    <t>تقنيات التغذية الصحية</t>
  </si>
  <si>
    <t>صناعات  كيمياوية</t>
  </si>
  <si>
    <t>تشغيل وحدات صناعات</t>
  </si>
  <si>
    <t>المعهد التقني الكوت</t>
  </si>
  <si>
    <t>تقنيات الاداره الصحيه</t>
  </si>
  <si>
    <t>تقنيات الصيدله</t>
  </si>
  <si>
    <t>التحليلات المرضيه</t>
  </si>
  <si>
    <t>صحه مجتمع</t>
  </si>
  <si>
    <t>تقنيات المحاسبه</t>
  </si>
  <si>
    <t>تقنيات التصميم والتزيين المعماري</t>
  </si>
  <si>
    <t>تقنيات الخزف</t>
  </si>
  <si>
    <t>تقنيات التمريض</t>
  </si>
  <si>
    <t>تحليلات مرضيه</t>
  </si>
  <si>
    <t xml:space="preserve">عدد الطلبة المتخرجين من الدراسات الاولية في الجامعة التقنية في المنطقة الوسطى موزعين حسب الكلية أو المعهد والجنسية والجنس للعام الدراسي 2017/2016 </t>
  </si>
  <si>
    <t>Number of studesnt graduated from primary  education  of technical collage in the middle region distributed by college or institute,  nationality and sex for the academic year 2016/2017</t>
  </si>
  <si>
    <t xml:space="preserve">          عدد الطلبة المتخرجين من الدراسات الاولية في الجامعة التقنية في المنطقة الوسطى موزعين حسب الكلية أو المعهد والقسم والفرع والجنسية والجنس للعام الدراسي 2017/2016 </t>
  </si>
  <si>
    <t>Number of studesnt graduated from primary  education  of technical collage in the middle region distributed b by college or institute, department, division nationality  and sex for the academic year 2016/2017</t>
  </si>
  <si>
    <t xml:space="preserve">عدد الطلبة المتخرجين من الدراسات الاولية في الجامعة التقنية في منطقة الفرات الاوسط موزعين حسب الكلية أو المعهد والجنسية والجنس للعام الدراسي 2017/2016 </t>
  </si>
  <si>
    <t>Number of studesnt graduated from primary  education  of technical collage in the middle euphrates region distributed by college or institute,  nationality and sex for the academic year 2016/2017</t>
  </si>
  <si>
    <t xml:space="preserve">          عدد الطلبة المتخرجين من الدراسات الاولية في منطقة الفرات الاوسط موزعين حسب الكلية أو المعهد والقسم والفرع والجنسية والجنس للعام الدراسي 2017/2016 </t>
  </si>
  <si>
    <t>Number of studesnt graduated from primary  education  of technical collage in the middle Euphrates region distributed b by college or institute, department, division nationality  and sex for the academic year 2016/2017</t>
  </si>
  <si>
    <t>بناءات وانشاءات</t>
  </si>
  <si>
    <t>معهد التقني بابل</t>
  </si>
  <si>
    <t>التحليلات</t>
  </si>
  <si>
    <t>صجه مجتمع</t>
  </si>
  <si>
    <t xml:space="preserve"> tests</t>
  </si>
  <si>
    <t>تقنيات المحاسبة</t>
  </si>
  <si>
    <t>معهد التقني كوفه</t>
  </si>
  <si>
    <t>Technical institute / kufa</t>
  </si>
  <si>
    <t>معهد تقني ديوانية</t>
  </si>
  <si>
    <t>معهد تقني البصرة</t>
  </si>
  <si>
    <t>المعهد التقني العماره</t>
  </si>
  <si>
    <t>معهد تقني الناصريه</t>
  </si>
  <si>
    <t xml:space="preserve"> الكلية التقنية الهندسية البصرة</t>
  </si>
  <si>
    <t xml:space="preserve">عدد الطلبة المتخرجين من الدراسات الاولية في  الجامعة التقنية  في المنطقة الجنوبية موزعين حسب الكلية أو المعهد والجنسية والجنس للعام الدراسي 2017/2016 </t>
  </si>
  <si>
    <t>Number of  graduated students from technical universities in southern area commission distributed by college or institute,  nationality and sex for the academic year 2016/2017</t>
  </si>
  <si>
    <t>المعهد التقني الشطرة</t>
  </si>
  <si>
    <t>هندسة ميكانيك حرارية</t>
  </si>
  <si>
    <t>التقنيات الالكترونيه</t>
  </si>
  <si>
    <t>محاسبه</t>
  </si>
  <si>
    <t xml:space="preserve">Accounting  technologies </t>
  </si>
  <si>
    <t xml:space="preserve"> Technical management  Nasiriyah</t>
  </si>
  <si>
    <t>تقنيات صحه المجتمع</t>
  </si>
  <si>
    <t>تقنيات التحليلات المرضيه</t>
  </si>
  <si>
    <t xml:space="preserve"> Number of graduated Students  From  technical unversities in southern areas  Distributed by College,Department , Division, Nationality   and Sex for the Academic Year 2016/2017</t>
  </si>
  <si>
    <t xml:space="preserve">عدد الطلبة المتخرجين من الدراسات الاولية في الجامعة التقنية   في المنطقة الجنوبية موزعين حسب الكلية أو المعهد والقسم والفرع والجنسية والجنس للعام الدراسي 2017/2016 </t>
  </si>
  <si>
    <t>كلية الحدباء الجامعه</t>
  </si>
  <si>
    <t>كلية اصول الدين الجامعة</t>
  </si>
  <si>
    <t>كليه الفراهيدي الجامعه</t>
  </si>
  <si>
    <t>كليه مزايا الجامعه</t>
  </si>
  <si>
    <t>كلية الكنوز الجامعه</t>
  </si>
  <si>
    <t>كلية الحلة الجامعة</t>
  </si>
  <si>
    <t>كلية النخبة</t>
  </si>
  <si>
    <t>كلية الفارابي</t>
  </si>
  <si>
    <t>كلية الفقة</t>
  </si>
  <si>
    <t>كلية مزايا الجامعة</t>
  </si>
  <si>
    <t>غير المتفرعين</t>
  </si>
  <si>
    <t>هندسه البناء والانشاءات</t>
  </si>
  <si>
    <t>هندسه تقنيات الحاسوب</t>
  </si>
  <si>
    <t>اللغه الانكليزيه</t>
  </si>
  <si>
    <t>الحدباء الاهلية الجامعة</t>
  </si>
  <si>
    <t>طب اسنان</t>
  </si>
  <si>
    <t>الدراسات الانسانية</t>
  </si>
  <si>
    <t>كلية الفراهيدي</t>
  </si>
  <si>
    <t>الصيدله</t>
  </si>
  <si>
    <t>هندسه تقنيات الحاسبات</t>
  </si>
  <si>
    <t>هندسه النفط</t>
  </si>
  <si>
    <t>كلية الكنوز</t>
  </si>
  <si>
    <t>تكييف</t>
  </si>
  <si>
    <t>حاسبات</t>
  </si>
  <si>
    <t xml:space="preserve">Airconditioning </t>
  </si>
  <si>
    <t>هندسة حاسبات</t>
  </si>
  <si>
    <t>كلية اصول الدين</t>
  </si>
  <si>
    <t>كلية مزايا</t>
  </si>
  <si>
    <t>عدد الطلبة المتخرجين من الدراسات الاولية في جامعة  البصرة للنفط والغاز موزعين حسب الكلية  والجنسية والجنس للعام الدراسي 2017/2016</t>
  </si>
  <si>
    <t>الهندسه للنفط والغاز</t>
  </si>
  <si>
    <t>النفط والغاز</t>
  </si>
  <si>
    <t>الكيمياويه وتكرير النفط</t>
  </si>
  <si>
    <t xml:space="preserve">عدد الطلبة المتخرجين من الدراسات الاولية في جامعة  البصرة للنفط والغاز موزعين حسب الكلية والقسم والفرع  والجنسية والجنس للعام الدراسي 2017/2016 </t>
  </si>
  <si>
    <t>الزراعه والغابات</t>
  </si>
  <si>
    <t>علوم البيئة وتقنياتها</t>
  </si>
  <si>
    <t>التربيه للعلوم الصرفه</t>
  </si>
  <si>
    <t>Number of Bachelor Students graduated From Musal  University Distributed by College, Nationality  and Sex for the Academic Year 2016/2017</t>
  </si>
  <si>
    <t>هندسة الميكاترونكس</t>
  </si>
  <si>
    <t>هـندسة الحاسوب</t>
  </si>
  <si>
    <t>هـندسة السدود الموارد المائية</t>
  </si>
  <si>
    <t>هندسه البيئه</t>
  </si>
  <si>
    <t>الزراعة والغابات</t>
  </si>
  <si>
    <t>الغابات</t>
  </si>
  <si>
    <t>المكائن والالات الزراعية</t>
  </si>
  <si>
    <t>الارشاد الزراعي ونقل التقانات</t>
  </si>
  <si>
    <t>البستنه وهندسة الحدائق</t>
  </si>
  <si>
    <t>علوم التربة والمياه</t>
  </si>
  <si>
    <t>علوم الاغذية والتقانات الاحائية</t>
  </si>
  <si>
    <t>الاحياء المجهرية</t>
  </si>
  <si>
    <t>الفيزياء الحياتية</t>
  </si>
  <si>
    <t>بحوث العمليات والتقنيات الذكائيه</t>
  </si>
  <si>
    <t>تقانات البيئية</t>
  </si>
  <si>
    <t>ادارة التسويق</t>
  </si>
  <si>
    <t>نظم المعلومات الادارية</t>
  </si>
  <si>
    <t>التربيه الرياضيه</t>
  </si>
  <si>
    <t>اللغه الفرنسية</t>
  </si>
  <si>
    <t>اللغه التركية</t>
  </si>
  <si>
    <t>قديم</t>
  </si>
  <si>
    <t>اسلامي</t>
  </si>
  <si>
    <t>النقوش واللغات العراقية القديمة</t>
  </si>
  <si>
    <t>الحضارة</t>
  </si>
  <si>
    <t>السيرة</t>
  </si>
  <si>
    <t>الشريعه</t>
  </si>
  <si>
    <t xml:space="preserve">عدد الطلبة المتخرجين من الدراسات الاولية في جامعة  الموصل موزعين حسب الكلية والقسم والفرع  والجنسية والجنس للعام الدراسي 2017/2016 </t>
  </si>
  <si>
    <t xml:space="preserve">Number of Bachelor Students graduated From ’Musal  University Distributed by College,Department , Division, Nationality  and Sex for the Academic Year 2016/2017 </t>
  </si>
  <si>
    <t>Information</t>
  </si>
  <si>
    <t>law</t>
  </si>
  <si>
    <t>franch</t>
  </si>
  <si>
    <t xml:space="preserve">islamic </t>
  </si>
  <si>
    <t>Franch</t>
  </si>
  <si>
    <t xml:space="preserve">          عدد الطلبة المتخرجين من الدراسات الاولية في الجامعة التقنية في المنطقة الشمالية  موزعين حسب الكلية أو المعهد والقسم والفرع والجنسية والجنس للعام الدراسي 2017/2016 </t>
  </si>
  <si>
    <t>Number of graduated studesnt  from technical universities in northern area distributed by college or institute, department, division nationality  and sex for the academic year 2016/2017</t>
  </si>
  <si>
    <t>Accounting technique</t>
  </si>
  <si>
    <t>Pharmacy techniques</t>
  </si>
  <si>
    <t>Accounting techniques</t>
  </si>
  <si>
    <t>Al-Hala University College</t>
  </si>
  <si>
    <t>Old</t>
  </si>
  <si>
    <t>جدول ( 14  )</t>
  </si>
  <si>
    <t xml:space="preserve"> Table (14) </t>
  </si>
  <si>
    <t>تابع جدول (  14 )</t>
  </si>
  <si>
    <t xml:space="preserve">Table (14) Con. </t>
  </si>
  <si>
    <t xml:space="preserve"> جدول (  15 )</t>
  </si>
  <si>
    <t>Table (15)</t>
  </si>
  <si>
    <t xml:space="preserve"> Table( 15 ) Con.</t>
  </si>
  <si>
    <t xml:space="preserve"> تابع جدول (  15  )</t>
  </si>
  <si>
    <t>جدول  ( 16 )</t>
  </si>
  <si>
    <t>Table( 16)</t>
  </si>
  <si>
    <t xml:space="preserve"> جدول ( 17)</t>
  </si>
  <si>
    <t xml:space="preserve"> Table (17)</t>
  </si>
  <si>
    <t xml:space="preserve"> Table (20)</t>
  </si>
  <si>
    <t xml:space="preserve"> تابع جدول (25 )</t>
  </si>
  <si>
    <t>جدول ( 26 )</t>
  </si>
  <si>
    <t>Table (27)</t>
  </si>
  <si>
    <t>جدول ( 28 )</t>
  </si>
  <si>
    <t>Table (29)</t>
  </si>
  <si>
    <t xml:space="preserve"> جدول ( 31 )</t>
  </si>
  <si>
    <t xml:space="preserve"> Table (33)</t>
  </si>
  <si>
    <t xml:space="preserve"> Table (35)</t>
  </si>
  <si>
    <t>Table (36)</t>
  </si>
  <si>
    <t>Table (38)</t>
  </si>
  <si>
    <t>جدول (41 )</t>
  </si>
  <si>
    <t xml:space="preserve">Table (42) </t>
  </si>
  <si>
    <t xml:space="preserve"> تابع جدول (45 )</t>
  </si>
  <si>
    <t xml:space="preserve">Table (45) con. </t>
  </si>
  <si>
    <t xml:space="preserve"> تابع جدول (47 )</t>
  </si>
  <si>
    <t>Table (48)</t>
  </si>
  <si>
    <t>Table (49) Con.</t>
  </si>
  <si>
    <t xml:space="preserve"> تابع جدول (50 )</t>
  </si>
  <si>
    <t>Table (51)</t>
  </si>
  <si>
    <t>Table (53)con.</t>
  </si>
  <si>
    <t>تابع  جدول  ( 55 )</t>
  </si>
  <si>
    <t>Table (55)con.</t>
  </si>
  <si>
    <t>جدول ( 56 )</t>
  </si>
  <si>
    <t>Table (56)</t>
  </si>
  <si>
    <t>Table (57)</t>
  </si>
  <si>
    <t>Table (58)</t>
  </si>
  <si>
    <t>جدول ( 59 )</t>
  </si>
  <si>
    <t>Table (59)</t>
  </si>
  <si>
    <t xml:space="preserve">Table (59) Con. </t>
  </si>
  <si>
    <t>Table (63 )</t>
  </si>
  <si>
    <t>Table (63 )con.</t>
  </si>
  <si>
    <t>نينوى</t>
  </si>
  <si>
    <t>هندسة الالكترونيات</t>
  </si>
  <si>
    <t xml:space="preserve">طب </t>
  </si>
  <si>
    <t>Electrical engineering</t>
  </si>
  <si>
    <t xml:space="preserve">Number of Bachelor Students graduated From Nineveh University Distributed by College, Nationality  and Sex for the Academic Year 2016/2017 </t>
  </si>
  <si>
    <t xml:space="preserve"> Number of Bachelor Students graduated From Nineveh  University Distributed by College,Department , Division, Nationality   and Sex for the Academic Year 2016/2017</t>
  </si>
  <si>
    <t>الحاسوب والمعلوماتية</t>
  </si>
  <si>
    <t>computer teghnology</t>
  </si>
  <si>
    <t>communication</t>
  </si>
  <si>
    <t>Nineveh</t>
  </si>
  <si>
    <t>جدول  ( 18 )</t>
  </si>
  <si>
    <t xml:space="preserve"> جدول ( 19)</t>
  </si>
  <si>
    <t>جدول (20 )</t>
  </si>
  <si>
    <t xml:space="preserve"> جدول ( 21  )</t>
  </si>
  <si>
    <t xml:space="preserve"> تابع جدول (21  )</t>
  </si>
  <si>
    <t>Table( 18)</t>
  </si>
  <si>
    <t xml:space="preserve"> Table (19)</t>
  </si>
  <si>
    <t>تابع جدول ( 20 )</t>
  </si>
  <si>
    <t xml:space="preserve">Table (20) Con. </t>
  </si>
  <si>
    <t xml:space="preserve"> Table(21 ) Con.</t>
  </si>
  <si>
    <t>جدول ( 22 )</t>
  </si>
  <si>
    <t xml:space="preserve"> Table (22</t>
  </si>
  <si>
    <t xml:space="preserve"> جدول (  23  )</t>
  </si>
  <si>
    <t>جدول (24)</t>
  </si>
  <si>
    <t>Table (24) con.</t>
  </si>
  <si>
    <t>تابع جدول ( 24)</t>
  </si>
  <si>
    <t xml:space="preserve">Table (25) Con. </t>
  </si>
  <si>
    <t xml:space="preserve">Table (26) Con. </t>
  </si>
  <si>
    <t xml:space="preserve"> تابع جدول ( 26 )</t>
  </si>
  <si>
    <t xml:space="preserve"> جدول ( 27 )</t>
  </si>
  <si>
    <t xml:space="preserve"> تابع جدول (27 )</t>
  </si>
  <si>
    <t xml:space="preserve">Table (27)  Con. </t>
  </si>
  <si>
    <t xml:space="preserve"> جدول  (29)</t>
  </si>
  <si>
    <t>تابع  جدول  (29 )</t>
  </si>
  <si>
    <t xml:space="preserve"> Table (29)  Con.</t>
  </si>
  <si>
    <t>جدول ( 30 )</t>
  </si>
  <si>
    <t>Table (31)</t>
  </si>
  <si>
    <t>تابع جدول ( 31 )</t>
  </si>
  <si>
    <t>جدول (32)</t>
  </si>
  <si>
    <t>Table (32)con.</t>
  </si>
  <si>
    <t>تابع جدول ( 32  )</t>
  </si>
  <si>
    <t xml:space="preserve"> جدول ( 33 )</t>
  </si>
  <si>
    <t xml:space="preserve">Table (33) Con. </t>
  </si>
  <si>
    <t xml:space="preserve"> تابع جدول ( 33 )</t>
  </si>
  <si>
    <t>جدول (34  )</t>
  </si>
  <si>
    <t xml:space="preserve"> جدول (35 )</t>
  </si>
  <si>
    <t>جدول (  36  )</t>
  </si>
  <si>
    <t>تابع جدول(36)</t>
  </si>
  <si>
    <t xml:space="preserve">Table (36) Con. </t>
  </si>
  <si>
    <t xml:space="preserve"> جدول  ( 37)</t>
  </si>
  <si>
    <t xml:space="preserve"> Table (37)</t>
  </si>
  <si>
    <t xml:space="preserve">Table (37) Con. </t>
  </si>
  <si>
    <t>تابع جدول (  37 )</t>
  </si>
  <si>
    <t xml:space="preserve"> جدول  ( 39 )</t>
  </si>
  <si>
    <t>Table (39)</t>
  </si>
  <si>
    <t>جدول (40 )</t>
  </si>
  <si>
    <t>Table( 40)</t>
  </si>
  <si>
    <t xml:space="preserve">Table (41) </t>
  </si>
  <si>
    <t>تابع جدول ( 41 )</t>
  </si>
  <si>
    <t xml:space="preserve">Table (41) Con. </t>
  </si>
  <si>
    <t>basra for oil and gas</t>
  </si>
  <si>
    <t>combat desertificaion</t>
  </si>
  <si>
    <t>astronomy and space</t>
  </si>
  <si>
    <t>islamic philosophy</t>
  </si>
  <si>
    <t>tourism science</t>
  </si>
  <si>
    <t>hotel management</t>
  </si>
  <si>
    <r>
      <rPr>
        <b/>
        <sz val="7"/>
        <color rgb="FF000000"/>
        <rFont val="Times New Roman"/>
        <family val="1"/>
      </rPr>
      <t xml:space="preserve">  </t>
    </r>
    <r>
      <rPr>
        <b/>
        <sz val="11"/>
        <color rgb="FF000000"/>
        <rFont val="Calibri"/>
        <family val="2"/>
      </rPr>
      <t>Medical systems engineering</t>
    </r>
  </si>
  <si>
    <t xml:space="preserve"> electronic Engineering</t>
  </si>
  <si>
    <r>
      <rPr>
        <b/>
        <sz val="7"/>
        <color rgb="FF000000"/>
        <rFont val="Times New Roman"/>
        <family val="1"/>
      </rPr>
      <t xml:space="preserve">    </t>
    </r>
    <r>
      <rPr>
        <b/>
        <sz val="11"/>
        <color rgb="FF000000"/>
        <rFont val="Calibri"/>
        <family val="2"/>
      </rPr>
      <t>Metal engineering and production</t>
    </r>
  </si>
  <si>
    <r>
      <rPr>
        <b/>
        <sz val="14"/>
        <color rgb="FF000000"/>
        <rFont val="Times New Roman"/>
        <family val="1"/>
      </rPr>
      <t xml:space="preserve"> </t>
    </r>
    <r>
      <rPr>
        <b/>
        <sz val="14"/>
        <color rgb="FF000000"/>
        <rFont val="Calibri"/>
        <family val="2"/>
      </rPr>
      <t>Public relations</t>
    </r>
  </si>
  <si>
    <r>
      <rPr>
        <b/>
        <sz val="14"/>
        <color rgb="FF000000"/>
        <rFont val="Times New Roman"/>
        <family val="1"/>
      </rPr>
      <t xml:space="preserve"> </t>
    </r>
    <r>
      <rPr>
        <b/>
        <sz val="14"/>
        <color rgb="FF000000"/>
        <rFont val="Calibri"/>
        <family val="2"/>
      </rPr>
      <t>Agriculture and forestry</t>
    </r>
  </si>
  <si>
    <t>Environmental sciences and technologies</t>
  </si>
  <si>
    <t>Computers and Mathematics</t>
  </si>
  <si>
    <t xml:space="preserve"> Agriculture and forestry</t>
  </si>
  <si>
    <t>informatics statistics</t>
  </si>
  <si>
    <r>
      <rPr>
        <b/>
        <sz val="12"/>
        <color rgb="FF000000"/>
        <rFont val="Times New Roman"/>
        <family val="1"/>
      </rPr>
      <t xml:space="preserve"> </t>
    </r>
    <r>
      <rPr>
        <b/>
        <sz val="12"/>
        <color rgb="FF000000"/>
        <rFont val="Calibri"/>
        <family val="2"/>
      </rPr>
      <t>Operations research and techniques</t>
    </r>
  </si>
  <si>
    <t>environment Science</t>
  </si>
  <si>
    <r>
      <rPr>
        <b/>
        <sz val="7"/>
        <color rgb="FF000000"/>
        <rFont val="Times New Roman"/>
        <family val="1"/>
      </rPr>
      <t xml:space="preserve"> </t>
    </r>
    <r>
      <rPr>
        <b/>
        <sz val="11"/>
        <color rgb="FF000000"/>
        <rFont val="Calibri"/>
        <family val="2"/>
      </rPr>
      <t>Industrial Management</t>
    </r>
  </si>
  <si>
    <r>
      <rPr>
        <b/>
        <sz val="14"/>
        <color rgb="FF000000"/>
        <rFont val="Times New Roman"/>
        <family val="1"/>
      </rPr>
      <t xml:space="preserve"> </t>
    </r>
    <r>
      <rPr>
        <b/>
        <sz val="14"/>
        <color rgb="FF000000"/>
        <rFont val="Calibri"/>
        <family val="2"/>
      </rPr>
      <t>Industrial Management</t>
    </r>
  </si>
  <si>
    <t>Special Education</t>
  </si>
  <si>
    <t>Biography</t>
  </si>
  <si>
    <r>
      <rPr>
        <b/>
        <sz val="7"/>
        <color rgb="FF000000"/>
        <rFont val="Times New Roman"/>
        <family val="1"/>
      </rPr>
      <t> </t>
    </r>
    <r>
      <rPr>
        <b/>
        <sz val="11"/>
        <color rgb="FF000000"/>
        <rFont val="Calibri"/>
        <family val="2"/>
      </rPr>
      <t>Religion basics</t>
    </r>
  </si>
  <si>
    <t>Religion basics</t>
  </si>
  <si>
    <t>Number of Bachelor Students graduated From Basrash  University for Oil and Gas Distributed by College, Nationality  and Sex for the Academic Year 2016/2017</t>
  </si>
  <si>
    <t>الهندسة للنفط والغاز</t>
  </si>
  <si>
    <t>engineering for oil and gas</t>
  </si>
  <si>
    <t>oil and gas</t>
  </si>
  <si>
    <t xml:space="preserve">Number of Bachelor Students graduated From Basrah   University for Oil and Gas Distributed by College,Department , Division, Nationality  and Sex for the Academic Year 2016/2017 </t>
  </si>
  <si>
    <t xml:space="preserve"> Science of Hadith</t>
  </si>
  <si>
    <t xml:space="preserve"> College of Education / Tuz Khurmatu</t>
  </si>
  <si>
    <t>Archaeological and religious tourism</t>
  </si>
  <si>
    <t>Road and Transport Engineering</t>
  </si>
  <si>
    <t>Medical Mathematics</t>
  </si>
  <si>
    <r>
      <rPr>
        <b/>
        <sz val="12"/>
        <color rgb="FF000000"/>
        <rFont val="Times New Roman"/>
        <family val="1"/>
      </rPr>
      <t xml:space="preserve">  </t>
    </r>
    <r>
      <rPr>
        <b/>
        <sz val="12"/>
        <color rgb="FF000000"/>
        <rFont val="Calibri"/>
        <family val="2"/>
      </rPr>
      <t>Environmental Management</t>
    </r>
  </si>
  <si>
    <t>design</t>
  </si>
  <si>
    <r>
      <rPr>
        <b/>
        <sz val="16"/>
        <color rgb="FF000000"/>
        <rFont val="Times New Roman"/>
        <family val="1"/>
      </rPr>
      <t xml:space="preserve">  </t>
    </r>
    <r>
      <rPr>
        <b/>
        <sz val="16"/>
        <color rgb="FF000000"/>
        <rFont val="Calibri"/>
        <family val="2"/>
      </rPr>
      <t>Food Science</t>
    </r>
  </si>
  <si>
    <t>  Food Science</t>
  </si>
  <si>
    <t>environment pollution</t>
  </si>
  <si>
    <t>Food science and technology</t>
  </si>
  <si>
    <t>Dairy Science and Technology</t>
  </si>
  <si>
    <t>جدول (42)</t>
  </si>
  <si>
    <t>جدول (43 )</t>
  </si>
  <si>
    <t>تابع جدول (43 )</t>
  </si>
  <si>
    <t xml:space="preserve"> Table (43) Con.</t>
  </si>
  <si>
    <t>جدول(44)</t>
  </si>
  <si>
    <t xml:space="preserve">Table (44) </t>
  </si>
  <si>
    <t xml:space="preserve"> تابع جدول  ( 44 )</t>
  </si>
  <si>
    <t>Table( 44)con.</t>
  </si>
  <si>
    <t>جدول  (45 )</t>
  </si>
  <si>
    <t xml:space="preserve"> تابع جدول (45)</t>
  </si>
  <si>
    <t>جدول  (46 )</t>
  </si>
  <si>
    <t xml:space="preserve"> جدول ( 47 )</t>
  </si>
  <si>
    <t xml:space="preserve">Table (47) con. </t>
  </si>
  <si>
    <t>جدول  (48)</t>
  </si>
  <si>
    <t>جدول  (49)</t>
  </si>
  <si>
    <t xml:space="preserve"> تابع جدول (49 )</t>
  </si>
  <si>
    <t>جدول (50 )</t>
  </si>
  <si>
    <t xml:space="preserve"> Table (50) Con.</t>
  </si>
  <si>
    <t>جدول  (51 )</t>
  </si>
  <si>
    <t>تابع جدول  (51 )</t>
  </si>
  <si>
    <t>Table (51) Con.</t>
  </si>
  <si>
    <t>جدول  ( 52 )</t>
  </si>
  <si>
    <t>Table (52)</t>
  </si>
  <si>
    <t xml:space="preserve"> جدول  ( 53 )</t>
  </si>
  <si>
    <t xml:space="preserve"> تابع جدول ( 53 )</t>
  </si>
  <si>
    <t>جدول  ( 54)</t>
  </si>
  <si>
    <t>Table ( 54)</t>
  </si>
  <si>
    <t xml:space="preserve"> جدول ( 55 )</t>
  </si>
  <si>
    <t>جدول  ( 57 )</t>
  </si>
  <si>
    <t>تابع  جدول  ( 57 )</t>
  </si>
  <si>
    <t>Table (57)con.</t>
  </si>
  <si>
    <t>جدول ( 58 )</t>
  </si>
  <si>
    <t>تابع جدول ( 58 )</t>
  </si>
  <si>
    <t xml:space="preserve">Table (58) Con. </t>
  </si>
  <si>
    <t>تابع جدول ( 59 )</t>
  </si>
  <si>
    <t>جدول (60)</t>
  </si>
  <si>
    <t>Table (60)</t>
  </si>
  <si>
    <t>جدول ( 61 )</t>
  </si>
  <si>
    <t>Table (61)</t>
  </si>
  <si>
    <t>تابع جدول  ( 61 )</t>
  </si>
  <si>
    <t xml:space="preserve">Table (61) Con. </t>
  </si>
  <si>
    <t xml:space="preserve">(جدول (62 </t>
  </si>
  <si>
    <t>Table(62)</t>
  </si>
  <si>
    <t>جدول  ( 63 )</t>
  </si>
  <si>
    <t>تابع جدول ( 63  )</t>
  </si>
  <si>
    <t>جدول ( 64 )</t>
  </si>
  <si>
    <t xml:space="preserve">Table (64 ) </t>
  </si>
  <si>
    <t>تابع جدول ( 64 )</t>
  </si>
  <si>
    <t>Table (64 )con.</t>
  </si>
  <si>
    <t>جدول  ( 65)</t>
  </si>
  <si>
    <t>Table (65 )</t>
  </si>
  <si>
    <t>Table (65 )con.</t>
  </si>
  <si>
    <t>تابع جدول  (65)</t>
  </si>
  <si>
    <t>digital media</t>
  </si>
  <si>
    <t>Forest science</t>
  </si>
  <si>
    <t>Computer and Information Technology</t>
  </si>
  <si>
    <t>Lrrigation and drainage techniques</t>
  </si>
  <si>
    <t>rays</t>
  </si>
  <si>
    <t>Agricultural mechanization</t>
  </si>
  <si>
    <t>Materials management techniques</t>
  </si>
  <si>
    <t>Mechanical techniques</t>
  </si>
  <si>
    <t>Health Management Techniques</t>
  </si>
  <si>
    <t>Chemical industry</t>
  </si>
  <si>
    <t>Operating units</t>
  </si>
  <si>
    <t>Legal administration</t>
  </si>
  <si>
    <t>Mechanical thermal engineering</t>
  </si>
  <si>
    <t>Electronic techniques</t>
  </si>
  <si>
    <r>
      <t>AL-Hadbaa /</t>
    </r>
    <r>
      <rPr>
        <b/>
        <sz val="14"/>
        <color rgb="FF000000"/>
        <rFont val="Calibri"/>
        <family val="2"/>
      </rPr>
      <t xml:space="preserve"> Collegee</t>
    </r>
  </si>
  <si>
    <t>College of The religion basics (the University)</t>
  </si>
  <si>
    <t>AL-Farahidi  College ( the university )</t>
  </si>
  <si>
    <t>Mazaya colleage (  the University)</t>
  </si>
  <si>
    <t>AL-Farabi College</t>
  </si>
  <si>
    <t>AL-Knooz College</t>
  </si>
  <si>
    <t>AL-Nukhbah college</t>
  </si>
  <si>
    <t>AL-Hadbaa / Collegee</t>
  </si>
  <si>
    <t>Mazaya colleage (the University)</t>
  </si>
  <si>
    <t>Oil Engineering</t>
  </si>
  <si>
    <t>جامعة التقنية في المنطقة الجنوبية</t>
  </si>
  <si>
    <t xml:space="preserve">Total of college </t>
  </si>
  <si>
    <t xml:space="preserve"> Grand Total of college  / morning studies</t>
  </si>
  <si>
    <t>civilization and islamic monuments</t>
  </si>
  <si>
    <t xml:space="preserve"> Directing</t>
  </si>
  <si>
    <t>physical  education for women</t>
  </si>
  <si>
    <t>Engineering for oil and gas</t>
  </si>
  <si>
    <t>Total of college</t>
  </si>
  <si>
    <t>Total of department</t>
  </si>
  <si>
    <t xml:space="preserve">Total of university </t>
  </si>
  <si>
    <t>Total of university</t>
  </si>
  <si>
    <t>Total of colleges</t>
  </si>
  <si>
    <t xml:space="preserve"> Total of college</t>
  </si>
  <si>
    <t>Total of  institute</t>
  </si>
  <si>
    <t>Total of  institutes</t>
  </si>
  <si>
    <t>college</t>
  </si>
  <si>
    <t>Total of departmet</t>
  </si>
  <si>
    <r>
      <rPr>
        <b/>
        <sz val="7"/>
        <color rgb="FF000000"/>
        <rFont val="Times New Roman"/>
        <family val="1"/>
      </rPr>
      <t xml:space="preserve">  </t>
    </r>
    <r>
      <rPr>
        <b/>
        <sz val="11"/>
        <color rgb="FF000000"/>
        <rFont val="Calibri"/>
        <family val="2"/>
      </rPr>
      <t>Data security</t>
    </r>
  </si>
  <si>
    <t>Total of  sciences</t>
  </si>
  <si>
    <t>هـندسة قدرة ومكائن</t>
  </si>
  <si>
    <t>هندسة الكترونيك واتصالات</t>
  </si>
  <si>
    <t>marketing management</t>
  </si>
  <si>
    <t>microbiology</t>
  </si>
  <si>
    <t>Total of  department</t>
  </si>
  <si>
    <t>general biology</t>
  </si>
  <si>
    <t xml:space="preserve">عدد الطلبة المتخرجين من الدراسات الاولية في جامعة سامراء موزعين حسب الكلية والجنسية والجنس للعام الدراسي 20167/2016  </t>
  </si>
  <si>
    <t xml:space="preserve">Number of Bachelor Students graduated from  Samaraa University Distributed by College, Nationality  and Sex for the Academic Year 2016/2017 </t>
  </si>
  <si>
    <t>جامعة الكفيل</t>
  </si>
  <si>
    <t>Alkafeel University College</t>
  </si>
  <si>
    <t xml:space="preserve">عدد الطلبة المتخرجين من الدراسات الاولية في جامعة القادسية موزعين حسب الكلية والقسم والفرع والجنسية والجنس للعام الدراسي 2017/2016 </t>
  </si>
  <si>
    <t xml:space="preserve">عدد الطلبة المتخرجين من الدراسات الاولية في جامعة سومر موزعين حسب الكلية والجنسية والجنس للعام الدراسي 2017/2016  </t>
  </si>
  <si>
    <t xml:space="preserve">Number of Bachelor Students graduated from  Sumer University Distributed by College, Nationality  and Sex for the Academic Year 2016/2017 </t>
  </si>
  <si>
    <t xml:space="preserve">عدد الطلبة المتخرجين من الدراسات الاولية في جامعة سومر موزعين حسب الكلية والقسم والفرع والجنسية والجنس للعام الدراسي 2017/2016 </t>
  </si>
  <si>
    <t>Number of Bachelor Students graduated From Sumer  University Distributed by College,Department , Division, Nationality   and Sex for the Academic Year 2016/2017</t>
  </si>
  <si>
    <t>عدد الطلبة المتخرجين من الدراسات الاولية في جامعة ميسان موزعين حسب الكلية والجنسية والجنس للعام الدراسي 2017/2016</t>
  </si>
  <si>
    <t xml:space="preserve">عدد الطلبة المتخرجين من الدراسات الاولية  في الكليات الاهلية موزعين حسب الكلية والجنسية والجنس للعام الدراسي 2017/2016 </t>
  </si>
  <si>
    <t xml:space="preserve">  Number of Bachelor Students graduated From Private colleges University Distributed by College, Nationality and  sex For the Academic Year 2016/2017</t>
  </si>
  <si>
    <t xml:space="preserve">          عدد الطلبة المتخرجين من الدراسات الاولية في الكليات الاهلية موزعين حسب الكلية والقسم والفرع والجنسية والجنس للعام الدراسي 2017/2016 </t>
  </si>
  <si>
    <t xml:space="preserve"> Number of Bachelor Students graduated From Private Colleges Distributed by College,Department , Division, Nationality and Sex for the Academic Year 2016/2017</t>
  </si>
  <si>
    <t xml:space="preserve">سومر </t>
  </si>
  <si>
    <t>القسم الأول</t>
  </si>
  <si>
    <t>الدراسات الأولية</t>
  </si>
  <si>
    <t>جداول تجميعية</t>
  </si>
  <si>
    <t xml:space="preserve">جامعـــة بغـــداد </t>
  </si>
  <si>
    <t xml:space="preserve">الجامعـــة المستنصـــرية  </t>
  </si>
  <si>
    <t xml:space="preserve">الجامعـــة التكنولوجيـــة  </t>
  </si>
  <si>
    <t xml:space="preserve">جامعـــة النهـــــرين   </t>
  </si>
  <si>
    <t xml:space="preserve">الجامعـــة العراقيــــــة   </t>
  </si>
  <si>
    <t xml:space="preserve">جامعـــة البصـــرة  </t>
  </si>
  <si>
    <t xml:space="preserve">جامعـــة الكوفـــة  </t>
  </si>
  <si>
    <t xml:space="preserve">جامعـــة تكريـــت  </t>
  </si>
  <si>
    <t xml:space="preserve">جامعـــة سامـــــراء   </t>
  </si>
  <si>
    <t xml:space="preserve">جامعـــة القادسيـــة  </t>
  </si>
  <si>
    <t xml:space="preserve">جامعـــة الانبـــار  </t>
  </si>
  <si>
    <t>جامعة الفلوجة</t>
  </si>
  <si>
    <t xml:space="preserve">جامعـــة بابــــل  </t>
  </si>
  <si>
    <t xml:space="preserve">جامعـــة القاســم الخضراء </t>
  </si>
  <si>
    <t xml:space="preserve">جامعـــة ديالــــى  </t>
  </si>
  <si>
    <t xml:space="preserve">جامعـــة كربـــلاء   </t>
  </si>
  <si>
    <t xml:space="preserve">جامعـــة ذي قــــــار   </t>
  </si>
  <si>
    <t xml:space="preserve">جامعـــة سومـــــر  </t>
  </si>
  <si>
    <t xml:space="preserve">جامعـــة كركــــــوك   </t>
  </si>
  <si>
    <t xml:space="preserve">جامعـــة واســــــط   </t>
  </si>
  <si>
    <t xml:space="preserve">جامعـــة ميســـــان   </t>
  </si>
  <si>
    <t xml:space="preserve">جامعـــة المثنـــــى   </t>
  </si>
  <si>
    <t>الجامعة التقنية في المنطقة الشمالية</t>
  </si>
  <si>
    <t xml:space="preserve">الجامعة التقنية في المنطقة الوسطى </t>
  </si>
  <si>
    <t>الجامعة التقنية في منطقة الفرات الاوسط</t>
  </si>
  <si>
    <t>الجامعة التقنية في المنطقة الجنوبية</t>
  </si>
  <si>
    <t xml:space="preserve">الكليـــات الاهليــــة </t>
  </si>
  <si>
    <t>جامعـــة البصـــرة  للنفط والغاز</t>
  </si>
  <si>
    <t>جامعـــة الموصل</t>
  </si>
  <si>
    <t>جامعـــة الحمدانية</t>
  </si>
  <si>
    <t xml:space="preserve">عدد الطلبة المتخرجين من الدراسات الاولية في جامعة نينوى موزعين حسب الكلية والجنسية والجنس للعام الدراسي 2017/2016 </t>
  </si>
  <si>
    <t xml:space="preserve">عدد الطلبة المتخرجين من الدراسات الاولية في جامعة نينوى موزعين حسب الكلية والقسم والفرع والجنسية والجنس للعام الدراسي 20176/2016 </t>
  </si>
  <si>
    <t>عدد الطلبة المتخرجين من الدراسات الاولية في جامعة  الموصل  موزعين حسب الكلية  والجنسية والجنس للعام الدراسي 2017/2016</t>
  </si>
  <si>
    <t>جامعـــة نينوى</t>
  </si>
  <si>
    <t xml:space="preserve">التربية  الرياضية </t>
  </si>
  <si>
    <t>Law &amp; Politics Sciences</t>
  </si>
  <si>
    <t>Management &amp; economy ramadi</t>
  </si>
  <si>
    <t>medicinal plants</t>
  </si>
  <si>
    <t>اسعافات اولية</t>
  </si>
  <si>
    <t>First aid</t>
  </si>
  <si>
    <t>عدد الطلبة المتخرجين من الجامعات الحكومية والجامعات التقنية والكليات الاهلية  موزعين حسب الجامعة والجنسية والجنس للعام الدراسي 2017/2016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</si>
</sst>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_-* #,##0.00\-;_-* &quot;-&quot;??_-;_-@_-"/>
    <numFmt numFmtId="164" formatCode="_-&quot;£&quot;* #,##0.00_-;\-&quot;£&quot;* #,##0.00_-;_-&quot;£&quot;* &quot;-&quot;??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sz val="14"/>
      <name val="Times New Roman"/>
      <family val="1"/>
    </font>
    <font>
      <b/>
      <sz val="14"/>
      <name val="Arial"/>
      <family val="2"/>
    </font>
    <font>
      <sz val="10"/>
      <name val="Simplified Arabic"/>
      <family val="1"/>
    </font>
    <font>
      <b/>
      <sz val="12"/>
      <name val="Arial"/>
      <family val="2"/>
    </font>
    <font>
      <sz val="12"/>
      <name val="Arial"/>
      <family val="2"/>
    </font>
    <font>
      <sz val="14"/>
      <name val="Simplified Arabic"/>
      <family val="1"/>
    </font>
    <font>
      <b/>
      <sz val="10"/>
      <name val="Arial"/>
      <family val="2"/>
    </font>
    <font>
      <sz val="11"/>
      <color rgb="FF006100"/>
      <name val="Calibri"/>
      <family val="2"/>
      <charset val="178"/>
    </font>
    <font>
      <b/>
      <sz val="12"/>
      <color rgb="FF006100"/>
      <name val="Arial"/>
      <family val="2"/>
    </font>
    <font>
      <b/>
      <sz val="14"/>
      <name val="Simplified Arabic"/>
      <family val="1"/>
    </font>
    <font>
      <b/>
      <sz val="12"/>
      <name val="Simplified Arabic"/>
      <family val="1"/>
    </font>
    <font>
      <b/>
      <sz val="10"/>
      <name val="Simplified Arabic"/>
      <family val="1"/>
    </font>
    <font>
      <sz val="10"/>
      <name val="Arial"/>
      <family val="2"/>
    </font>
    <font>
      <sz val="14"/>
      <name val="Simplified Arabic"/>
      <family val="1"/>
    </font>
    <font>
      <sz val="10"/>
      <name val="Simplified Arabic"/>
      <family val="1"/>
    </font>
    <font>
      <b/>
      <sz val="11"/>
      <name val="Arial"/>
      <family val="2"/>
    </font>
    <font>
      <sz val="12"/>
      <name val="Simplified Arabic"/>
      <family val="1"/>
    </font>
    <font>
      <b/>
      <sz val="12"/>
      <color indexed="17"/>
      <name val="Arial"/>
      <family val="2"/>
    </font>
    <font>
      <b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theme="1"/>
      <name val="Calibri"/>
      <family val="2"/>
      <charset val="178"/>
      <scheme val="minor"/>
    </font>
    <font>
      <sz val="16"/>
      <name val="Arial"/>
      <family val="2"/>
    </font>
    <font>
      <sz val="11"/>
      <name val="Arabic Transparent"/>
      <charset val="178"/>
    </font>
    <font>
      <b/>
      <sz val="16"/>
      <name val="Arial"/>
      <family val="2"/>
    </font>
    <font>
      <b/>
      <sz val="11"/>
      <name val="Arabic Transparent"/>
      <charset val="178"/>
    </font>
    <font>
      <b/>
      <sz val="11"/>
      <name val="Simplified Arabic"/>
      <family val="1"/>
    </font>
    <font>
      <b/>
      <sz val="14"/>
      <name val="Akhbar MT"/>
      <charset val="178"/>
    </font>
    <font>
      <b/>
      <sz val="12"/>
      <name val="Arial"/>
      <family val="2"/>
      <charset val="178"/>
    </font>
    <font>
      <sz val="11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b/>
      <sz val="7"/>
      <color rgb="FF000000"/>
      <name val="Times New Roman"/>
      <family val="1"/>
    </font>
    <font>
      <b/>
      <sz val="11"/>
      <color rgb="FF000000"/>
      <name val="Calibri"/>
      <family val="2"/>
    </font>
    <font>
      <b/>
      <sz val="14"/>
      <color rgb="FF000000"/>
      <name val="Times New Roman"/>
      <family val="1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b/>
      <sz val="16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Calibri"/>
      <family val="2"/>
    </font>
    <font>
      <b/>
      <i/>
      <sz val="12"/>
      <name val="Arial"/>
      <family val="2"/>
    </font>
    <font>
      <b/>
      <sz val="9"/>
      <name val="Arial"/>
      <family val="2"/>
    </font>
    <font>
      <b/>
      <sz val="36"/>
      <name val="Arial"/>
      <family val="2"/>
    </font>
    <font>
      <sz val="72"/>
      <name val="Arial"/>
      <family val="2"/>
    </font>
    <font>
      <b/>
      <sz val="72"/>
      <name val="Arial"/>
      <family val="2"/>
    </font>
    <font>
      <b/>
      <sz val="8"/>
      <name val="Simplified Arabic"/>
      <family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uble">
        <color indexed="64"/>
      </bottom>
      <diagonal/>
    </border>
    <border>
      <left/>
      <right style="dotted">
        <color indexed="64"/>
      </right>
      <top style="dotted">
        <color indexed="64"/>
      </top>
      <bottom style="double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 style="thick">
        <color auto="1"/>
      </top>
      <bottom style="double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/>
      <top style="dotted">
        <color indexed="64"/>
      </top>
      <bottom style="thick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dotted">
        <color indexed="64"/>
      </left>
      <right/>
      <top style="thick">
        <color indexed="64"/>
      </top>
      <bottom/>
      <diagonal/>
    </border>
    <border>
      <left/>
      <right style="dotted">
        <color indexed="64"/>
      </right>
      <top style="thick">
        <color indexed="64"/>
      </top>
      <bottom style="dotted">
        <color indexed="64"/>
      </bottom>
      <diagonal/>
    </border>
    <border>
      <left style="dotted">
        <color indexed="64"/>
      </left>
      <right/>
      <top style="thick">
        <color indexed="64"/>
      </top>
      <bottom style="dotted">
        <color indexed="64"/>
      </bottom>
      <diagonal/>
    </border>
    <border>
      <left/>
      <right style="dotted">
        <color indexed="64"/>
      </right>
      <top style="thick">
        <color indexed="64"/>
      </top>
      <bottom/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auto="1"/>
      </left>
      <right/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uble">
        <color indexed="64"/>
      </bottom>
      <diagonal/>
    </border>
    <border>
      <left style="dashed">
        <color auto="1"/>
      </left>
      <right/>
      <top/>
      <bottom/>
      <diagonal/>
    </border>
    <border>
      <left style="dashed">
        <color auto="1"/>
      </left>
      <right/>
      <top/>
      <bottom style="dotted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</borders>
  <cellStyleXfs count="14">
    <xf numFmtId="0" fontId="0" fillId="0" borderId="0"/>
    <xf numFmtId="0" fontId="11" fillId="3" borderId="0" applyNumberFormat="0" applyBorder="0" applyAlignment="0" applyProtection="0"/>
    <xf numFmtId="164" fontId="16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5" fillId="0" borderId="0" applyFont="0" applyFill="0" applyBorder="0" applyAlignment="0">
      <alignment horizontal="center" vertical="center" shrinkToFit="1" readingOrder="2"/>
    </xf>
    <xf numFmtId="0" fontId="2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646">
    <xf numFmtId="0" fontId="0" fillId="0" borderId="0" xfId="0"/>
    <xf numFmtId="0" fontId="1" fillId="0" borderId="0" xfId="0" applyFont="1"/>
    <xf numFmtId="0" fontId="6" fillId="0" borderId="0" xfId="0" applyFont="1"/>
    <xf numFmtId="0" fontId="8" fillId="0" borderId="0" xfId="0" applyFont="1"/>
    <xf numFmtId="0" fontId="7" fillId="0" borderId="0" xfId="0" applyFont="1"/>
    <xf numFmtId="0" fontId="7" fillId="0" borderId="0" xfId="0" applyFont="1" applyAlignment="1">
      <alignment shrinkToFit="1" readingOrder="2"/>
    </xf>
    <xf numFmtId="0" fontId="10" fillId="0" borderId="0" xfId="0" applyFont="1" applyAlignment="1">
      <alignment shrinkToFit="1" readingOrder="2"/>
    </xf>
    <xf numFmtId="0" fontId="8" fillId="0" borderId="0" xfId="0" applyFont="1" applyAlignment="1">
      <alignment horizontal="center"/>
    </xf>
    <xf numFmtId="0" fontId="5" fillId="0" borderId="0" xfId="0" applyFont="1"/>
    <xf numFmtId="0" fontId="14" fillId="0" borderId="0" xfId="0" applyFont="1"/>
    <xf numFmtId="0" fontId="7" fillId="0" borderId="0" xfId="0" applyFont="1" applyAlignment="1">
      <alignment horizontal="center"/>
    </xf>
    <xf numFmtId="0" fontId="15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13" fillId="0" borderId="0" xfId="0" applyFont="1" applyAlignment="1">
      <alignment shrinkToFit="1" readingOrder="2"/>
    </xf>
    <xf numFmtId="0" fontId="5" fillId="0" borderId="0" xfId="0" applyFont="1" applyAlignment="1">
      <alignment shrinkToFit="1" readingOrder="2"/>
    </xf>
    <xf numFmtId="0" fontId="14" fillId="0" borderId="0" xfId="0" applyFont="1" applyAlignment="1">
      <alignment shrinkToFit="1" readingOrder="2"/>
    </xf>
    <xf numFmtId="0" fontId="10" fillId="2" borderId="0" xfId="0" applyFont="1" applyFill="1" applyAlignment="1">
      <alignment shrinkToFit="1" readingOrder="2"/>
    </xf>
    <xf numFmtId="0" fontId="3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 readingOrder="2"/>
    </xf>
    <xf numFmtId="0" fontId="16" fillId="0" borderId="0" xfId="0" applyFont="1"/>
    <xf numFmtId="0" fontId="17" fillId="0" borderId="0" xfId="0" applyFont="1"/>
    <xf numFmtId="0" fontId="7" fillId="0" borderId="0" xfId="0" applyFont="1" applyFill="1" applyBorder="1" applyAlignment="1">
      <alignment horizontal="center" vertical="center"/>
    </xf>
    <xf numFmtId="0" fontId="18" fillId="0" borderId="0" xfId="0" applyFont="1"/>
    <xf numFmtId="0" fontId="7" fillId="0" borderId="0" xfId="0" applyFont="1" applyFill="1" applyBorder="1" applyAlignment="1">
      <alignment vertical="center" shrinkToFit="1" readingOrder="2"/>
    </xf>
    <xf numFmtId="0" fontId="16" fillId="0" borderId="0" xfId="0" applyFont="1" applyAlignment="1">
      <alignment horizontal="center"/>
    </xf>
    <xf numFmtId="0" fontId="7" fillId="0" borderId="0" xfId="0" applyFont="1" applyBorder="1" applyAlignment="1">
      <alignment horizontal="right" indent="1" readingOrder="2"/>
    </xf>
    <xf numFmtId="0" fontId="7" fillId="0" borderId="0" xfId="0" applyFont="1" applyAlignment="1">
      <alignment readingOrder="2"/>
    </xf>
    <xf numFmtId="0" fontId="7" fillId="0" borderId="0" xfId="0" applyFont="1" applyFill="1" applyBorder="1" applyAlignment="1">
      <alignment horizontal="right" vertical="center" indent="1" shrinkToFit="1" readingOrder="2"/>
    </xf>
    <xf numFmtId="0" fontId="16" fillId="0" borderId="0" xfId="0" applyFont="1" applyBorder="1"/>
    <xf numFmtId="0" fontId="5" fillId="0" borderId="2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 indent="1" shrinkToFit="1" readingOrder="2"/>
    </xf>
    <xf numFmtId="0" fontId="7" fillId="0" borderId="7" xfId="0" applyFont="1" applyFill="1" applyBorder="1" applyAlignment="1">
      <alignment horizontal="right" vertical="center" shrinkToFit="1" readingOrder="2"/>
    </xf>
    <xf numFmtId="0" fontId="7" fillId="0" borderId="0" xfId="0" applyFont="1" applyBorder="1"/>
    <xf numFmtId="0" fontId="7" fillId="0" borderId="0" xfId="0" applyFont="1" applyBorder="1" applyAlignment="1">
      <alignment horizontal="center" vertical="center"/>
    </xf>
    <xf numFmtId="0" fontId="7" fillId="0" borderId="5" xfId="0" applyFont="1" applyBorder="1"/>
    <xf numFmtId="0" fontId="7" fillId="0" borderId="0" xfId="0" applyFont="1" applyFill="1" applyBorder="1"/>
    <xf numFmtId="0" fontId="7" fillId="0" borderId="9" xfId="0" applyFont="1" applyFill="1" applyBorder="1" applyAlignment="1">
      <alignment vertical="center" readingOrder="2"/>
    </xf>
    <xf numFmtId="0" fontId="7" fillId="0" borderId="10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shrinkToFit="1" readingOrder="2"/>
    </xf>
    <xf numFmtId="0" fontId="7" fillId="0" borderId="5" xfId="0" applyFont="1" applyBorder="1" applyAlignment="1">
      <alignment vertical="center"/>
    </xf>
    <xf numFmtId="0" fontId="7" fillId="0" borderId="8" xfId="0" applyFont="1" applyFill="1" applyBorder="1" applyAlignment="1">
      <alignment vertical="center" readingOrder="2"/>
    </xf>
    <xf numFmtId="0" fontId="8" fillId="0" borderId="0" xfId="0" applyFont="1" applyAlignment="1">
      <alignment horizontal="right" readingOrder="2"/>
    </xf>
    <xf numFmtId="0" fontId="16" fillId="0" borderId="0" xfId="0" applyFont="1" applyFill="1"/>
    <xf numFmtId="0" fontId="7" fillId="4" borderId="5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right" vertical="center" shrinkToFit="1" readingOrder="2"/>
    </xf>
    <xf numFmtId="0" fontId="7" fillId="4" borderId="7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readingOrder="2"/>
    </xf>
    <xf numFmtId="0" fontId="7" fillId="0" borderId="8" xfId="0" applyFont="1" applyFill="1" applyBorder="1" applyAlignment="1">
      <alignment horizontal="right" vertical="center" shrinkToFit="1" readingOrder="2"/>
    </xf>
    <xf numFmtId="0" fontId="4" fillId="0" borderId="5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0" fontId="7" fillId="0" borderId="7" xfId="0" applyFont="1" applyFill="1" applyBorder="1" applyAlignment="1">
      <alignment vertical="center" shrinkToFit="1" readingOrder="2"/>
    </xf>
    <xf numFmtId="0" fontId="3" fillId="0" borderId="0" xfId="0" applyFont="1" applyBorder="1" applyAlignment="1"/>
    <xf numFmtId="0" fontId="18" fillId="0" borderId="0" xfId="0" applyFont="1" applyBorder="1"/>
    <xf numFmtId="0" fontId="8" fillId="0" borderId="0" xfId="0" applyFont="1" applyBorder="1"/>
    <xf numFmtId="0" fontId="7" fillId="0" borderId="0" xfId="0" applyFont="1" applyAlignment="1">
      <alignment horizontal="right" readingOrder="2"/>
    </xf>
    <xf numFmtId="0" fontId="8" fillId="0" borderId="0" xfId="0" applyFont="1" applyBorder="1" applyAlignment="1"/>
    <xf numFmtId="0" fontId="7" fillId="0" borderId="11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14" fillId="0" borderId="10" xfId="0" applyFont="1" applyFill="1" applyBorder="1" applyAlignment="1">
      <alignment vertical="center" readingOrder="2"/>
    </xf>
    <xf numFmtId="0" fontId="7" fillId="0" borderId="3" xfId="0" applyFont="1" applyFill="1" applyBorder="1" applyAlignment="1">
      <alignment horizontal="right" vertical="center" indent="1" readingOrder="2"/>
    </xf>
    <xf numFmtId="0" fontId="14" fillId="0" borderId="5" xfId="0" applyFont="1" applyFill="1" applyBorder="1" applyAlignment="1">
      <alignment vertical="center" readingOrder="2"/>
    </xf>
    <xf numFmtId="0" fontId="6" fillId="0" borderId="0" xfId="0" applyFont="1" applyBorder="1"/>
    <xf numFmtId="0" fontId="9" fillId="0" borderId="0" xfId="0" applyFont="1" applyAlignment="1">
      <alignment horizontal="right" shrinkToFit="1" readingOrder="2"/>
    </xf>
    <xf numFmtId="0" fontId="9" fillId="0" borderId="0" xfId="0" applyFont="1" applyBorder="1" applyAlignment="1">
      <alignment horizontal="right" shrinkToFit="1" readingOrder="2"/>
    </xf>
    <xf numFmtId="0" fontId="3" fillId="0" borderId="0" xfId="0" applyFont="1" applyAlignment="1">
      <alignment horizontal="right" shrinkToFit="1" readingOrder="2"/>
    </xf>
    <xf numFmtId="0" fontId="7" fillId="0" borderId="0" xfId="0" applyFont="1" applyAlignment="1">
      <alignment horizontal="right" shrinkToFit="1" readingOrder="2"/>
    </xf>
    <xf numFmtId="0" fontId="8" fillId="0" borderId="0" xfId="0" applyFont="1" applyAlignment="1">
      <alignment horizontal="right" shrinkToFit="1" readingOrder="2"/>
    </xf>
    <xf numFmtId="0" fontId="7" fillId="4" borderId="0" xfId="0" applyFont="1" applyFill="1" applyBorder="1" applyAlignment="1">
      <alignment vertical="center" readingOrder="2"/>
    </xf>
    <xf numFmtId="0" fontId="7" fillId="4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right"/>
    </xf>
    <xf numFmtId="0" fontId="7" fillId="0" borderId="5" xfId="0" applyFont="1" applyFill="1" applyBorder="1" applyAlignment="1">
      <alignment horizontal="right" shrinkToFit="1" readingOrder="2"/>
    </xf>
    <xf numFmtId="0" fontId="5" fillId="0" borderId="2" xfId="0" applyFont="1" applyFill="1" applyBorder="1" applyAlignment="1">
      <alignment horizontal="left" vertical="center" readingOrder="1"/>
    </xf>
    <xf numFmtId="0" fontId="8" fillId="0" borderId="5" xfId="0" applyFont="1" applyBorder="1" applyAlignment="1">
      <alignment vertical="center"/>
    </xf>
    <xf numFmtId="0" fontId="7" fillId="0" borderId="0" xfId="0" applyFont="1" applyAlignment="1">
      <alignment horizontal="left" vertical="center" readingOrder="1"/>
    </xf>
    <xf numFmtId="0" fontId="1" fillId="0" borderId="0" xfId="0" applyFont="1" applyAlignment="1">
      <alignment vertical="center"/>
    </xf>
    <xf numFmtId="0" fontId="5" fillId="0" borderId="0" xfId="0" applyFont="1" applyFill="1" applyBorder="1" applyAlignment="1">
      <alignment vertical="center" shrinkToFit="1" readingOrder="1"/>
    </xf>
    <xf numFmtId="0" fontId="6" fillId="0" borderId="0" xfId="0" applyFont="1" applyAlignment="1"/>
    <xf numFmtId="0" fontId="7" fillId="0" borderId="5" xfId="0" applyFont="1" applyFill="1" applyBorder="1" applyAlignment="1">
      <alignment horizontal="left" shrinkToFit="1" readingOrder="1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vertical="center"/>
    </xf>
    <xf numFmtId="0" fontId="5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11" xfId="0" applyFont="1" applyFill="1" applyBorder="1" applyAlignment="1">
      <alignment horizontal="right" vertical="center" readingOrder="2"/>
    </xf>
    <xf numFmtId="0" fontId="14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left"/>
    </xf>
    <xf numFmtId="0" fontId="7" fillId="0" borderId="2" xfId="0" applyFont="1" applyBorder="1" applyAlignment="1"/>
    <xf numFmtId="0" fontId="7" fillId="0" borderId="5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wrapText="1" readingOrder="1"/>
    </xf>
    <xf numFmtId="0" fontId="7" fillId="0" borderId="10" xfId="0" applyFont="1" applyFill="1" applyBorder="1" applyAlignment="1">
      <alignment vertical="center" shrinkToFit="1" readingOrder="2"/>
    </xf>
    <xf numFmtId="0" fontId="7" fillId="0" borderId="5" xfId="0" applyFont="1" applyBorder="1" applyAlignment="1">
      <alignment vertical="center" wrapText="1" readingOrder="1"/>
    </xf>
    <xf numFmtId="0" fontId="7" fillId="0" borderId="10" xfId="0" applyFont="1" applyBorder="1"/>
    <xf numFmtId="0" fontId="7" fillId="0" borderId="5" xfId="0" applyFont="1" applyBorder="1" applyAlignment="1">
      <alignment wrapText="1"/>
    </xf>
    <xf numFmtId="0" fontId="7" fillId="0" borderId="11" xfId="0" applyFont="1" applyBorder="1"/>
    <xf numFmtId="0" fontId="7" fillId="0" borderId="5" xfId="0" applyFont="1" applyFill="1" applyBorder="1" applyAlignment="1">
      <alignment vertical="center" wrapText="1" readingOrder="1"/>
    </xf>
    <xf numFmtId="0" fontId="7" fillId="0" borderId="5" xfId="0" applyFont="1" applyFill="1" applyBorder="1" applyAlignment="1">
      <alignment vertical="center" readingOrder="1"/>
    </xf>
    <xf numFmtId="0" fontId="7" fillId="0" borderId="0" xfId="0" applyFont="1" applyFill="1" applyBorder="1" applyAlignment="1">
      <alignment horizontal="left"/>
    </xf>
    <xf numFmtId="0" fontId="7" fillId="0" borderId="2" xfId="0" applyFont="1" applyFill="1" applyBorder="1" applyAlignment="1"/>
    <xf numFmtId="0" fontId="7" fillId="0" borderId="0" xfId="0" applyFont="1" applyFill="1" applyBorder="1" applyAlignment="1">
      <alignment vertical="center" readingOrder="1"/>
    </xf>
    <xf numFmtId="0" fontId="7" fillId="0" borderId="6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horizontal="left" wrapText="1" shrinkToFit="1" readingOrder="1"/>
    </xf>
    <xf numFmtId="0" fontId="7" fillId="0" borderId="5" xfId="0" applyFont="1" applyFill="1" applyBorder="1" applyAlignment="1">
      <alignment vertical="center" shrinkToFit="1" readingOrder="1"/>
    </xf>
    <xf numFmtId="0" fontId="7" fillId="0" borderId="5" xfId="0" applyFont="1" applyFill="1" applyBorder="1" applyAlignment="1"/>
    <xf numFmtId="0" fontId="7" fillId="0" borderId="5" xfId="0" applyFont="1" applyFill="1" applyBorder="1" applyAlignment="1">
      <alignment horizontal="right" shrinkToFit="1" readingOrder="1"/>
    </xf>
    <xf numFmtId="0" fontId="7" fillId="0" borderId="5" xfId="0" applyFont="1" applyFill="1" applyBorder="1" applyAlignment="1">
      <alignment shrinkToFit="1" readingOrder="1"/>
    </xf>
    <xf numFmtId="0" fontId="7" fillId="0" borderId="0" xfId="0" applyFont="1" applyFill="1" applyBorder="1" applyAlignment="1">
      <alignment horizontal="right" shrinkToFit="1" readingOrder="1"/>
    </xf>
    <xf numFmtId="0" fontId="7" fillId="0" borderId="0" xfId="0" applyFont="1" applyFill="1" applyBorder="1" applyAlignment="1">
      <alignment horizontal="left" shrinkToFit="1" readingOrder="1"/>
    </xf>
    <xf numFmtId="0" fontId="7" fillId="0" borderId="0" xfId="0" applyFont="1" applyFill="1" applyBorder="1" applyAlignment="1">
      <alignment shrinkToFit="1" readingOrder="1"/>
    </xf>
    <xf numFmtId="0" fontId="7" fillId="0" borderId="6" xfId="0" applyFont="1" applyFill="1" applyBorder="1" applyAlignment="1">
      <alignment horizontal="right" shrinkToFit="1" readingOrder="1"/>
    </xf>
    <xf numFmtId="0" fontId="7" fillId="0" borderId="6" xfId="0" applyFont="1" applyFill="1" applyBorder="1" applyAlignment="1">
      <alignment shrinkToFit="1" readingOrder="1"/>
    </xf>
    <xf numFmtId="0" fontId="7" fillId="0" borderId="5" xfId="0" applyFont="1" applyFill="1" applyBorder="1" applyAlignment="1">
      <alignment horizontal="right" vertical="center" wrapText="1" shrinkToFit="1" readingOrder="1"/>
    </xf>
    <xf numFmtId="0" fontId="7" fillId="0" borderId="6" xfId="0" applyFont="1" applyFill="1" applyBorder="1" applyAlignment="1">
      <alignment vertical="center" readingOrder="1"/>
    </xf>
    <xf numFmtId="0" fontId="1" fillId="0" borderId="0" xfId="0" applyFont="1" applyAlignment="1"/>
    <xf numFmtId="0" fontId="10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10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5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10" fillId="0" borderId="0" xfId="0" applyFont="1" applyBorder="1" applyAlignment="1">
      <alignment vertical="center" shrinkToFit="1"/>
    </xf>
    <xf numFmtId="0" fontId="1" fillId="0" borderId="0" xfId="0" applyFont="1" applyBorder="1" applyAlignment="1"/>
    <xf numFmtId="0" fontId="1" fillId="0" borderId="0" xfId="0" applyFont="1" applyBorder="1" applyAlignment="1">
      <alignment vertical="center"/>
    </xf>
    <xf numFmtId="0" fontId="10" fillId="0" borderId="0" xfId="0" applyFont="1" applyAlignment="1">
      <alignment horizontal="right" vertical="center" shrinkToFit="1" readingOrder="2"/>
    </xf>
    <xf numFmtId="0" fontId="7" fillId="0" borderId="0" xfId="0" applyFont="1" applyAlignment="1">
      <alignment horizontal="left" shrinkToFit="1" readingOrder="2"/>
    </xf>
    <xf numFmtId="0" fontId="7" fillId="0" borderId="0" xfId="0" applyFont="1" applyBorder="1" applyAlignment="1"/>
    <xf numFmtId="0" fontId="7" fillId="0" borderId="10" xfId="0" applyFont="1" applyFill="1" applyBorder="1" applyAlignment="1">
      <alignment horizontal="right" vertical="center" indent="1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/>
    <xf numFmtId="0" fontId="7" fillId="0" borderId="6" xfId="0" applyFont="1" applyBorder="1"/>
    <xf numFmtId="0" fontId="7" fillId="0" borderId="7" xfId="0" applyFont="1" applyBorder="1"/>
    <xf numFmtId="0" fontId="13" fillId="0" borderId="0" xfId="0" applyFont="1" applyAlignment="1">
      <alignment readingOrder="2"/>
    </xf>
    <xf numFmtId="0" fontId="5" fillId="0" borderId="0" xfId="0" applyFont="1" applyAlignment="1">
      <alignment readingOrder="2"/>
    </xf>
    <xf numFmtId="0" fontId="22" fillId="0" borderId="0" xfId="0" applyFont="1" applyAlignment="1">
      <alignment readingOrder="2"/>
    </xf>
    <xf numFmtId="0" fontId="22" fillId="0" borderId="0" xfId="0" applyFont="1" applyFill="1" applyAlignment="1">
      <alignment readingOrder="2"/>
    </xf>
    <xf numFmtId="0" fontId="22" fillId="4" borderId="0" xfId="0" applyFont="1" applyFill="1" applyAlignment="1">
      <alignment readingOrder="2"/>
    </xf>
    <xf numFmtId="0" fontId="5" fillId="0" borderId="0" xfId="0" applyFont="1" applyBorder="1" applyAlignment="1">
      <alignment readingOrder="2"/>
    </xf>
    <xf numFmtId="0" fontId="22" fillId="0" borderId="0" xfId="0" applyFont="1" applyBorder="1" applyAlignment="1">
      <alignment readingOrder="2"/>
    </xf>
    <xf numFmtId="0" fontId="22" fillId="0" borderId="0" xfId="0" applyFont="1" applyAlignment="1">
      <alignment horizontal="left" readingOrder="2"/>
    </xf>
    <xf numFmtId="0" fontId="22" fillId="0" borderId="0" xfId="0" applyFont="1" applyAlignment="1">
      <alignment horizontal="right" vertical="center" readingOrder="2"/>
    </xf>
    <xf numFmtId="0" fontId="7" fillId="0" borderId="5" xfId="0" applyFont="1" applyBorder="1" applyAlignment="1">
      <alignment readingOrder="2"/>
    </xf>
    <xf numFmtId="0" fontId="7" fillId="0" borderId="6" xfId="0" applyFont="1" applyBorder="1" applyAlignment="1">
      <alignment readingOrder="2"/>
    </xf>
    <xf numFmtId="0" fontId="7" fillId="0" borderId="10" xfId="0" applyFont="1" applyBorder="1" applyAlignment="1">
      <alignment horizontal="left" readingOrder="2"/>
    </xf>
    <xf numFmtId="0" fontId="7" fillId="0" borderId="5" xfId="0" applyFont="1" applyBorder="1" applyAlignment="1">
      <alignment horizontal="left" wrapText="1" readingOrder="2"/>
    </xf>
    <xf numFmtId="0" fontId="10" fillId="0" borderId="5" xfId="0" applyFont="1" applyBorder="1" applyAlignment="1">
      <alignment horizontal="left" readingOrder="2"/>
    </xf>
    <xf numFmtId="0" fontId="10" fillId="0" borderId="5" xfId="0" applyFont="1" applyBorder="1" applyAlignment="1">
      <alignment readingOrder="2"/>
    </xf>
    <xf numFmtId="0" fontId="19" fillId="0" borderId="0" xfId="0" applyFont="1" applyBorder="1" applyAlignment="1">
      <alignment horizontal="right" indent="1" readingOrder="2"/>
    </xf>
    <xf numFmtId="0" fontId="19" fillId="0" borderId="0" xfId="0" applyFont="1" applyFill="1" applyBorder="1" applyAlignment="1">
      <alignment horizontal="right" vertical="center" indent="1" readingOrder="2"/>
    </xf>
    <xf numFmtId="0" fontId="19" fillId="0" borderId="5" xfId="0" applyFont="1" applyFill="1" applyBorder="1" applyAlignment="1">
      <alignment vertical="center" wrapText="1" readingOrder="2"/>
    </xf>
    <xf numFmtId="0" fontId="8" fillId="0" borderId="0" xfId="0" applyFont="1" applyFill="1"/>
    <xf numFmtId="0" fontId="7" fillId="0" borderId="14" xfId="0" applyFont="1" applyFill="1" applyBorder="1" applyAlignment="1">
      <alignment horizontal="right" vertical="center" shrinkToFit="1" readingOrder="2"/>
    </xf>
    <xf numFmtId="0" fontId="7" fillId="0" borderId="14" xfId="0" applyFont="1" applyBorder="1"/>
    <xf numFmtId="0" fontId="7" fillId="0" borderId="0" xfId="0" applyFont="1" applyFill="1" applyBorder="1" applyAlignment="1">
      <alignment horizontal="right" vertical="center" indent="1" readingOrder="2"/>
    </xf>
    <xf numFmtId="0" fontId="7" fillId="0" borderId="0" xfId="0" applyFont="1" applyBorder="1" applyAlignment="1"/>
    <xf numFmtId="0" fontId="7" fillId="0" borderId="5" xfId="0" applyFont="1" applyFill="1" applyBorder="1" applyAlignment="1">
      <alignment vertical="center" shrinkToFit="1" readingOrder="2"/>
    </xf>
    <xf numFmtId="0" fontId="7" fillId="0" borderId="8" xfId="0" applyFont="1" applyFill="1" applyBorder="1" applyAlignment="1">
      <alignment readingOrder="1"/>
    </xf>
    <xf numFmtId="0" fontId="7" fillId="0" borderId="6" xfId="0" applyFont="1" applyFill="1" applyBorder="1" applyAlignment="1">
      <alignment horizontal="left"/>
    </xf>
    <xf numFmtId="0" fontId="7" fillId="0" borderId="5" xfId="0" applyFont="1" applyBorder="1" applyAlignment="1"/>
    <xf numFmtId="0" fontId="7" fillId="2" borderId="5" xfId="0" applyFont="1" applyFill="1" applyBorder="1" applyAlignment="1"/>
    <xf numFmtId="0" fontId="4" fillId="0" borderId="0" xfId="0" applyFont="1" applyBorder="1" applyAlignment="1"/>
    <xf numFmtId="0" fontId="4" fillId="0" borderId="14" xfId="0" applyFont="1" applyBorder="1" applyAlignment="1">
      <alignment horizontal="right"/>
    </xf>
    <xf numFmtId="0" fontId="7" fillId="0" borderId="5" xfId="0" applyFont="1" applyFill="1" applyBorder="1" applyAlignment="1">
      <alignment horizontal="left" wrapText="1" readingOrder="2"/>
    </xf>
    <xf numFmtId="0" fontId="7" fillId="0" borderId="5" xfId="0" applyFont="1" applyBorder="1" applyAlignment="1">
      <alignment horizontal="left" vertical="center"/>
    </xf>
    <xf numFmtId="0" fontId="7" fillId="0" borderId="14" xfId="0" applyFont="1" applyFill="1" applyBorder="1" applyAlignment="1">
      <alignment horizontal="right" shrinkToFit="1" readingOrder="1"/>
    </xf>
    <xf numFmtId="0" fontId="7" fillId="0" borderId="14" xfId="0" applyFont="1" applyFill="1" applyBorder="1" applyAlignment="1">
      <alignment horizontal="left" shrinkToFit="1" readingOrder="1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Border="1" applyAlignment="1">
      <alignment horizontal="left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14" xfId="0" applyFont="1" applyBorder="1" applyAlignment="1">
      <alignment horizontal="right"/>
    </xf>
    <xf numFmtId="0" fontId="20" fillId="0" borderId="0" xfId="0" applyFont="1"/>
    <xf numFmtId="0" fontId="14" fillId="0" borderId="0" xfId="0" applyFont="1" applyBorder="1"/>
    <xf numFmtId="0" fontId="7" fillId="0" borderId="0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/>
    </xf>
    <xf numFmtId="0" fontId="7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wrapText="1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 indent="1" readingOrder="2"/>
    </xf>
    <xf numFmtId="0" fontId="7" fillId="0" borderId="5" xfId="0" applyFont="1" applyBorder="1" applyAlignment="1">
      <alignment horizontal="left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6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/>
    </xf>
    <xf numFmtId="0" fontId="3" fillId="0" borderId="0" xfId="0" applyFont="1" applyBorder="1" applyAlignment="1">
      <alignment horizontal="center"/>
    </xf>
    <xf numFmtId="0" fontId="7" fillId="0" borderId="5" xfId="0" applyFont="1" applyFill="1" applyBorder="1" applyAlignment="1">
      <alignment vertical="center" shrinkToFit="1" readingOrder="2"/>
    </xf>
    <xf numFmtId="0" fontId="7" fillId="0" borderId="5" xfId="0" applyFont="1" applyBorder="1" applyAlignment="1">
      <alignment vertical="center" readingOrder="1"/>
    </xf>
    <xf numFmtId="0" fontId="7" fillId="0" borderId="5" xfId="0" applyFont="1" applyBorder="1" applyAlignment="1">
      <alignment horizontal="left" wrapText="1"/>
    </xf>
    <xf numFmtId="0" fontId="8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7" fillId="0" borderId="16" xfId="0" applyFont="1" applyBorder="1" applyAlignment="1">
      <alignment horizontal="left" readingOrder="1"/>
    </xf>
    <xf numFmtId="0" fontId="7" fillId="0" borderId="14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7" fillId="0" borderId="5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10" xfId="0" applyFont="1" applyBorder="1" applyAlignment="1">
      <alignment vertical="center"/>
    </xf>
    <xf numFmtId="0" fontId="5" fillId="0" borderId="0" xfId="0" applyFont="1" applyFill="1" applyBorder="1" applyAlignment="1">
      <alignment horizontal="left" shrinkToFit="1" readingOrder="2"/>
    </xf>
    <xf numFmtId="0" fontId="17" fillId="0" borderId="0" xfId="0" applyFont="1" applyAlignment="1">
      <alignment horizontal="left"/>
    </xf>
    <xf numFmtId="0" fontId="23" fillId="0" borderId="0" xfId="0" applyFont="1"/>
    <xf numFmtId="0" fontId="7" fillId="0" borderId="0" xfId="0" applyFont="1" applyFill="1" applyBorder="1" applyAlignment="1">
      <alignment horizontal="left" vertical="center" indent="1" readingOrder="2"/>
    </xf>
    <xf numFmtId="0" fontId="7" fillId="0" borderId="0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7" fillId="0" borderId="5" xfId="0" applyFont="1" applyFill="1" applyBorder="1" applyAlignment="1">
      <alignment vertical="center" wrapText="1"/>
    </xf>
    <xf numFmtId="0" fontId="3" fillId="0" borderId="0" xfId="0" applyFont="1" applyBorder="1" applyAlignment="1">
      <alignment wrapText="1"/>
    </xf>
    <xf numFmtId="0" fontId="7" fillId="0" borderId="0" xfId="0" applyFont="1" applyBorder="1" applyAlignment="1">
      <alignment vertical="center" wrapText="1"/>
    </xf>
    <xf numFmtId="0" fontId="7" fillId="0" borderId="6" xfId="0" applyFont="1" applyFill="1" applyBorder="1" applyAlignment="1">
      <alignment vertical="center" wrapText="1"/>
    </xf>
    <xf numFmtId="0" fontId="8" fillId="0" borderId="0" xfId="0" applyFont="1" applyFill="1" applyBorder="1" applyAlignment="1"/>
    <xf numFmtId="0" fontId="7" fillId="0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8" fillId="2" borderId="0" xfId="0" applyFont="1" applyFill="1" applyAlignment="1">
      <alignment horizontal="right" shrinkToFit="1" readingOrder="2"/>
    </xf>
    <xf numFmtId="0" fontId="8" fillId="0" borderId="0" xfId="0" applyFont="1" applyBorder="1" applyAlignment="1">
      <alignment horizontal="right" shrinkToFit="1" readingOrder="2"/>
    </xf>
    <xf numFmtId="0" fontId="13" fillId="0" borderId="0" xfId="0" applyFont="1" applyAlignment="1">
      <alignment horizontal="right" shrinkToFit="1" readingOrder="2"/>
    </xf>
    <xf numFmtId="0" fontId="7" fillId="0" borderId="10" xfId="0" applyFont="1" applyBorder="1" applyAlignment="1">
      <alignment horizontal="right" shrinkToFit="1" readingOrder="2"/>
    </xf>
    <xf numFmtId="0" fontId="7" fillId="0" borderId="5" xfId="0" applyFont="1" applyBorder="1" applyAlignment="1">
      <alignment horizontal="left" shrinkToFit="1" readingOrder="1"/>
    </xf>
    <xf numFmtId="0" fontId="7" fillId="0" borderId="8" xfId="0" applyFont="1" applyBorder="1" applyAlignment="1">
      <alignment wrapText="1" shrinkToFit="1" readingOrder="1"/>
    </xf>
    <xf numFmtId="0" fontId="7" fillId="0" borderId="6" xfId="0" applyFont="1" applyBorder="1" applyAlignment="1">
      <alignment horizontal="left" shrinkToFit="1" readingOrder="1"/>
    </xf>
    <xf numFmtId="0" fontId="7" fillId="0" borderId="8" xfId="0" applyFont="1" applyBorder="1" applyAlignment="1">
      <alignment horizontal="left" shrinkToFit="1" readingOrder="1"/>
    </xf>
    <xf numFmtId="0" fontId="7" fillId="0" borderId="0" xfId="0" applyFont="1" applyFill="1" applyAlignment="1">
      <alignment horizontal="right" shrinkToFit="1" readingOrder="2"/>
    </xf>
    <xf numFmtId="0" fontId="5" fillId="0" borderId="0" xfId="0" applyFont="1" applyAlignment="1">
      <alignment horizontal="right" shrinkToFit="1" readingOrder="2"/>
    </xf>
    <xf numFmtId="0" fontId="7" fillId="0" borderId="5" xfId="0" applyFont="1" applyBorder="1" applyAlignment="1">
      <alignment horizontal="left" shrinkToFit="1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shrinkToFit="1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vertical="center" wrapText="1" readingOrder="2"/>
    </xf>
    <xf numFmtId="0" fontId="7" fillId="0" borderId="0" xfId="0" applyFont="1" applyBorder="1" applyAlignment="1">
      <alignment shrinkToFit="1" readingOrder="1"/>
    </xf>
    <xf numFmtId="0" fontId="7" fillId="0" borderId="8" xfId="0" applyFont="1" applyFill="1" applyBorder="1" applyAlignment="1">
      <alignment horizontal="left" shrinkToFit="1" readingOrder="1"/>
    </xf>
    <xf numFmtId="0" fontId="7" fillId="0" borderId="0" xfId="0" applyFont="1" applyBorder="1" applyAlignment="1">
      <alignment vertical="center" wrapText="1" shrinkToFit="1" readingOrder="1"/>
    </xf>
    <xf numFmtId="0" fontId="7" fillId="0" borderId="5" xfId="0" applyFont="1" applyFill="1" applyBorder="1" applyAlignment="1">
      <alignment wrapText="1" shrinkToFit="1" readingOrder="2"/>
    </xf>
    <xf numFmtId="0" fontId="7" fillId="0" borderId="8" xfId="0" applyFont="1" applyFill="1" applyBorder="1" applyAlignment="1">
      <alignment horizontal="right" shrinkToFit="1" readingOrder="2"/>
    </xf>
    <xf numFmtId="0" fontId="7" fillId="0" borderId="5" xfId="0" applyFont="1" applyFill="1" applyBorder="1" applyAlignment="1">
      <alignment shrinkToFit="1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wrapText="1" readingOrder="2"/>
    </xf>
    <xf numFmtId="0" fontId="8" fillId="0" borderId="0" xfId="0" applyFont="1" applyFill="1" applyBorder="1" applyAlignment="1">
      <alignment horizontal="right" shrinkToFit="1" readingOrder="2"/>
    </xf>
    <xf numFmtId="0" fontId="8" fillId="0" borderId="0" xfId="0" applyFont="1" applyFill="1" applyAlignment="1">
      <alignment horizontal="right" shrinkToFit="1" readingOrder="2"/>
    </xf>
    <xf numFmtId="0" fontId="7" fillId="0" borderId="0" xfId="0" applyFont="1" applyFill="1" applyBorder="1" applyAlignment="1">
      <alignment horizontal="right" shrinkToFit="1" readingOrder="2"/>
    </xf>
    <xf numFmtId="0" fontId="14" fillId="0" borderId="0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10" xfId="0" applyFont="1" applyBorder="1" applyAlignment="1">
      <alignment horizontal="lef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10" xfId="0" applyFont="1" applyFill="1" applyBorder="1" applyAlignment="1">
      <alignment horizontal="right" shrinkToFit="1" readingOrder="2"/>
    </xf>
    <xf numFmtId="0" fontId="19" fillId="0" borderId="5" xfId="0" applyFont="1" applyFill="1" applyBorder="1" applyAlignment="1">
      <alignment horizontal="left" wrapText="1" shrinkToFit="1" readingOrder="1"/>
    </xf>
    <xf numFmtId="0" fontId="1" fillId="0" borderId="0" xfId="3" applyFont="1" applyFill="1" applyBorder="1" applyAlignment="1">
      <alignment vertical="center"/>
    </xf>
    <xf numFmtId="0" fontId="6" fillId="0" borderId="0" xfId="3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7" fillId="0" borderId="0" xfId="3" applyFont="1" applyFill="1" applyBorder="1" applyAlignment="1">
      <alignment vertical="center" shrinkToFit="1" readingOrder="2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center" vertical="center" shrinkToFit="1" readingOrder="2"/>
    </xf>
    <xf numFmtId="0" fontId="8" fillId="0" borderId="0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vertical="center"/>
    </xf>
    <xf numFmtId="0" fontId="7" fillId="0" borderId="5" xfId="3" applyFont="1" applyFill="1" applyBorder="1" applyAlignment="1">
      <alignment vertical="center" shrinkToFit="1" readingOrder="2"/>
    </xf>
    <xf numFmtId="0" fontId="7" fillId="0" borderId="7" xfId="3" applyFont="1" applyFill="1" applyBorder="1" applyAlignment="1">
      <alignment vertical="center" shrinkToFit="1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vertical="center"/>
    </xf>
    <xf numFmtId="0" fontId="7" fillId="0" borderId="0" xfId="0" applyFont="1" applyBorder="1" applyAlignment="1">
      <alignment horizontal="right" vertical="center" readingOrder="2"/>
    </xf>
    <xf numFmtId="0" fontId="7" fillId="0" borderId="0" xfId="0" applyFont="1" applyAlignment="1">
      <alignment horizontal="right" vertical="center" readingOrder="2"/>
    </xf>
    <xf numFmtId="0" fontId="14" fillId="0" borderId="0" xfId="0" applyFont="1" applyAlignment="1">
      <alignment horizontal="right" readingOrder="2"/>
    </xf>
    <xf numFmtId="0" fontId="7" fillId="0" borderId="10" xfId="0" applyFont="1" applyBorder="1" applyAlignment="1">
      <alignment horizontal="left" vertical="center" readingOrder="1"/>
    </xf>
    <xf numFmtId="0" fontId="24" fillId="0" borderId="0" xfId="0" applyFont="1" applyAlignment="1">
      <alignment horizontal="right" shrinkToFit="1" readingOrder="2"/>
    </xf>
    <xf numFmtId="0" fontId="24" fillId="2" borderId="0" xfId="0" applyFont="1" applyFill="1" applyAlignment="1">
      <alignment horizontal="right" shrinkToFit="1" readingOrder="2"/>
    </xf>
    <xf numFmtId="0" fontId="7" fillId="0" borderId="0" xfId="0" applyFont="1" applyBorder="1" applyAlignment="1">
      <alignment horizontal="right" readingOrder="2"/>
    </xf>
    <xf numFmtId="0" fontId="7" fillId="0" borderId="0" xfId="0" applyFont="1" applyFill="1" applyAlignment="1">
      <alignment horizontal="right" readingOrder="2"/>
    </xf>
    <xf numFmtId="0" fontId="24" fillId="0" borderId="0" xfId="0" applyFont="1" applyFill="1" applyAlignment="1">
      <alignment horizontal="right" shrinkToFit="1" readingOrder="2"/>
    </xf>
    <xf numFmtId="0" fontId="14" fillId="0" borderId="0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7" fillId="0" borderId="14" xfId="0" applyFont="1" applyBorder="1" applyAlignment="1">
      <alignment horizontal="left" vertical="center" readingOrder="1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4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readingOrder="1"/>
    </xf>
    <xf numFmtId="0" fontId="7" fillId="0" borderId="0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right" vertical="center" wrapText="1" readingOrder="2"/>
    </xf>
    <xf numFmtId="0" fontId="7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readingOrder="2"/>
    </xf>
    <xf numFmtId="0" fontId="7" fillId="0" borderId="14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 indent="1" readingOrder="2"/>
    </xf>
    <xf numFmtId="0" fontId="7" fillId="0" borderId="6" xfId="0" applyFont="1" applyFill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left" vertical="center" wrapText="1" readingOrder="1"/>
    </xf>
    <xf numFmtId="0" fontId="7" fillId="0" borderId="8" xfId="0" applyFont="1" applyFill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left" wrapText="1"/>
    </xf>
    <xf numFmtId="0" fontId="7" fillId="0" borderId="5" xfId="0" applyFont="1" applyFill="1" applyBorder="1" applyAlignment="1">
      <alignment horizontal="left" readingOrder="1"/>
    </xf>
    <xf numFmtId="0" fontId="7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0" borderId="0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left" shrinkToFit="1" readingOrder="1"/>
    </xf>
    <xf numFmtId="0" fontId="7" fillId="0" borderId="10" xfId="0" applyFont="1" applyFill="1" applyBorder="1" applyAlignment="1">
      <alignment horizontal="right" vertical="center" shrinkToFit="1" readingOrder="2"/>
    </xf>
    <xf numFmtId="0" fontId="7" fillId="0" borderId="10" xfId="0" applyFont="1" applyBorder="1" applyAlignment="1">
      <alignment horizontal="left" wrapText="1" readingOrder="1"/>
    </xf>
    <xf numFmtId="0" fontId="7" fillId="0" borderId="6" xfId="0" applyFont="1" applyBorder="1" applyAlignment="1">
      <alignment vertical="center" readingOrder="1"/>
    </xf>
    <xf numFmtId="0" fontId="7" fillId="0" borderId="14" xfId="0" applyFont="1" applyBorder="1" applyAlignment="1">
      <alignment horizontal="left" vertical="center" wrapText="1" readingOrder="1"/>
    </xf>
    <xf numFmtId="0" fontId="14" fillId="0" borderId="0" xfId="0" applyFont="1" applyAlignment="1">
      <alignment vertical="center" readingOrder="2"/>
    </xf>
    <xf numFmtId="0" fontId="7" fillId="0" borderId="5" xfId="0" applyFont="1" applyBorder="1" applyAlignment="1">
      <alignment vertical="center" readingOrder="2"/>
    </xf>
    <xf numFmtId="0" fontId="12" fillId="0" borderId="5" xfId="1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/>
    </xf>
    <xf numFmtId="0" fontId="7" fillId="0" borderId="9" xfId="0" applyFont="1" applyBorder="1" applyAlignment="1">
      <alignment vertical="center" readingOrder="1"/>
    </xf>
    <xf numFmtId="0" fontId="7" fillId="0" borderId="14" xfId="0" applyFont="1" applyBorder="1" applyAlignment="1">
      <alignment horizontal="left"/>
    </xf>
    <xf numFmtId="0" fontId="7" fillId="0" borderId="5" xfId="0" applyFont="1" applyFill="1" applyBorder="1" applyAlignment="1">
      <alignment horizontal="right" vertical="center" indent="1" readingOrder="2"/>
    </xf>
    <xf numFmtId="0" fontId="10" fillId="0" borderId="5" xfId="0" applyFont="1" applyFill="1" applyBorder="1" applyAlignment="1">
      <alignment horizontal="left" wrapText="1" readingOrder="1"/>
    </xf>
    <xf numFmtId="0" fontId="7" fillId="0" borderId="5" xfId="0" applyFont="1" applyFill="1" applyBorder="1" applyAlignment="1">
      <alignment horizontal="left" wrapText="1" readingOrder="1"/>
    </xf>
    <xf numFmtId="0" fontId="7" fillId="0" borderId="8" xfId="0" applyFont="1" applyFill="1" applyBorder="1" applyAlignment="1">
      <alignment horizontal="left"/>
    </xf>
    <xf numFmtId="0" fontId="7" fillId="0" borderId="8" xfId="0" applyFont="1" applyFill="1" applyBorder="1" applyAlignment="1"/>
    <xf numFmtId="0" fontId="7" fillId="0" borderId="8" xfId="0" applyFont="1" applyFill="1" applyBorder="1" applyAlignment="1">
      <alignment vertical="center" readingOrder="1"/>
    </xf>
    <xf numFmtId="0" fontId="7" fillId="0" borderId="6" xfId="0" applyFont="1" applyFill="1" applyBorder="1" applyAlignment="1">
      <alignment vertical="center" wrapText="1" readingOrder="1"/>
    </xf>
    <xf numFmtId="0" fontId="7" fillId="0" borderId="14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wrapText="1" shrinkToFit="1" readingOrder="1"/>
    </xf>
    <xf numFmtId="0" fontId="13" fillId="0" borderId="0" xfId="0" applyFont="1"/>
    <xf numFmtId="0" fontId="9" fillId="0" borderId="0" xfId="0" applyFont="1"/>
    <xf numFmtId="0" fontId="7" fillId="0" borderId="8" xfId="0" applyFont="1" applyFill="1" applyBorder="1" applyAlignment="1">
      <alignment readingOrder="2"/>
    </xf>
    <xf numFmtId="0" fontId="7" fillId="0" borderId="14" xfId="0" applyFont="1" applyBorder="1" applyAlignment="1">
      <alignment readingOrder="2"/>
    </xf>
    <xf numFmtId="0" fontId="7" fillId="0" borderId="8" xfId="0" applyFont="1" applyBorder="1" applyAlignment="1">
      <alignment readingOrder="2"/>
    </xf>
    <xf numFmtId="0" fontId="7" fillId="0" borderId="8" xfId="0" applyFont="1" applyFill="1" applyBorder="1"/>
    <xf numFmtId="0" fontId="4" fillId="0" borderId="0" xfId="0" applyFont="1" applyBorder="1" applyAlignment="1">
      <alignment horizontal="right"/>
    </xf>
    <xf numFmtId="0" fontId="13" fillId="0" borderId="0" xfId="0" applyFont="1" applyBorder="1"/>
    <xf numFmtId="0" fontId="9" fillId="0" borderId="0" xfId="0" applyFont="1" applyBorder="1"/>
    <xf numFmtId="0" fontId="5" fillId="0" borderId="0" xfId="0" applyFont="1" applyBorder="1"/>
    <xf numFmtId="0" fontId="8" fillId="0" borderId="0" xfId="0" applyFont="1" applyFill="1" applyAlignment="1">
      <alignment horizontal="right"/>
    </xf>
    <xf numFmtId="0" fontId="8" fillId="0" borderId="0" xfId="0" applyFont="1" applyFill="1" applyBorder="1" applyAlignment="1">
      <alignment horizontal="right" vertical="center" wrapText="1" readingOrder="2"/>
    </xf>
    <xf numFmtId="0" fontId="5" fillId="0" borderId="0" xfId="0" applyFont="1" applyFill="1" applyBorder="1" applyAlignment="1">
      <alignment horizontal="right" vertical="center" indent="1" shrinkToFit="1" readingOrder="2"/>
    </xf>
    <xf numFmtId="0" fontId="22" fillId="0" borderId="0" xfId="0" applyFont="1" applyBorder="1"/>
    <xf numFmtId="0" fontId="5" fillId="0" borderId="0" xfId="0" applyFont="1" applyAlignment="1">
      <alignment horizontal="left" vertical="center"/>
    </xf>
    <xf numFmtId="0" fontId="14" fillId="0" borderId="0" xfId="3" applyFont="1" applyAlignment="1">
      <alignment vertical="center"/>
    </xf>
    <xf numFmtId="0" fontId="5" fillId="0" borderId="0" xfId="3" applyFont="1" applyFill="1" applyBorder="1" applyAlignment="1">
      <alignment vertical="center" readingOrder="2"/>
    </xf>
    <xf numFmtId="0" fontId="5" fillId="0" borderId="0" xfId="3" applyFont="1" applyFill="1" applyBorder="1" applyAlignment="1">
      <alignment horizontal="left" vertical="center" readingOrder="1"/>
    </xf>
    <xf numFmtId="0" fontId="7" fillId="4" borderId="5" xfId="3" applyFont="1" applyFill="1" applyBorder="1" applyAlignment="1">
      <alignment horizontal="right" vertical="center" shrinkToFit="1" readingOrder="2"/>
    </xf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vertical="center" wrapText="1" readingOrder="2"/>
    </xf>
    <xf numFmtId="0" fontId="7" fillId="4" borderId="5" xfId="3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left" shrinkToFit="1" readingOrder="1"/>
    </xf>
    <xf numFmtId="0" fontId="0" fillId="0" borderId="0" xfId="0" applyAlignment="1"/>
    <xf numFmtId="0" fontId="5" fillId="0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left" vertic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left" vertical="center" readingOrder="1"/>
    </xf>
    <xf numFmtId="0" fontId="7" fillId="0" borderId="8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9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7" fillId="0" borderId="6" xfId="0" applyFont="1" applyFill="1" applyBorder="1" applyAlignment="1">
      <alignment horizontal="right" vertical="center" wrapText="1" readingOrder="2"/>
    </xf>
    <xf numFmtId="0" fontId="7" fillId="0" borderId="10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left" wrapText="1" readingOrder="1"/>
    </xf>
    <xf numFmtId="0" fontId="7" fillId="0" borderId="8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center" vertical="center" readingOrder="1"/>
    </xf>
    <xf numFmtId="0" fontId="7" fillId="0" borderId="8" xfId="0" applyFont="1" applyBorder="1" applyAlignment="1">
      <alignment horizontal="left" vertical="center"/>
    </xf>
    <xf numFmtId="0" fontId="7" fillId="0" borderId="5" xfId="0" applyFont="1" applyBorder="1" applyAlignment="1">
      <alignment horizontal="left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2" xfId="0" applyFont="1" applyFill="1" applyBorder="1" applyAlignment="1">
      <alignment horizontal="right" vertical="center" shrinkToFit="1" readingOrder="2"/>
    </xf>
    <xf numFmtId="0" fontId="10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center" vertical="center" wrapText="1" shrinkToFit="1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horizontal="left" vertical="center" readingOrder="1"/>
    </xf>
    <xf numFmtId="0" fontId="7" fillId="0" borderId="6" xfId="0" applyFont="1" applyBorder="1" applyAlignment="1">
      <alignment horizontal="left" vertical="center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16" xfId="0" applyFont="1" applyFill="1" applyBorder="1" applyAlignment="1">
      <alignment horizontal="left" vertical="center" wrapText="1" readingOrder="1"/>
    </xf>
    <xf numFmtId="0" fontId="5" fillId="0" borderId="3" xfId="0" applyFont="1" applyFill="1" applyBorder="1" applyAlignment="1">
      <alignment horizontal="center" vertical="center" readingOrder="2"/>
    </xf>
    <xf numFmtId="0" fontId="7" fillId="0" borderId="6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left" readingOrder="1"/>
    </xf>
    <xf numFmtId="0" fontId="14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5" fillId="0" borderId="4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/>
    </xf>
    <xf numFmtId="0" fontId="7" fillId="4" borderId="6" xfId="0" applyFont="1" applyFill="1" applyBorder="1" applyAlignment="1">
      <alignment horizontal="right" vertical="center" wrapText="1" readingOrder="2"/>
    </xf>
    <xf numFmtId="0" fontId="7" fillId="4" borderId="0" xfId="0" applyFont="1" applyFill="1" applyBorder="1" applyAlignment="1">
      <alignment horizontal="right" vertical="center" wrapText="1" readingOrder="2"/>
    </xf>
    <xf numFmtId="0" fontId="7" fillId="0" borderId="6" xfId="0" applyFont="1" applyBorder="1" applyAlignment="1">
      <alignment horizontal="left" wrapText="1" shrinkToFit="1" readingOrder="1"/>
    </xf>
    <xf numFmtId="0" fontId="7" fillId="0" borderId="0" xfId="0" applyFont="1" applyBorder="1" applyAlignment="1">
      <alignment horizontal="left" wrapText="1" shrinkToFit="1" readingOrder="1"/>
    </xf>
    <xf numFmtId="0" fontId="7" fillId="0" borderId="0" xfId="0" applyFont="1" applyBorder="1" applyAlignment="1">
      <alignment horizontal="center" vertical="center" wrapText="1" shrinkToFit="1" readingOrder="1"/>
    </xf>
    <xf numFmtId="0" fontId="7" fillId="4" borderId="0" xfId="0" applyFont="1" applyFill="1" applyBorder="1" applyAlignment="1">
      <alignment horizontal="right"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Border="1" applyAlignment="1">
      <alignment vertical="center"/>
    </xf>
    <xf numFmtId="0" fontId="7" fillId="4" borderId="8" xfId="0" applyFont="1" applyFill="1" applyBorder="1" applyAlignment="1">
      <alignment horizontal="right" vertical="center" readingOrder="2"/>
    </xf>
    <xf numFmtId="0" fontId="7" fillId="4" borderId="14" xfId="0" applyFont="1" applyFill="1" applyBorder="1" applyAlignment="1">
      <alignment horizontal="right" vertical="center" readingOrder="2"/>
    </xf>
    <xf numFmtId="0" fontId="7" fillId="4" borderId="1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shrinkToFit="1" readingOrder="1"/>
    </xf>
    <xf numFmtId="0" fontId="7" fillId="0" borderId="6" xfId="0" applyFont="1" applyFill="1" applyBorder="1" applyAlignment="1">
      <alignment horizontal="center" vertical="center" shrinkToFit="1" readingOrder="1"/>
    </xf>
    <xf numFmtId="0" fontId="14" fillId="0" borderId="9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/>
    </xf>
    <xf numFmtId="0" fontId="4" fillId="0" borderId="0" xfId="0" applyFont="1" applyAlignment="1">
      <alignment shrinkToFit="1"/>
    </xf>
    <xf numFmtId="0" fontId="7" fillId="0" borderId="16" xfId="0" applyFont="1" applyBorder="1" applyAlignment="1">
      <alignment horizontal="left" vertical="center" shrinkToFit="1" readingOrder="1"/>
    </xf>
    <xf numFmtId="0" fontId="7" fillId="0" borderId="5" xfId="0" applyFont="1" applyBorder="1" applyAlignment="1">
      <alignment vertical="center" shrinkToFit="1"/>
    </xf>
    <xf numFmtId="0" fontId="7" fillId="0" borderId="5" xfId="0" applyFont="1" applyBorder="1" applyAlignment="1">
      <alignment horizontal="left" vertical="center" wrapText="1" shrinkToFit="1" readingOrder="1"/>
    </xf>
    <xf numFmtId="0" fontId="4" fillId="2" borderId="0" xfId="0" applyFont="1" applyFill="1" applyAlignment="1">
      <alignment shrinkToFit="1"/>
    </xf>
    <xf numFmtId="0" fontId="7" fillId="0" borderId="16" xfId="0" applyFont="1" applyFill="1" applyBorder="1" applyAlignment="1">
      <alignment horizontal="left" vertical="center" shrinkToFit="1" readingOrder="1"/>
    </xf>
    <xf numFmtId="0" fontId="4" fillId="2" borderId="0" xfId="0" applyFont="1" applyFill="1" applyBorder="1" applyAlignment="1">
      <alignment shrinkToFit="1"/>
    </xf>
    <xf numFmtId="0" fontId="4" fillId="0" borderId="0" xfId="0" applyFont="1" applyBorder="1" applyAlignment="1">
      <alignment shrinkToFit="1"/>
    </xf>
    <xf numFmtId="0" fontId="7" fillId="0" borderId="9" xfId="0" applyFont="1" applyBorder="1" applyAlignment="1">
      <alignment vertical="center"/>
    </xf>
    <xf numFmtId="0" fontId="26" fillId="0" borderId="0" xfId="0" applyFont="1"/>
    <xf numFmtId="0" fontId="9" fillId="0" borderId="0" xfId="0" applyFont="1" applyAlignment="1">
      <alignment shrinkToFit="1"/>
    </xf>
    <xf numFmtId="0" fontId="3" fillId="0" borderId="0" xfId="0" applyFont="1" applyAlignment="1">
      <alignment shrinkToFit="1"/>
    </xf>
    <xf numFmtId="0" fontId="3" fillId="0" borderId="5" xfId="0" applyFont="1" applyBorder="1" applyAlignment="1">
      <alignment shrinkToFit="1"/>
    </xf>
    <xf numFmtId="0" fontId="3" fillId="0" borderId="0" xfId="0" applyFont="1" applyBorder="1" applyAlignment="1">
      <alignment shrinkToFit="1"/>
    </xf>
    <xf numFmtId="0" fontId="7" fillId="0" borderId="5" xfId="8" applyFont="1" applyBorder="1" applyAlignment="1">
      <alignment vertical="center" wrapText="1" readingOrder="1"/>
    </xf>
    <xf numFmtId="0" fontId="7" fillId="0" borderId="5" xfId="8" applyFont="1" applyFill="1" applyBorder="1" applyAlignment="1">
      <alignment horizontal="left" vertical="center" wrapText="1" readingOrder="1"/>
    </xf>
    <xf numFmtId="0" fontId="14" fillId="0" borderId="0" xfId="0" applyFont="1" applyAlignment="1">
      <alignment horizontal="left" shrinkToFit="1" readingOrder="1"/>
    </xf>
    <xf numFmtId="0" fontId="5" fillId="0" borderId="2" xfId="0" applyFont="1" applyFill="1" applyBorder="1" applyAlignment="1">
      <alignment vertical="center" shrinkToFit="1" readingOrder="1"/>
    </xf>
    <xf numFmtId="0" fontId="7" fillId="0" borderId="6" xfId="0" applyFont="1" applyFill="1" applyBorder="1" applyAlignment="1">
      <alignment vertical="center"/>
    </xf>
    <xf numFmtId="0" fontId="7" fillId="0" borderId="6" xfId="8" applyFont="1" applyBorder="1" applyAlignment="1">
      <alignment vertical="center" wrapText="1" readingOrder="1"/>
    </xf>
    <xf numFmtId="0" fontId="3" fillId="0" borderId="5" xfId="0" applyFont="1" applyBorder="1" applyAlignment="1">
      <alignment horizontal="right" shrinkToFit="1"/>
    </xf>
    <xf numFmtId="0" fontId="7" fillId="0" borderId="5" xfId="0" applyFont="1" applyBorder="1" applyAlignment="1">
      <alignment shrinkToFit="1"/>
    </xf>
    <xf numFmtId="0" fontId="7" fillId="0" borderId="5" xfId="0" applyFont="1" applyBorder="1" applyAlignment="1">
      <alignment horizontal="center" shrinkToFit="1"/>
    </xf>
    <xf numFmtId="0" fontId="7" fillId="0" borderId="5" xfId="0" applyFont="1" applyBorder="1" applyAlignment="1">
      <alignment horizontal="right" vertical="center" shrinkToFit="1"/>
    </xf>
    <xf numFmtId="0" fontId="7" fillId="0" borderId="5" xfId="0" applyFont="1" applyBorder="1" applyAlignment="1">
      <alignment vertical="center" wrapText="1" shrinkToFit="1"/>
    </xf>
    <xf numFmtId="0" fontId="7" fillId="0" borderId="6" xfId="0" applyFont="1" applyBorder="1" applyAlignment="1">
      <alignment horizontal="right" vertical="center" shrinkToFit="1"/>
    </xf>
    <xf numFmtId="0" fontId="14" fillId="0" borderId="8" xfId="0" applyFont="1" applyFill="1" applyBorder="1" applyAlignment="1">
      <alignment vertical="center" readingOrder="2"/>
    </xf>
    <xf numFmtId="0" fontId="7" fillId="0" borderId="8" xfId="0" applyFont="1" applyBorder="1" applyAlignment="1">
      <alignment shrinkToFit="1"/>
    </xf>
    <xf numFmtId="1" fontId="7" fillId="0" borderId="5" xfId="0" applyNumberFormat="1" applyFont="1" applyFill="1" applyBorder="1" applyAlignment="1">
      <alignment vertical="center" readingOrder="2"/>
    </xf>
    <xf numFmtId="0" fontId="7" fillId="0" borderId="6" xfId="0" applyFont="1" applyBorder="1" applyAlignment="1">
      <alignment shrinkToFit="1"/>
    </xf>
    <xf numFmtId="0" fontId="7" fillId="0" borderId="0" xfId="0" applyFont="1" applyBorder="1" applyAlignment="1">
      <alignment horizontal="center" shrinkToFit="1"/>
    </xf>
    <xf numFmtId="0" fontId="7" fillId="0" borderId="1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shrinkToFit="1" readingOrder="2"/>
    </xf>
    <xf numFmtId="0" fontId="7" fillId="4" borderId="16" xfId="0" applyFont="1" applyFill="1" applyBorder="1" applyAlignment="1">
      <alignment vertical="center" shrinkToFit="1"/>
    </xf>
    <xf numFmtId="0" fontId="7" fillId="4" borderId="5" xfId="0" applyFont="1" applyFill="1" applyBorder="1" applyAlignment="1">
      <alignment vertical="center" shrinkToFit="1" readingOrder="2"/>
    </xf>
    <xf numFmtId="0" fontId="7" fillId="4" borderId="6" xfId="0" applyFont="1" applyFill="1" applyBorder="1" applyAlignment="1">
      <alignment vertical="center" shrinkToFit="1" readingOrder="2"/>
    </xf>
    <xf numFmtId="0" fontId="3" fillId="0" borderId="0" xfId="0" applyFont="1" applyAlignment="1">
      <alignment shrinkToFit="1" readingOrder="2"/>
    </xf>
    <xf numFmtId="0" fontId="7" fillId="0" borderId="0" xfId="0" applyFont="1" applyAlignment="1">
      <alignment shrinkToFit="1"/>
    </xf>
    <xf numFmtId="0" fontId="7" fillId="0" borderId="16" xfId="0" applyFont="1" applyBorder="1" applyAlignment="1">
      <alignment vertical="center"/>
    </xf>
    <xf numFmtId="0" fontId="7" fillId="0" borderId="15" xfId="0" applyFont="1" applyFill="1" applyBorder="1" applyAlignment="1">
      <alignment horizontal="right" vertical="center" wrapText="1" readingOrder="2"/>
    </xf>
    <xf numFmtId="0" fontId="7" fillId="0" borderId="8" xfId="7" applyFont="1" applyBorder="1" applyAlignment="1">
      <alignment vertical="center"/>
    </xf>
    <xf numFmtId="0" fontId="5" fillId="0" borderId="0" xfId="0" applyFont="1" applyAlignment="1"/>
    <xf numFmtId="0" fontId="7" fillId="0" borderId="5" xfId="0" applyFont="1" applyFill="1" applyBorder="1" applyAlignment="1">
      <alignment horizontal="left" vertical="center" wrapText="1" readingOrder="2"/>
    </xf>
    <xf numFmtId="0" fontId="7" fillId="0" borderId="5" xfId="8" applyFont="1" applyBorder="1" applyAlignment="1">
      <alignment horizontal="left" vertical="center" readingOrder="2"/>
    </xf>
    <xf numFmtId="0" fontId="6" fillId="0" borderId="0" xfId="7" applyFont="1" applyBorder="1"/>
    <xf numFmtId="0" fontId="5" fillId="0" borderId="0" xfId="7" applyFont="1" applyFill="1" applyBorder="1" applyAlignment="1">
      <alignment vertical="center" shrinkToFit="1" readingOrder="2"/>
    </xf>
    <xf numFmtId="0" fontId="5" fillId="0" borderId="0" xfId="7" applyFont="1" applyFill="1" applyBorder="1" applyAlignment="1">
      <alignment vertical="center" shrinkToFit="1" readingOrder="1"/>
    </xf>
    <xf numFmtId="0" fontId="1" fillId="0" borderId="0" xfId="7" applyFont="1" applyBorder="1"/>
    <xf numFmtId="0" fontId="7" fillId="0" borderId="0" xfId="7" applyFont="1" applyFill="1" applyBorder="1" applyAlignment="1">
      <alignment vertical="center" readingOrder="2"/>
    </xf>
    <xf numFmtId="0" fontId="7" fillId="0" borderId="0" xfId="7" applyFont="1" applyBorder="1" applyAlignment="1">
      <alignment vertical="center"/>
    </xf>
    <xf numFmtId="0" fontId="7" fillId="0" borderId="5" xfId="7" applyFont="1" applyFill="1" applyBorder="1" applyAlignment="1">
      <alignment vertical="center" shrinkToFit="1" readingOrder="2"/>
    </xf>
    <xf numFmtId="0" fontId="7" fillId="0" borderId="5" xfId="7" applyFont="1" applyBorder="1" applyAlignment="1">
      <alignment vertical="center"/>
    </xf>
    <xf numFmtId="0" fontId="7" fillId="0" borderId="5" xfId="7" applyFont="1" applyBorder="1" applyAlignment="1">
      <alignment vertical="center" wrapText="1"/>
    </xf>
    <xf numFmtId="0" fontId="7" fillId="0" borderId="5" xfId="7" applyFont="1" applyFill="1" applyBorder="1" applyAlignment="1">
      <alignment vertical="center" readingOrder="2"/>
    </xf>
    <xf numFmtId="0" fontId="14" fillId="0" borderId="6" xfId="0" applyFont="1" applyBorder="1" applyAlignment="1">
      <alignment vertical="center"/>
    </xf>
    <xf numFmtId="0" fontId="8" fillId="0" borderId="0" xfId="7" applyFont="1" applyBorder="1"/>
    <xf numFmtId="0" fontId="1" fillId="0" borderId="0" xfId="7" applyFont="1" applyBorder="1" applyAlignment="1">
      <alignment vertical="center"/>
    </xf>
    <xf numFmtId="0" fontId="1" fillId="0" borderId="0" xfId="7" applyAlignment="1">
      <alignment horizontal="right"/>
    </xf>
    <xf numFmtId="0" fontId="5" fillId="0" borderId="0" xfId="7" applyFont="1" applyFill="1" applyBorder="1" applyAlignment="1">
      <alignment horizontal="right" vertical="center" shrinkToFit="1" readingOrder="2"/>
    </xf>
    <xf numFmtId="0" fontId="5" fillId="0" borderId="0" xfId="7" applyFont="1" applyFill="1" applyBorder="1" applyAlignment="1">
      <alignment horizontal="left" vertical="center" shrinkToFit="1" readingOrder="1"/>
    </xf>
    <xf numFmtId="0" fontId="7" fillId="0" borderId="0" xfId="7" applyFont="1" applyAlignment="1">
      <alignment vertical="center"/>
    </xf>
    <xf numFmtId="0" fontId="7" fillId="0" borderId="5" xfId="7" applyFont="1" applyFill="1" applyBorder="1" applyAlignment="1">
      <alignment horizontal="right" vertical="center" readingOrder="2"/>
    </xf>
    <xf numFmtId="0" fontId="7" fillId="4" borderId="5" xfId="7" applyFont="1" applyFill="1" applyBorder="1" applyAlignment="1">
      <alignment vertical="center" wrapText="1"/>
    </xf>
    <xf numFmtId="0" fontId="7" fillId="0" borderId="8" xfId="7" applyFont="1" applyFill="1" applyBorder="1" applyAlignment="1">
      <alignment horizontal="right" vertical="center" readingOrder="2"/>
    </xf>
    <xf numFmtId="0" fontId="1" fillId="4" borderId="0" xfId="7" applyFill="1" applyAlignment="1">
      <alignment horizontal="right"/>
    </xf>
    <xf numFmtId="0" fontId="7" fillId="0" borderId="6" xfId="7" applyFont="1" applyFill="1" applyBorder="1" applyAlignment="1">
      <alignment horizontal="right" vertical="center" readingOrder="2"/>
    </xf>
    <xf numFmtId="0" fontId="7" fillId="0" borderId="6" xfId="7" applyFont="1" applyBorder="1" applyAlignment="1">
      <alignment vertical="center"/>
    </xf>
    <xf numFmtId="0" fontId="7" fillId="0" borderId="11" xfId="0" applyFont="1" applyFill="1" applyBorder="1" applyAlignment="1">
      <alignment vertical="center" shrinkToFit="1" readingOrder="2"/>
    </xf>
    <xf numFmtId="0" fontId="7" fillId="0" borderId="11" xfId="0" applyFont="1" applyBorder="1" applyAlignment="1">
      <alignment vertical="center" shrinkToFit="1"/>
    </xf>
    <xf numFmtId="0" fontId="7" fillId="0" borderId="7" xfId="7" applyFont="1" applyFill="1" applyBorder="1" applyAlignment="1">
      <alignment horizontal="right" vertical="center" readingOrder="2"/>
    </xf>
    <xf numFmtId="0" fontId="7" fillId="0" borderId="0" xfId="7" applyFont="1" applyFill="1" applyBorder="1" applyAlignment="1">
      <alignment horizontal="right" vertical="center" readingOrder="2"/>
    </xf>
    <xf numFmtId="0" fontId="7" fillId="0" borderId="0" xfId="7" applyFont="1" applyFill="1" applyBorder="1" applyAlignment="1">
      <alignment horizontal="right" vertical="center" indent="1" readingOrder="2"/>
    </xf>
    <xf numFmtId="0" fontId="1" fillId="0" borderId="0" xfId="7" applyAlignment="1">
      <alignment vertical="center"/>
    </xf>
    <xf numFmtId="0" fontId="1" fillId="2" borderId="0" xfId="7" applyFill="1" applyAlignment="1">
      <alignment horizontal="right"/>
    </xf>
    <xf numFmtId="0" fontId="1" fillId="0" borderId="0" xfId="7" applyBorder="1" applyAlignment="1">
      <alignment horizontal="right" vertical="center" wrapText="1" readingOrder="2"/>
    </xf>
    <xf numFmtId="0" fontId="7" fillId="0" borderId="0" xfId="7" applyFont="1" applyAlignment="1">
      <alignment horizontal="right" readingOrder="2"/>
    </xf>
    <xf numFmtId="0" fontId="8" fillId="0" borderId="0" xfId="7" applyFont="1" applyAlignment="1">
      <alignment horizontal="right" readingOrder="2"/>
    </xf>
    <xf numFmtId="0" fontId="4" fillId="0" borderId="0" xfId="7" applyFont="1" applyAlignment="1">
      <alignment horizontal="right" readingOrder="2"/>
    </xf>
    <xf numFmtId="0" fontId="3" fillId="0" borderId="0" xfId="7" applyFont="1" applyAlignment="1">
      <alignment horizontal="right" readingOrder="2"/>
    </xf>
    <xf numFmtId="0" fontId="7" fillId="4" borderId="10" xfId="0" applyFont="1" applyFill="1" applyBorder="1" applyAlignment="1">
      <alignment vertical="center" shrinkToFit="1" readingOrder="2"/>
    </xf>
    <xf numFmtId="0" fontId="5" fillId="0" borderId="9" xfId="0" applyFont="1" applyFill="1" applyBorder="1" applyAlignment="1">
      <alignment vertical="center" readingOrder="2"/>
    </xf>
    <xf numFmtId="0" fontId="7" fillId="0" borderId="15" xfId="0" applyFont="1" applyBorder="1" applyAlignment="1">
      <alignment vertical="center"/>
    </xf>
    <xf numFmtId="0" fontId="7" fillId="2" borderId="5" xfId="0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2"/>
    </xf>
    <xf numFmtId="0" fontId="7" fillId="0" borderId="14" xfId="0" applyFont="1" applyFill="1" applyBorder="1" applyAlignment="1">
      <alignment vertical="center" shrinkToFit="1" readingOrder="2"/>
    </xf>
    <xf numFmtId="0" fontId="0" fillId="0" borderId="0" xfId="0" applyBorder="1"/>
    <xf numFmtId="0" fontId="7" fillId="0" borderId="6" xfId="8" applyFont="1" applyBorder="1" applyAlignment="1">
      <alignment horizontal="left" vertical="center" wrapText="1" readingOrder="2"/>
    </xf>
    <xf numFmtId="0" fontId="0" fillId="0" borderId="0" xfId="0" applyBorder="1" applyAlignment="1"/>
    <xf numFmtId="0" fontId="0" fillId="0" borderId="0" xfId="0" applyFill="1"/>
    <xf numFmtId="0" fontId="0" fillId="2" borderId="0" xfId="0" applyFill="1"/>
    <xf numFmtId="0" fontId="5" fillId="0" borderId="10" xfId="0" applyFont="1" applyFill="1" applyBorder="1" applyAlignment="1">
      <alignment horizontal="center" vertical="center" readingOrder="2"/>
    </xf>
    <xf numFmtId="0" fontId="5" fillId="0" borderId="5" xfId="0" applyFont="1" applyFill="1" applyBorder="1" applyAlignment="1">
      <alignment horizontal="right" vertical="center" readingOrder="2"/>
    </xf>
    <xf numFmtId="0" fontId="7" fillId="0" borderId="16" xfId="0" applyFont="1" applyBorder="1" applyAlignment="1"/>
    <xf numFmtId="0" fontId="7" fillId="0" borderId="8" xfId="0" applyFont="1" applyBorder="1" applyAlignment="1"/>
    <xf numFmtId="0" fontId="7" fillId="0" borderId="6" xfId="0" applyFont="1" applyBorder="1" applyAlignment="1"/>
    <xf numFmtId="0" fontId="8" fillId="0" borderId="0" xfId="0" applyFont="1" applyAlignment="1">
      <alignment shrinkToFit="1"/>
    </xf>
    <xf numFmtId="0" fontId="9" fillId="0" borderId="0" xfId="0" applyFont="1" applyFill="1" applyAlignment="1">
      <alignment shrinkToFit="1" readingOrder="2"/>
    </xf>
    <xf numFmtId="0" fontId="9" fillId="0" borderId="0" xfId="0" applyFont="1" applyFill="1" applyBorder="1" applyAlignment="1">
      <alignment shrinkToFit="1" readingOrder="2"/>
    </xf>
    <xf numFmtId="0" fontId="3" fillId="0" borderId="0" xfId="0" applyFont="1" applyFill="1" applyAlignment="1">
      <alignment shrinkToFit="1" readingOrder="2"/>
    </xf>
    <xf numFmtId="0" fontId="3" fillId="0" borderId="0" xfId="0" applyFont="1" applyFill="1" applyBorder="1" applyAlignment="1">
      <alignment shrinkToFit="1" readingOrder="2"/>
    </xf>
    <xf numFmtId="0" fontId="4" fillId="0" borderId="0" xfId="0" applyFont="1" applyFill="1" applyAlignment="1">
      <alignment shrinkToFit="1" readingOrder="2"/>
    </xf>
    <xf numFmtId="0" fontId="4" fillId="2" borderId="0" xfId="0" applyFont="1" applyFill="1" applyAlignment="1">
      <alignment shrinkToFit="1" readingOrder="2"/>
    </xf>
    <xf numFmtId="0" fontId="8" fillId="0" borderId="5" xfId="0" applyFont="1" applyBorder="1" applyAlignment="1">
      <alignment shrinkToFit="1"/>
    </xf>
    <xf numFmtId="0" fontId="7" fillId="0" borderId="16" xfId="0" applyFont="1" applyFill="1" applyBorder="1" applyAlignment="1">
      <alignment horizontal="left" shrinkToFit="1" readingOrder="1"/>
    </xf>
    <xf numFmtId="0" fontId="7" fillId="0" borderId="16" xfId="0" applyFont="1" applyFill="1" applyBorder="1" applyAlignment="1">
      <alignment horizontal="left" vertical="center" wrapText="1" shrinkToFit="1" readingOrder="1"/>
    </xf>
    <xf numFmtId="0" fontId="7" fillId="0" borderId="23" xfId="0" applyFont="1" applyFill="1" applyBorder="1" applyAlignment="1">
      <alignment horizontal="left" shrinkToFit="1" readingOrder="1"/>
    </xf>
    <xf numFmtId="0" fontId="7" fillId="0" borderId="9" xfId="0" applyFont="1" applyFill="1" applyBorder="1" applyAlignment="1">
      <alignment vertical="center" shrinkToFit="1" readingOrder="2"/>
    </xf>
    <xf numFmtId="0" fontId="5" fillId="0" borderId="5" xfId="0" applyFont="1" applyFill="1" applyBorder="1" applyAlignment="1">
      <alignment vertical="center" readingOrder="2"/>
    </xf>
    <xf numFmtId="0" fontId="8" fillId="0" borderId="5" xfId="0" applyFont="1" applyFill="1" applyBorder="1" applyAlignment="1">
      <alignment shrinkToFit="1" readingOrder="1"/>
    </xf>
    <xf numFmtId="0" fontId="8" fillId="0" borderId="0" xfId="0" applyFont="1" applyFill="1" applyBorder="1" applyAlignment="1">
      <alignment shrinkToFit="1" readingOrder="1"/>
    </xf>
    <xf numFmtId="0" fontId="5" fillId="0" borderId="15" xfId="0" applyFont="1" applyFill="1" applyBorder="1" applyAlignment="1">
      <alignment vertical="center" readingOrder="2"/>
    </xf>
    <xf numFmtId="0" fontId="5" fillId="0" borderId="8" xfId="0" applyFont="1" applyFill="1" applyBorder="1" applyAlignment="1">
      <alignment vertical="center" readingOrder="2"/>
    </xf>
    <xf numFmtId="0" fontId="8" fillId="0" borderId="8" xfId="0" applyFont="1" applyFill="1" applyBorder="1" applyAlignment="1">
      <alignment shrinkToFit="1" readingOrder="1"/>
    </xf>
    <xf numFmtId="0" fontId="7" fillId="0" borderId="15" xfId="0" applyFont="1" applyFill="1" applyBorder="1" applyAlignment="1">
      <alignment shrinkToFit="1" readingOrder="1"/>
    </xf>
    <xf numFmtId="0" fontId="4" fillId="0" borderId="0" xfId="0" applyFont="1" applyFill="1" applyBorder="1" applyAlignment="1">
      <alignment shrinkToFit="1" readingOrder="2"/>
    </xf>
    <xf numFmtId="0" fontId="8" fillId="0" borderId="0" xfId="0" applyFont="1" applyFill="1" applyBorder="1" applyAlignment="1">
      <alignment horizontal="left" shrinkToFit="1" readingOrder="1"/>
    </xf>
    <xf numFmtId="0" fontId="7" fillId="4" borderId="8" xfId="0" applyFont="1" applyFill="1" applyBorder="1" applyAlignment="1">
      <alignment vertical="center" readingOrder="2"/>
    </xf>
    <xf numFmtId="0" fontId="7" fillId="4" borderId="0" xfId="0" applyFont="1" applyFill="1" applyBorder="1" applyAlignment="1">
      <alignment vertical="center" shrinkToFit="1" readingOrder="2"/>
    </xf>
    <xf numFmtId="0" fontId="8" fillId="4" borderId="0" xfId="0" applyFont="1" applyFill="1" applyBorder="1" applyAlignment="1">
      <alignment shrinkToFit="1" readingOrder="1"/>
    </xf>
    <xf numFmtId="0" fontId="8" fillId="4" borderId="5" xfId="0" applyFont="1" applyFill="1" applyBorder="1" applyAlignment="1">
      <alignment shrinkToFit="1" readingOrder="1"/>
    </xf>
    <xf numFmtId="0" fontId="7" fillId="0" borderId="16" xfId="0" applyFont="1" applyFill="1" applyBorder="1" applyAlignment="1">
      <alignment vertical="center" shrinkToFit="1" readingOrder="2"/>
    </xf>
    <xf numFmtId="0" fontId="7" fillId="0" borderId="15" xfId="0" applyFont="1" applyFill="1" applyBorder="1" applyAlignment="1">
      <alignment vertical="center" shrinkToFit="1" readingOrder="1"/>
    </xf>
    <xf numFmtId="0" fontId="5" fillId="0" borderId="0" xfId="0" applyFont="1" applyBorder="1" applyAlignment="1">
      <alignment shrinkToFit="1" readingOrder="2"/>
    </xf>
    <xf numFmtId="0" fontId="3" fillId="0" borderId="0" xfId="0" applyFont="1" applyBorder="1" applyAlignment="1">
      <alignment shrinkToFit="1" readingOrder="2"/>
    </xf>
    <xf numFmtId="0" fontId="4" fillId="0" borderId="0" xfId="0" applyFont="1" applyBorder="1" applyAlignment="1">
      <alignment shrinkToFit="1" readingOrder="2"/>
    </xf>
    <xf numFmtId="0" fontId="7" fillId="0" borderId="11" xfId="0" applyFont="1" applyFill="1" applyBorder="1" applyAlignment="1">
      <alignment horizontal="right" vertical="center" shrinkToFit="1" readingOrder="2"/>
    </xf>
    <xf numFmtId="0" fontId="4" fillId="2" borderId="0" xfId="0" applyFont="1" applyFill="1" applyBorder="1" applyAlignment="1">
      <alignment shrinkToFit="1" readingOrder="2"/>
    </xf>
    <xf numFmtId="0" fontId="7" fillId="0" borderId="0" xfId="0" applyFont="1" applyBorder="1" applyAlignment="1">
      <alignment horizontal="left" readingOrder="1"/>
    </xf>
    <xf numFmtId="0" fontId="7" fillId="0" borderId="16" xfId="0" applyFont="1" applyFill="1" applyBorder="1" applyAlignment="1">
      <alignment horizontal="left" vertical="center" readingOrder="1"/>
    </xf>
    <xf numFmtId="0" fontId="7" fillId="0" borderId="0" xfId="0" applyFont="1" applyBorder="1" applyAlignment="1">
      <alignment shrinkToFit="1" readingOrder="2"/>
    </xf>
    <xf numFmtId="0" fontId="8" fillId="0" borderId="0" xfId="0" applyFont="1" applyBorder="1" applyAlignment="1">
      <alignment shrinkToFit="1" readingOrder="2"/>
    </xf>
    <xf numFmtId="0" fontId="4" fillId="0" borderId="0" xfId="0" applyFont="1" applyAlignment="1">
      <alignment shrinkToFit="1" readingOrder="2"/>
    </xf>
    <xf numFmtId="0" fontId="5" fillId="0" borderId="0" xfId="0" applyFont="1" applyFill="1" applyBorder="1" applyAlignment="1">
      <alignment horizontal="left" vertical="center" wrapText="1" shrinkToFit="1" readingOrder="1"/>
    </xf>
    <xf numFmtId="0" fontId="19" fillId="0" borderId="0" xfId="0" applyFont="1"/>
    <xf numFmtId="0" fontId="14" fillId="0" borderId="5" xfId="0" applyFont="1" applyBorder="1" applyAlignment="1">
      <alignment vertical="center"/>
    </xf>
    <xf numFmtId="0" fontId="7" fillId="0" borderId="10" xfId="0" applyFont="1" applyFill="1" applyBorder="1" applyAlignment="1">
      <alignment horizontal="left" vertical="center" readingOrder="2"/>
    </xf>
    <xf numFmtId="0" fontId="1" fillId="0" borderId="0" xfId="0" applyFont="1" applyBorder="1"/>
    <xf numFmtId="0" fontId="14" fillId="0" borderId="0" xfId="0" applyFont="1" applyFill="1" applyBorder="1" applyAlignment="1">
      <alignment vertical="center" readingOrder="2"/>
    </xf>
    <xf numFmtId="0" fontId="7" fillId="0" borderId="9" xfId="0" applyFont="1" applyBorder="1"/>
    <xf numFmtId="0" fontId="7" fillId="0" borderId="15" xfId="0" applyFont="1" applyFill="1" applyBorder="1" applyAlignment="1">
      <alignment vertical="center" wrapText="1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0" borderId="9" xfId="0" applyFont="1" applyBorder="1" applyAlignment="1">
      <alignment shrinkToFit="1"/>
    </xf>
    <xf numFmtId="0" fontId="7" fillId="0" borderId="5" xfId="0" applyFont="1" applyFill="1" applyBorder="1" applyAlignment="1">
      <alignment horizontal="right" vertical="center" shrinkToFit="1"/>
    </xf>
    <xf numFmtId="0" fontId="7" fillId="0" borderId="15" xfId="0" applyFont="1" applyFill="1" applyBorder="1" applyAlignment="1">
      <alignment horizontal="right" vertical="center" shrinkToFit="1"/>
    </xf>
    <xf numFmtId="0" fontId="7" fillId="0" borderId="8" xfId="0" applyFont="1" applyFill="1" applyBorder="1" applyAlignment="1">
      <alignment vertical="center" shrinkToFit="1"/>
    </xf>
    <xf numFmtId="0" fontId="7" fillId="0" borderId="5" xfId="0" applyFont="1" applyFill="1" applyBorder="1" applyAlignment="1">
      <alignment horizontal="right" vertical="center" wrapText="1" shrinkToFit="1" readingOrder="2"/>
    </xf>
    <xf numFmtId="0" fontId="20" fillId="0" borderId="0" xfId="0" applyFont="1" applyAlignment="1">
      <alignment shrinkToFit="1"/>
    </xf>
    <xf numFmtId="0" fontId="7" fillId="0" borderId="16" xfId="0" applyFont="1" applyFill="1" applyBorder="1" applyAlignment="1">
      <alignment horizontal="left" readingOrder="1"/>
    </xf>
    <xf numFmtId="0" fontId="7" fillId="0" borderId="6" xfId="0" applyFont="1" applyFill="1" applyBorder="1" applyAlignment="1">
      <alignment horizontal="right" vertical="center" wrapText="1" shrinkToFit="1"/>
    </xf>
    <xf numFmtId="0" fontId="7" fillId="0" borderId="6" xfId="0" applyFont="1" applyFill="1" applyBorder="1" applyAlignment="1">
      <alignment vertical="center" shrinkToFit="1"/>
    </xf>
    <xf numFmtId="0" fontId="7" fillId="4" borderId="5" xfId="0" applyFont="1" applyFill="1" applyBorder="1" applyAlignment="1">
      <alignment vertical="center"/>
    </xf>
    <xf numFmtId="0" fontId="7" fillId="0" borderId="10" xfId="0" applyFont="1" applyBorder="1" applyAlignment="1">
      <alignment horizontal="left" shrinkToFit="1"/>
    </xf>
    <xf numFmtId="0" fontId="7" fillId="0" borderId="6" xfId="0" applyFont="1" applyFill="1" applyBorder="1" applyAlignment="1">
      <alignment vertical="center" wrapText="1" shrinkToFit="1"/>
    </xf>
    <xf numFmtId="0" fontId="3" fillId="0" borderId="3" xfId="0" applyFont="1" applyBorder="1" applyAlignment="1">
      <alignment shrinkToFit="1"/>
    </xf>
    <xf numFmtId="0" fontId="5" fillId="0" borderId="8" xfId="0" applyFont="1" applyFill="1" applyBorder="1" applyAlignment="1">
      <alignment horizontal="right" vertical="center" readingOrder="2"/>
    </xf>
    <xf numFmtId="0" fontId="6" fillId="0" borderId="0" xfId="0" applyFont="1" applyBorder="1" applyAlignment="1"/>
    <xf numFmtId="0" fontId="14" fillId="0" borderId="6" xfId="0" applyFont="1" applyBorder="1" applyAlignment="1"/>
    <xf numFmtId="0" fontId="28" fillId="0" borderId="0" xfId="0" applyFont="1" applyFill="1" applyBorder="1" applyAlignment="1">
      <alignment horizontal="right" vertical="center" readingOrder="2"/>
    </xf>
    <xf numFmtId="0" fontId="6" fillId="4" borderId="0" xfId="0" applyFont="1" applyFill="1" applyAlignment="1"/>
    <xf numFmtId="0" fontId="8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7" fillId="0" borderId="9" xfId="0" applyFont="1" applyBorder="1" applyAlignment="1"/>
    <xf numFmtId="0" fontId="1" fillId="4" borderId="0" xfId="0" applyFont="1" applyFill="1" applyAlignment="1"/>
    <xf numFmtId="0" fontId="14" fillId="0" borderId="0" xfId="0" applyFont="1" applyBorder="1" applyAlignment="1">
      <alignment horizontal="center"/>
    </xf>
    <xf numFmtId="0" fontId="7" fillId="0" borderId="15" xfId="0" applyFont="1" applyBorder="1" applyAlignment="1"/>
    <xf numFmtId="0" fontId="7" fillId="0" borderId="6" xfId="0" applyFont="1" applyBorder="1" applyAlignment="1">
      <alignment horizontal="center"/>
    </xf>
    <xf numFmtId="0" fontId="7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7" fillId="0" borderId="0" xfId="0" applyFont="1" applyBorder="1" applyAlignment="1">
      <alignment horizontal="right" shrinkToFit="1" readingOrder="2"/>
    </xf>
    <xf numFmtId="0" fontId="7" fillId="0" borderId="0" xfId="0" applyFont="1" applyBorder="1" applyAlignment="1">
      <alignment horizontal="left" vertical="center" shrinkToFit="1" readingOrder="1"/>
    </xf>
    <xf numFmtId="0" fontId="7" fillId="4" borderId="16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right" vertical="center" wrapText="1" readingOrder="2"/>
    </xf>
    <xf numFmtId="0" fontId="7" fillId="4" borderId="30" xfId="0" applyFont="1" applyFill="1" applyBorder="1" applyAlignment="1">
      <alignment horizontal="right" vertical="center" readingOrder="2"/>
    </xf>
    <xf numFmtId="0" fontId="7" fillId="4" borderId="40" xfId="0" applyFont="1" applyFill="1" applyBorder="1" applyAlignment="1">
      <alignment horizontal="right" vertical="center" readingOrder="2"/>
    </xf>
    <xf numFmtId="0" fontId="7" fillId="4" borderId="15" xfId="0" applyFont="1" applyFill="1" applyBorder="1" applyAlignment="1">
      <alignment horizontal="right" vertical="center" readingOrder="2"/>
    </xf>
    <xf numFmtId="0" fontId="7" fillId="0" borderId="16" xfId="0" applyFont="1" applyBorder="1" applyAlignment="1">
      <alignment horizontal="left" wrapText="1" readingOrder="1"/>
    </xf>
    <xf numFmtId="0" fontId="3" fillId="0" borderId="5" xfId="0" applyFont="1" applyBorder="1" applyAlignment="1">
      <alignment horizontal="right" shrinkToFit="1" readingOrder="2"/>
    </xf>
    <xf numFmtId="0" fontId="7" fillId="0" borderId="5" xfId="0" applyFont="1" applyBorder="1" applyAlignment="1">
      <alignment horizontal="left" vertical="center" wrapText="1" readingOrder="2"/>
    </xf>
    <xf numFmtId="0" fontId="7" fillId="0" borderId="22" xfId="0" applyFont="1" applyFill="1" applyBorder="1" applyAlignment="1">
      <alignment vertical="center" readingOrder="2"/>
    </xf>
    <xf numFmtId="0" fontId="5" fillId="0" borderId="5" xfId="11" applyFont="1" applyFill="1" applyBorder="1" applyAlignment="1">
      <alignment horizontal="right" shrinkToFit="1" readingOrder="1"/>
    </xf>
    <xf numFmtId="0" fontId="7" fillId="0" borderId="5" xfId="11" applyFont="1" applyFill="1" applyBorder="1" applyAlignment="1">
      <alignment horizontal="right" vertical="center" shrinkToFit="1" readingOrder="1"/>
    </xf>
    <xf numFmtId="0" fontId="19" fillId="0" borderId="5" xfId="11" applyFont="1" applyFill="1" applyBorder="1" applyAlignment="1">
      <alignment readingOrder="1"/>
    </xf>
    <xf numFmtId="0" fontId="3" fillId="0" borderId="0" xfId="0" applyFont="1" applyBorder="1" applyAlignment="1">
      <alignment horizontal="right" shrinkToFit="1" readingOrder="2"/>
    </xf>
    <xf numFmtId="0" fontId="29" fillId="0" borderId="0" xfId="11" applyFont="1" applyFill="1" applyAlignment="1">
      <alignment readingOrder="1"/>
    </xf>
    <xf numFmtId="0" fontId="30" fillId="0" borderId="0" xfId="11" applyFont="1" applyFill="1" applyAlignment="1">
      <alignment readingOrder="1"/>
    </xf>
    <xf numFmtId="0" fontId="5" fillId="0" borderId="0" xfId="6" applyFont="1" applyFill="1" applyBorder="1" applyAlignment="1">
      <alignment vertical="center" wrapText="1"/>
    </xf>
    <xf numFmtId="0" fontId="19" fillId="0" borderId="0" xfId="11" applyFont="1" applyFill="1" applyAlignment="1">
      <alignment horizontal="center" readingOrder="1"/>
    </xf>
    <xf numFmtId="0" fontId="19" fillId="0" borderId="0" xfId="11" applyFont="1" applyFill="1" applyBorder="1" applyAlignment="1">
      <alignment horizontal="center" readingOrder="1"/>
    </xf>
    <xf numFmtId="0" fontId="7" fillId="0" borderId="0" xfId="11" applyFont="1" applyFill="1" applyBorder="1" applyAlignment="1">
      <alignment vertical="center" readingOrder="2"/>
    </xf>
    <xf numFmtId="0" fontId="7" fillId="0" borderId="0" xfId="11" applyFont="1" applyFill="1" applyBorder="1" applyAlignment="1">
      <alignment vertical="center" shrinkToFit="1"/>
    </xf>
    <xf numFmtId="0" fontId="7" fillId="0" borderId="0" xfId="11" applyFont="1" applyFill="1" applyBorder="1" applyAlignment="1">
      <alignment vertical="center" shrinkToFit="1" readingOrder="2"/>
    </xf>
    <xf numFmtId="0" fontId="29" fillId="0" borderId="0" xfId="11" applyFont="1" applyFill="1" applyBorder="1" applyAlignment="1">
      <alignment readingOrder="1"/>
    </xf>
    <xf numFmtId="0" fontId="31" fillId="0" borderId="0" xfId="11" applyFont="1" applyFill="1" applyAlignment="1">
      <alignment horizontal="right" shrinkToFit="1" readingOrder="1"/>
    </xf>
    <xf numFmtId="0" fontId="7" fillId="0" borderId="10" xfId="0" applyFont="1" applyBorder="1" applyAlignment="1">
      <alignment horizontal="right"/>
    </xf>
    <xf numFmtId="0" fontId="7" fillId="0" borderId="0" xfId="0" applyFont="1" applyAlignment="1">
      <alignment horizontal="left" readingOrder="1"/>
    </xf>
    <xf numFmtId="0" fontId="7" fillId="4" borderId="17" xfId="0" applyFont="1" applyFill="1" applyBorder="1" applyAlignment="1">
      <alignment horizontal="right" vertical="center" readingOrder="2"/>
    </xf>
    <xf numFmtId="0" fontId="7" fillId="0" borderId="17" xfId="0" applyFont="1" applyBorder="1" applyAlignment="1">
      <alignment horizontal="left" vertical="center" wrapText="1" shrinkToFit="1" readingOrder="1"/>
    </xf>
    <xf numFmtId="0" fontId="7" fillId="0" borderId="5" xfId="0" applyFont="1" applyBorder="1" applyAlignment="1">
      <alignment horizontal="left" wrapText="1" shrinkToFit="1" readingOrder="1"/>
    </xf>
    <xf numFmtId="0" fontId="7" fillId="0" borderId="5" xfId="0" applyFont="1" applyBorder="1" applyAlignment="1">
      <alignment vertical="center" wrapText="1" shrinkToFit="1" readingOrder="2"/>
    </xf>
    <xf numFmtId="0" fontId="7" fillId="0" borderId="5" xfId="0" applyFont="1" applyBorder="1" applyAlignment="1">
      <alignment vertical="center" wrapText="1" shrinkToFit="1" readingOrder="1"/>
    </xf>
    <xf numFmtId="0" fontId="7" fillId="4" borderId="3" xfId="0" applyFont="1" applyFill="1" applyBorder="1" applyAlignment="1">
      <alignment horizontal="center" vertical="center" readingOrder="2"/>
    </xf>
    <xf numFmtId="0" fontId="7" fillId="0" borderId="6" xfId="0" applyFont="1" applyBorder="1" applyAlignment="1">
      <alignment horizontal="left" vertical="center" wrapText="1" shrinkToFit="1" readingOrder="1"/>
    </xf>
    <xf numFmtId="0" fontId="7" fillId="0" borderId="0" xfId="0" applyFont="1" applyBorder="1" applyAlignment="1">
      <alignment horizontal="center" wrapText="1" shrinkToFit="1" readingOrder="1"/>
    </xf>
    <xf numFmtId="0" fontId="7" fillId="4" borderId="28" xfId="0" applyFont="1" applyFill="1" applyBorder="1" applyAlignment="1">
      <alignment horizontal="right" vertical="center" readingOrder="2"/>
    </xf>
    <xf numFmtId="0" fontId="7" fillId="0" borderId="8" xfId="0" applyFont="1" applyBorder="1" applyAlignment="1">
      <alignment horizontal="left" wrapText="1" shrinkToFit="1" readingOrder="1"/>
    </xf>
    <xf numFmtId="0" fontId="7" fillId="0" borderId="8" xfId="0" applyFont="1" applyBorder="1" applyAlignment="1">
      <alignment horizontal="left" vertical="center" wrapText="1" shrinkToFit="1" readingOrder="1"/>
    </xf>
    <xf numFmtId="0" fontId="7" fillId="4" borderId="7" xfId="0" applyFont="1" applyFill="1" applyBorder="1" applyAlignment="1">
      <alignment vertical="center" readingOrder="2"/>
    </xf>
    <xf numFmtId="0" fontId="7" fillId="4" borderId="44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wrapText="1" shrinkToFit="1" readingOrder="2"/>
    </xf>
    <xf numFmtId="0" fontId="7" fillId="0" borderId="5" xfId="0" applyFont="1" applyBorder="1" applyAlignment="1">
      <alignment horizontal="right" shrinkToFit="1" readingOrder="2"/>
    </xf>
    <xf numFmtId="0" fontId="7" fillId="0" borderId="5" xfId="0" applyFont="1" applyFill="1" applyBorder="1" applyAlignment="1">
      <alignment horizontal="left" vertical="center" wrapText="1" shrinkToFit="1" readingOrder="2"/>
    </xf>
    <xf numFmtId="0" fontId="7" fillId="0" borderId="6" xfId="0" applyFont="1" applyFill="1" applyBorder="1" applyAlignment="1">
      <alignment horizontal="left" vertical="center" wrapText="1" shrinkToFit="1" readingOrder="2"/>
    </xf>
    <xf numFmtId="0" fontId="7" fillId="0" borderId="0" xfId="0" applyFont="1" applyFill="1" applyBorder="1" applyAlignment="1">
      <alignment horizontal="left" vertical="center" wrapText="1" shrinkToFit="1" readingOrder="2"/>
    </xf>
    <xf numFmtId="0" fontId="7" fillId="0" borderId="0" xfId="0" applyFont="1" applyFill="1" applyBorder="1" applyAlignment="1">
      <alignment horizontal="center" vertical="center" wrapText="1" shrinkToFit="1" readingOrder="2"/>
    </xf>
    <xf numFmtId="0" fontId="5" fillId="0" borderId="0" xfId="11" applyFont="1" applyFill="1" applyAlignment="1">
      <alignment horizontal="right" shrinkToFit="1" readingOrder="1"/>
    </xf>
    <xf numFmtId="0" fontId="7" fillId="0" borderId="0" xfId="11" applyFont="1" applyFill="1" applyAlignment="1">
      <alignment horizontal="right" vertical="center" shrinkToFit="1" readingOrder="1"/>
    </xf>
    <xf numFmtId="0" fontId="7" fillId="0" borderId="6" xfId="7" applyFont="1" applyBorder="1" applyAlignment="1">
      <alignment horizontal="right" vertical="center"/>
    </xf>
    <xf numFmtId="0" fontId="19" fillId="0" borderId="0" xfId="11" applyFont="1" applyFill="1" applyAlignment="1">
      <alignment readingOrder="1"/>
    </xf>
    <xf numFmtId="0" fontId="7" fillId="0" borderId="5" xfId="0" applyFont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 readingOrder="1"/>
    </xf>
    <xf numFmtId="0" fontId="32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1"/>
    </xf>
    <xf numFmtId="0" fontId="7" fillId="4" borderId="5" xfId="0" applyFont="1" applyFill="1" applyBorder="1" applyAlignment="1">
      <alignment horizontal="left" vertical="center" readingOrder="1"/>
    </xf>
    <xf numFmtId="0" fontId="7" fillId="4" borderId="0" xfId="0" applyFont="1" applyFill="1" applyBorder="1" applyAlignment="1">
      <alignment horizontal="right" vertical="center" readingOrder="1"/>
    </xf>
    <xf numFmtId="0" fontId="7" fillId="4" borderId="0" xfId="0" applyFont="1" applyFill="1" applyBorder="1" applyAlignment="1">
      <alignment horizontal="left" vertical="center" readingOrder="1"/>
    </xf>
    <xf numFmtId="0" fontId="7" fillId="0" borderId="0" xfId="0" applyFont="1" applyAlignment="1">
      <alignment horizontal="right" vertical="center"/>
    </xf>
    <xf numFmtId="0" fontId="33" fillId="0" borderId="0" xfId="0" applyFont="1" applyAlignment="1">
      <alignment horizontal="center"/>
    </xf>
    <xf numFmtId="0" fontId="7" fillId="0" borderId="5" xfId="0" applyFont="1" applyBorder="1" applyAlignment="1">
      <alignment horizontal="left" vertical="top" wrapText="1" readingOrder="1"/>
    </xf>
    <xf numFmtId="0" fontId="7" fillId="4" borderId="14" xfId="0" applyFont="1" applyFill="1" applyBorder="1" applyAlignment="1">
      <alignment vertical="center" readingOrder="2"/>
    </xf>
    <xf numFmtId="0" fontId="0" fillId="0" borderId="0" xfId="0" applyBorder="1" applyAlignment="1">
      <alignment horizontal="right"/>
    </xf>
    <xf numFmtId="0" fontId="7" fillId="0" borderId="0" xfId="0" applyFont="1" applyBorder="1" applyAlignment="1">
      <alignment horizontal="center" wrapText="1" readingOrder="1"/>
    </xf>
    <xf numFmtId="0" fontId="10" fillId="0" borderId="15" xfId="0" applyFont="1" applyBorder="1" applyAlignment="1">
      <alignment vertical="center"/>
    </xf>
    <xf numFmtId="0" fontId="0" fillId="0" borderId="5" xfId="0" applyBorder="1" applyAlignment="1">
      <alignment horizontal="right"/>
    </xf>
    <xf numFmtId="0" fontId="7" fillId="4" borderId="15" xfId="0" applyFont="1" applyFill="1" applyBorder="1" applyAlignment="1">
      <alignment vertical="center" readingOrder="2"/>
    </xf>
    <xf numFmtId="0" fontId="7" fillId="4" borderId="22" xfId="0" applyFont="1" applyFill="1" applyBorder="1" applyAlignment="1">
      <alignment vertical="center" readingOrder="2"/>
    </xf>
    <xf numFmtId="0" fontId="5" fillId="0" borderId="5" xfId="0" applyFont="1" applyFill="1" applyBorder="1" applyAlignment="1">
      <alignment horizontal="center" vertical="center" readingOrder="2"/>
    </xf>
    <xf numFmtId="0" fontId="7" fillId="0" borderId="16" xfId="0" applyFont="1" applyBorder="1" applyAlignment="1">
      <alignment horizontal="left" vertical="center" wrapText="1" readingOrder="1"/>
    </xf>
    <xf numFmtId="0" fontId="7" fillId="4" borderId="3" xfId="0" applyFont="1" applyFill="1" applyBorder="1" applyAlignment="1">
      <alignment vertical="center" readingOrder="2"/>
    </xf>
    <xf numFmtId="0" fontId="7" fillId="0" borderId="8" xfId="0" applyFont="1" applyBorder="1" applyAlignment="1">
      <alignment horizontal="right"/>
    </xf>
    <xf numFmtId="0" fontId="7" fillId="4" borderId="31" xfId="0" applyFont="1" applyFill="1" applyBorder="1" applyAlignment="1">
      <alignment vertical="center" wrapText="1" readingOrder="2"/>
    </xf>
    <xf numFmtId="0" fontId="7" fillId="0" borderId="6" xfId="0" applyFont="1" applyBorder="1" applyAlignment="1">
      <alignment horizontal="right"/>
    </xf>
    <xf numFmtId="0" fontId="0" fillId="4" borderId="0" xfId="0" applyFill="1" applyAlignment="1">
      <alignment horizontal="right"/>
    </xf>
    <xf numFmtId="0" fontId="7" fillId="0" borderId="17" xfId="0" applyFont="1" applyBorder="1" applyAlignment="1">
      <alignment horizontal="left" vertical="center" readingOrder="1"/>
    </xf>
    <xf numFmtId="0" fontId="7" fillId="0" borderId="6" xfId="0" applyFont="1" applyBorder="1" applyAlignment="1">
      <alignment horizontal="right" wrapText="1"/>
    </xf>
    <xf numFmtId="0" fontId="7" fillId="0" borderId="23" xfId="0" applyFont="1" applyBorder="1" applyAlignment="1">
      <alignment horizontal="left" vertical="center" wrapText="1" readingOrder="1"/>
    </xf>
    <xf numFmtId="0" fontId="19" fillId="0" borderId="16" xfId="0" applyFont="1" applyBorder="1" applyAlignment="1">
      <alignment vertical="center" wrapText="1" readingOrder="1"/>
    </xf>
    <xf numFmtId="0" fontId="7" fillId="4" borderId="22" xfId="0" applyFont="1" applyFill="1" applyBorder="1" applyAlignment="1">
      <alignment horizontal="right" vertical="center" readingOrder="2"/>
    </xf>
    <xf numFmtId="0" fontId="0" fillId="0" borderId="6" xfId="0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5" xfId="0" applyFont="1" applyFill="1" applyBorder="1" applyAlignment="1">
      <alignment horizontal="right"/>
    </xf>
    <xf numFmtId="0" fontId="10" fillId="0" borderId="15" xfId="8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/>
    </xf>
    <xf numFmtId="0" fontId="7" fillId="0" borderId="5" xfId="8" applyFont="1" applyFill="1" applyBorder="1" applyAlignment="1">
      <alignment vertical="center" wrapText="1" readingOrder="1"/>
    </xf>
    <xf numFmtId="0" fontId="7" fillId="4" borderId="10" xfId="0" applyFont="1" applyFill="1" applyBorder="1" applyAlignment="1">
      <alignment vertical="center" readingOrder="2"/>
    </xf>
    <xf numFmtId="0" fontId="7" fillId="2" borderId="0" xfId="8" applyFont="1" applyFill="1" applyBorder="1" applyAlignment="1">
      <alignment vertical="center" wrapText="1" readingOrder="1"/>
    </xf>
    <xf numFmtId="0" fontId="7" fillId="4" borderId="5" xfId="0" applyFont="1" applyFill="1" applyBorder="1" applyAlignment="1">
      <alignment horizontal="right"/>
    </xf>
    <xf numFmtId="0" fontId="7" fillId="2" borderId="16" xfId="8" applyFont="1" applyFill="1" applyBorder="1" applyAlignment="1">
      <alignment vertical="center" wrapText="1" readingOrder="1"/>
    </xf>
    <xf numFmtId="0" fontId="10" fillId="0" borderId="5" xfId="8" applyFont="1" applyFill="1" applyBorder="1" applyAlignment="1">
      <alignment vertical="center" readingOrder="2"/>
    </xf>
    <xf numFmtId="0" fontId="7" fillId="0" borderId="5" xfId="0" applyFont="1" applyBorder="1" applyAlignment="1">
      <alignment horizontal="right" wrapText="1"/>
    </xf>
    <xf numFmtId="0" fontId="7" fillId="4" borderId="9" xfId="0" applyFont="1" applyFill="1" applyBorder="1" applyAlignment="1">
      <alignment horizontal="right" vertical="center" readingOrder="2"/>
    </xf>
    <xf numFmtId="0" fontId="19" fillId="2" borderId="5" xfId="0" applyFont="1" applyFill="1" applyBorder="1" applyAlignment="1">
      <alignment vertical="center" wrapText="1" readingOrder="1"/>
    </xf>
    <xf numFmtId="0" fontId="7" fillId="0" borderId="16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 readingOrder="1"/>
    </xf>
    <xf numFmtId="0" fontId="0" fillId="0" borderId="8" xfId="0" applyBorder="1" applyAlignment="1">
      <alignment horizontal="right"/>
    </xf>
    <xf numFmtId="0" fontId="7" fillId="4" borderId="23" xfId="0" applyFont="1" applyFill="1" applyBorder="1" applyAlignment="1">
      <alignment vertical="center" readingOrder="2"/>
    </xf>
    <xf numFmtId="0" fontId="7" fillId="0" borderId="22" xfId="0" applyFont="1" applyBorder="1" applyAlignment="1">
      <alignment vertical="center" wrapText="1" readingOrder="1"/>
    </xf>
    <xf numFmtId="0" fontId="7" fillId="4" borderId="8" xfId="0" applyFont="1" applyFill="1" applyBorder="1" applyAlignment="1">
      <alignment horizontal="right"/>
    </xf>
    <xf numFmtId="0" fontId="7" fillId="0" borderId="23" xfId="0" applyFont="1" applyFill="1" applyBorder="1" applyAlignment="1">
      <alignment horizontal="left" vertical="center" readingOrder="1"/>
    </xf>
    <xf numFmtId="0" fontId="4" fillId="0" borderId="0" xfId="0" applyFont="1" applyAlignment="1">
      <alignment horizontal="right" shrinkToFit="1"/>
    </xf>
    <xf numFmtId="0" fontId="7" fillId="0" borderId="6" xfId="7" applyFont="1" applyBorder="1" applyAlignment="1">
      <alignment horizontal="left" vertical="center"/>
    </xf>
    <xf numFmtId="0" fontId="4" fillId="0" borderId="5" xfId="0" applyFont="1" applyBorder="1" applyAlignment="1">
      <alignment horizontal="right" shrinkToFit="1"/>
    </xf>
    <xf numFmtId="0" fontId="7" fillId="0" borderId="0" xfId="0" applyFont="1" applyBorder="1" applyAlignment="1">
      <alignment horizontal="right" wrapText="1"/>
    </xf>
    <xf numFmtId="0" fontId="7" fillId="0" borderId="6" xfId="0" applyFont="1" applyBorder="1" applyAlignment="1">
      <alignment vertical="center" wrapText="1" readingOrder="1"/>
    </xf>
    <xf numFmtId="0" fontId="7" fillId="4" borderId="3" xfId="0" applyFont="1" applyFill="1" applyBorder="1" applyAlignment="1">
      <alignment horizontal="center" vertical="center" wrapText="1" readingOrder="2"/>
    </xf>
    <xf numFmtId="0" fontId="7" fillId="4" borderId="10" xfId="0" applyFont="1" applyFill="1" applyBorder="1" applyAlignment="1">
      <alignment horizontal="right" vertical="center" wrapText="1" readingOrder="2"/>
    </xf>
    <xf numFmtId="0" fontId="7" fillId="4" borderId="26" xfId="0" applyFont="1" applyFill="1" applyBorder="1" applyAlignment="1">
      <alignment horizontal="right" vertical="center" readingOrder="2"/>
    </xf>
    <xf numFmtId="0" fontId="7" fillId="0" borderId="8" xfId="0" applyFont="1" applyBorder="1" applyAlignment="1">
      <alignment vertical="center" wrapText="1" readingOrder="1"/>
    </xf>
    <xf numFmtId="0" fontId="7" fillId="0" borderId="17" xfId="0" applyFont="1" applyBorder="1" applyAlignment="1">
      <alignment vertical="center" readingOrder="1"/>
    </xf>
    <xf numFmtId="0" fontId="7" fillId="0" borderId="16" xfId="0" applyFont="1" applyBorder="1" applyAlignment="1">
      <alignment horizontal="right"/>
    </xf>
    <xf numFmtId="0" fontId="7" fillId="4" borderId="20" xfId="0" applyFont="1" applyFill="1" applyBorder="1" applyAlignment="1">
      <alignment vertical="center" readingOrder="2"/>
    </xf>
    <xf numFmtId="0" fontId="7" fillId="4" borderId="31" xfId="0" applyFont="1" applyFill="1" applyBorder="1" applyAlignment="1">
      <alignment horizontal="center" vertical="center" wrapText="1" readingOrder="2"/>
    </xf>
    <xf numFmtId="0" fontId="5" fillId="0" borderId="8" xfId="0" applyFont="1" applyFill="1" applyBorder="1" applyAlignment="1">
      <alignment horizontal="center" vertical="center" readingOrder="2"/>
    </xf>
    <xf numFmtId="0" fontId="7" fillId="0" borderId="21" xfId="0" applyFont="1" applyBorder="1" applyAlignment="1">
      <alignment horizontal="center" vertical="center" wrapText="1" readingOrder="1"/>
    </xf>
    <xf numFmtId="0" fontId="7" fillId="0" borderId="22" xfId="0" applyFont="1" applyBorder="1" applyAlignment="1">
      <alignment horizontal="center" vertical="center" readingOrder="1"/>
    </xf>
    <xf numFmtId="0" fontId="7" fillId="4" borderId="6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right" shrinkToFit="1" readingOrder="2"/>
    </xf>
    <xf numFmtId="0" fontId="7" fillId="4" borderId="5" xfId="0" applyFont="1" applyFill="1" applyBorder="1" applyAlignment="1">
      <alignment vertical="center" wrapText="1" readingOrder="1"/>
    </xf>
    <xf numFmtId="0" fontId="7" fillId="4" borderId="6" xfId="0" applyFont="1" applyFill="1" applyBorder="1" applyAlignment="1">
      <alignment horizontal="right"/>
    </xf>
    <xf numFmtId="0" fontId="7" fillId="0" borderId="8" xfId="0" applyFont="1" applyBorder="1" applyAlignment="1">
      <alignment wrapText="1" readingOrder="1"/>
    </xf>
    <xf numFmtId="0" fontId="7" fillId="4" borderId="6" xfId="0" applyFont="1" applyFill="1" applyBorder="1" applyAlignment="1">
      <alignment horizontal="left" vertical="center" readingOrder="1"/>
    </xf>
    <xf numFmtId="0" fontId="7" fillId="0" borderId="7" xfId="7" applyFont="1" applyBorder="1" applyAlignment="1">
      <alignment vertical="center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5" xfId="7" applyFont="1" applyFill="1" applyBorder="1" applyAlignment="1">
      <alignment horizontal="right" vertical="center" readingOrder="2"/>
    </xf>
    <xf numFmtId="0" fontId="7" fillId="0" borderId="5" xfId="7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4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vertical="center" shrinkToFit="1" readingOrder="1"/>
    </xf>
    <xf numFmtId="0" fontId="7" fillId="0" borderId="0" xfId="0" applyFont="1" applyFill="1" applyBorder="1" applyAlignment="1">
      <alignment horizontal="left" vertical="center"/>
    </xf>
    <xf numFmtId="0" fontId="7" fillId="0" borderId="5" xfId="7" applyFont="1" applyFill="1" applyBorder="1" applyAlignment="1">
      <alignment horizontal="right" vertical="center" readingOrder="2"/>
    </xf>
    <xf numFmtId="0" fontId="5" fillId="0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/>
    </xf>
    <xf numFmtId="0" fontId="14" fillId="0" borderId="5" xfId="0" applyFont="1" applyBorder="1" applyAlignment="1">
      <alignment horizontal="center" vertical="center"/>
    </xf>
    <xf numFmtId="0" fontId="7" fillId="0" borderId="8" xfId="7" applyFont="1" applyFill="1" applyBorder="1" applyAlignment="1">
      <alignment vertical="center" readingOrder="2"/>
    </xf>
    <xf numFmtId="0" fontId="7" fillId="0" borderId="7" xfId="7" applyFont="1" applyFill="1" applyBorder="1" applyAlignment="1">
      <alignment vertical="center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3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 wrapText="1" readingOrder="1"/>
    </xf>
    <xf numFmtId="0" fontId="7" fillId="0" borderId="8" xfId="0" applyFont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wrapText="1" readingOrder="1"/>
    </xf>
    <xf numFmtId="0" fontId="7" fillId="0" borderId="10" xfId="0" applyFont="1" applyBorder="1" applyAlignment="1">
      <alignment horizontal="left"/>
    </xf>
    <xf numFmtId="0" fontId="7" fillId="0" borderId="1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shrinkToFit="1" readingOrder="1"/>
    </xf>
    <xf numFmtId="0" fontId="7" fillId="0" borderId="5" xfId="0" applyFont="1" applyFill="1" applyBorder="1" applyAlignment="1">
      <alignment shrinkToFit="1" readingOrder="1"/>
    </xf>
    <xf numFmtId="0" fontId="7" fillId="0" borderId="7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 shrinkToFit="1"/>
    </xf>
    <xf numFmtId="0" fontId="7" fillId="0" borderId="8" xfId="0" applyFont="1" applyBorder="1" applyAlignment="1">
      <alignment horizontal="left" vertical="center" shrinkToFit="1"/>
    </xf>
    <xf numFmtId="0" fontId="7" fillId="0" borderId="5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left" vertical="center" wrapText="1" readingOrder="1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6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Border="1" applyAlignment="1">
      <alignment horizontal="left" vertical="center"/>
    </xf>
    <xf numFmtId="0" fontId="7" fillId="0" borderId="0" xfId="0" applyFont="1" applyBorder="1" applyAlignment="1">
      <alignment horizontal="left"/>
    </xf>
    <xf numFmtId="0" fontId="7" fillId="0" borderId="10" xfId="0" applyFont="1" applyBorder="1" applyAlignment="1">
      <alignment horizontal="left" vertical="center" wrapText="1"/>
    </xf>
    <xf numFmtId="0" fontId="7" fillId="0" borderId="10" xfId="0" applyFont="1" applyFill="1" applyBorder="1" applyAlignment="1">
      <alignment vertical="center" readingOrder="2"/>
    </xf>
    <xf numFmtId="0" fontId="7" fillId="0" borderId="25" xfId="0" applyFont="1" applyFill="1" applyBorder="1" applyAlignment="1">
      <alignment horizontal="right" vertical="center" readingOrder="2"/>
    </xf>
    <xf numFmtId="0" fontId="14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shrinkToFit="1"/>
    </xf>
    <xf numFmtId="0" fontId="7" fillId="0" borderId="5" xfId="0" applyFont="1" applyBorder="1" applyAlignment="1">
      <alignment horizontal="left" vertical="center" shrinkToFit="1"/>
    </xf>
    <xf numFmtId="0" fontId="7" fillId="0" borderId="8" xfId="0" applyFont="1" applyFill="1" applyBorder="1" applyAlignment="1">
      <alignment vertical="center" readingOrder="2"/>
    </xf>
    <xf numFmtId="0" fontId="7" fillId="0" borderId="2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shrinkToFit="1"/>
    </xf>
    <xf numFmtId="0" fontId="7" fillId="0" borderId="5" xfId="0" applyFont="1" applyFill="1" applyBorder="1" applyAlignment="1">
      <alignment horizontal="left" shrinkToFit="1" readingOrder="1"/>
    </xf>
    <xf numFmtId="0" fontId="5" fillId="0" borderId="5" xfId="0" applyFont="1" applyFill="1" applyBorder="1" applyAlignment="1">
      <alignment horizontal="right" vertical="center" readingOrder="2"/>
    </xf>
    <xf numFmtId="0" fontId="5" fillId="0" borderId="8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 readingOrder="2"/>
    </xf>
    <xf numFmtId="0" fontId="7" fillId="0" borderId="5" xfId="0" applyFont="1" applyBorder="1" applyAlignment="1">
      <alignment wrapText="1" shrinkToFit="1" readingOrder="1"/>
    </xf>
    <xf numFmtId="0" fontId="7" fillId="0" borderId="5" xfId="9" applyFont="1" applyFill="1" applyBorder="1" applyAlignment="1">
      <alignment vertical="center" wrapText="1" readingOrder="1"/>
    </xf>
    <xf numFmtId="0" fontId="7" fillId="0" borderId="8" xfId="0" applyFont="1" applyBorder="1" applyAlignment="1">
      <alignment vertical="center"/>
    </xf>
    <xf numFmtId="0" fontId="7" fillId="0" borderId="6" xfId="0" applyFont="1" applyBorder="1" applyAlignment="1">
      <alignment vertical="center" shrinkToFit="1" readingOrder="1"/>
    </xf>
    <xf numFmtId="0" fontId="7" fillId="0" borderId="8" xfId="0" applyFont="1" applyBorder="1" applyAlignment="1">
      <alignment shrinkToFit="1" readingOrder="1"/>
    </xf>
    <xf numFmtId="0" fontId="7" fillId="0" borderId="6" xfId="8" applyFont="1" applyFill="1" applyBorder="1" applyAlignment="1">
      <alignment vertical="center" wrapText="1" readingOrder="1"/>
    </xf>
    <xf numFmtId="0" fontId="19" fillId="0" borderId="8" xfId="0" applyFont="1" applyBorder="1" applyAlignment="1">
      <alignment vertical="center" wrapText="1" shrinkToFit="1" readingOrder="1"/>
    </xf>
    <xf numFmtId="0" fontId="7" fillId="0" borderId="6" xfId="0" applyFont="1" applyBorder="1" applyAlignment="1">
      <alignment shrinkToFit="1" readingOrder="1"/>
    </xf>
    <xf numFmtId="0" fontId="7" fillId="0" borderId="5" xfId="0" applyFont="1" applyBorder="1" applyAlignment="1">
      <alignment horizontal="right" shrinkToFit="1"/>
    </xf>
    <xf numFmtId="0" fontId="8" fillId="0" borderId="5" xfId="0" applyFont="1" applyBorder="1" applyAlignment="1">
      <alignment horizontal="right" vertical="center" shrinkToFit="1"/>
    </xf>
    <xf numFmtId="0" fontId="8" fillId="0" borderId="7" xfId="0" applyFont="1" applyBorder="1" applyAlignment="1">
      <alignment shrinkToFit="1"/>
    </xf>
    <xf numFmtId="0" fontId="8" fillId="0" borderId="5" xfId="0" applyFont="1" applyBorder="1" applyAlignment="1">
      <alignment horizontal="right" shrinkToFit="1"/>
    </xf>
    <xf numFmtId="0" fontId="7" fillId="0" borderId="0" xfId="0" applyFont="1" applyBorder="1" applyAlignment="1">
      <alignment vertical="center" shrinkToFit="1"/>
    </xf>
    <xf numFmtId="0" fontId="8" fillId="0" borderId="0" xfId="0" applyFont="1" applyBorder="1" applyAlignment="1">
      <alignment shrinkToFit="1"/>
    </xf>
    <xf numFmtId="0" fontId="7" fillId="4" borderId="5" xfId="8" applyFont="1" applyFill="1" applyBorder="1" applyAlignment="1">
      <alignment horizontal="right" vertical="center" readingOrder="2"/>
    </xf>
    <xf numFmtId="0" fontId="3" fillId="0" borderId="0" xfId="0" applyFont="1" applyBorder="1" applyAlignment="1">
      <alignment horizontal="right" shrinkToFit="1"/>
    </xf>
    <xf numFmtId="0" fontId="7" fillId="0" borderId="8" xfId="0" applyFont="1" applyBorder="1" applyAlignment="1">
      <alignment vertical="center" shrinkToFit="1"/>
    </xf>
    <xf numFmtId="0" fontId="7" fillId="4" borderId="5" xfId="8" applyFont="1" applyFill="1" applyBorder="1" applyAlignment="1">
      <alignment vertical="center" readingOrder="2"/>
    </xf>
    <xf numFmtId="0" fontId="14" fillId="0" borderId="0" xfId="0" applyFont="1" applyBorder="1" applyAlignment="1">
      <alignment horizontal="left" shrinkToFit="1" readingOrder="1"/>
    </xf>
    <xf numFmtId="0" fontId="9" fillId="0" borderId="0" xfId="0" applyFont="1" applyBorder="1" applyAlignment="1">
      <alignment shrinkToFit="1"/>
    </xf>
    <xf numFmtId="0" fontId="7" fillId="0" borderId="0" xfId="0" applyFont="1" applyBorder="1" applyAlignment="1">
      <alignment shrinkToFit="1"/>
    </xf>
    <xf numFmtId="0" fontId="7" fillId="0" borderId="5" xfId="0" applyFont="1" applyFill="1" applyBorder="1" applyAlignment="1">
      <alignment shrinkToFit="1"/>
    </xf>
    <xf numFmtId="0" fontId="7" fillId="0" borderId="8" xfId="0" applyFont="1" applyBorder="1" applyAlignment="1">
      <alignment horizontal="left" wrapText="1" shrinkToFit="1"/>
    </xf>
    <xf numFmtId="0" fontId="7" fillId="0" borderId="5" xfId="0" applyFont="1" applyBorder="1" applyAlignment="1">
      <alignment horizontal="left" vertical="center" shrinkToFit="1" readingOrder="1"/>
    </xf>
    <xf numFmtId="0" fontId="7" fillId="0" borderId="5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 readingOrder="2"/>
    </xf>
    <xf numFmtId="0" fontId="7" fillId="0" borderId="5" xfId="0" applyFont="1" applyFill="1" applyBorder="1" applyAlignment="1">
      <alignment horizontal="left" vertical="center" shrinkToFit="1" readingOrder="1"/>
    </xf>
    <xf numFmtId="0" fontId="8" fillId="0" borderId="5" xfId="0" applyFont="1" applyFill="1" applyBorder="1" applyAlignment="1">
      <alignment horizontal="right" vertical="center" shrinkToFit="1"/>
    </xf>
    <xf numFmtId="0" fontId="8" fillId="0" borderId="5" xfId="0" applyFont="1" applyFill="1" applyBorder="1" applyAlignment="1">
      <alignment vertical="center" shrinkToFit="1"/>
    </xf>
    <xf numFmtId="0" fontId="8" fillId="0" borderId="5" xfId="0" applyFont="1" applyFill="1" applyBorder="1" applyAlignment="1">
      <alignment horizontal="right" shrinkToFit="1"/>
    </xf>
    <xf numFmtId="0" fontId="7" fillId="0" borderId="5" xfId="0" applyFont="1" applyFill="1" applyBorder="1" applyAlignment="1">
      <alignment horizontal="right" shrinkToFit="1"/>
    </xf>
    <xf numFmtId="0" fontId="8" fillId="0" borderId="5" xfId="0" applyFont="1" applyFill="1" applyBorder="1" applyAlignment="1">
      <alignment shrinkToFit="1"/>
    </xf>
    <xf numFmtId="0" fontId="8" fillId="0" borderId="0" xfId="0" applyFont="1" applyFill="1" applyBorder="1" applyAlignment="1">
      <alignment horizontal="right" shrinkToFit="1"/>
    </xf>
    <xf numFmtId="0" fontId="8" fillId="0" borderId="0" xfId="0" applyFont="1" applyFill="1" applyBorder="1" applyAlignment="1">
      <alignment shrinkToFit="1"/>
    </xf>
    <xf numFmtId="0" fontId="8" fillId="0" borderId="6" xfId="0" applyFont="1" applyFill="1" applyBorder="1" applyAlignment="1">
      <alignment shrinkToFit="1"/>
    </xf>
    <xf numFmtId="0" fontId="8" fillId="0" borderId="0" xfId="7" applyFont="1" applyAlignment="1">
      <alignment horizontal="right"/>
    </xf>
    <xf numFmtId="0" fontId="13" fillId="0" borderId="0" xfId="0" applyFont="1" applyAlignment="1">
      <alignment horizontal="right" readingOrder="2"/>
    </xf>
    <xf numFmtId="0" fontId="20" fillId="0" borderId="0" xfId="0" applyFont="1" applyAlignment="1">
      <alignment vertical="center"/>
    </xf>
    <xf numFmtId="0" fontId="7" fillId="0" borderId="0" xfId="0" applyFont="1" applyAlignment="1">
      <alignment vertical="center" readingOrder="2"/>
    </xf>
    <xf numFmtId="0" fontId="8" fillId="0" borderId="0" xfId="0" applyFont="1" applyAlignment="1">
      <alignment horizontal="center" vertical="center"/>
    </xf>
    <xf numFmtId="0" fontId="20" fillId="0" borderId="0" xfId="7" applyFont="1" applyBorder="1"/>
    <xf numFmtId="0" fontId="7" fillId="0" borderId="5" xfId="0" applyFont="1" applyBorder="1" applyAlignment="1">
      <alignment horizontal="left" shrinkToFit="1"/>
    </xf>
    <xf numFmtId="0" fontId="8" fillId="0" borderId="5" xfId="0" applyFont="1" applyBorder="1" applyAlignment="1">
      <alignment horizontal="left" shrinkToFit="1"/>
    </xf>
    <xf numFmtId="0" fontId="7" fillId="0" borderId="16" xfId="0" applyFont="1" applyFill="1" applyBorder="1" applyAlignment="1">
      <alignment horizontal="left" shrinkToFit="1" readingOrder="2"/>
    </xf>
    <xf numFmtId="0" fontId="7" fillId="0" borderId="7" xfId="0" applyFont="1" applyBorder="1" applyAlignment="1">
      <alignment vertical="center" readingOrder="1"/>
    </xf>
    <xf numFmtId="0" fontId="7" fillId="0" borderId="0" xfId="0" applyFont="1" applyFill="1" applyBorder="1" applyAlignment="1">
      <alignment horizontal="right" vertical="center" wrapText="1" shrinkToFit="1" readingOrder="2"/>
    </xf>
    <xf numFmtId="0" fontId="7" fillId="0" borderId="16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5" xfId="0" applyFont="1" applyBorder="1" applyAlignment="1">
      <alignment horizontal="left" shrinkToFit="1"/>
    </xf>
    <xf numFmtId="0" fontId="3" fillId="0" borderId="0" xfId="0" applyFont="1" applyAlignment="1">
      <alignment horizontal="right"/>
    </xf>
    <xf numFmtId="0" fontId="3" fillId="0" borderId="5" xfId="0" applyFont="1" applyBorder="1" applyAlignment="1">
      <alignment horizontal="right"/>
    </xf>
    <xf numFmtId="0" fontId="14" fillId="0" borderId="10" xfId="0" applyFont="1" applyFill="1" applyBorder="1" applyAlignment="1">
      <alignment horizontal="left" vertical="center" readingOrder="2"/>
    </xf>
    <xf numFmtId="0" fontId="7" fillId="0" borderId="1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19" fillId="0" borderId="5" xfId="0" applyFont="1" applyBorder="1" applyAlignment="1">
      <alignment horizontal="left" vertical="center" wrapText="1"/>
    </xf>
    <xf numFmtId="0" fontId="7" fillId="0" borderId="25" xfId="0" applyFont="1" applyFill="1" applyBorder="1" applyAlignment="1">
      <alignment horizontal="left" vertical="center" shrinkToFit="1" readingOrder="2"/>
    </xf>
    <xf numFmtId="0" fontId="7" fillId="0" borderId="0" xfId="0" applyFont="1" applyFill="1" applyBorder="1" applyAlignment="1">
      <alignment horizontal="center" vertical="center" shrinkToFit="1"/>
    </xf>
    <xf numFmtId="0" fontId="7" fillId="0" borderId="3" xfId="0" applyFont="1" applyBorder="1" applyAlignment="1">
      <alignment horizontal="left" vertical="center" shrinkToFit="1"/>
    </xf>
    <xf numFmtId="0" fontId="7" fillId="0" borderId="8" xfId="0" applyFont="1" applyBorder="1" applyAlignment="1">
      <alignment horizontal="left" shrinkToFit="1"/>
    </xf>
    <xf numFmtId="0" fontId="7" fillId="0" borderId="25" xfId="0" applyFont="1" applyBorder="1" applyAlignment="1">
      <alignment horizontal="left" shrinkToFit="1"/>
    </xf>
    <xf numFmtId="0" fontId="7" fillId="0" borderId="5" xfId="8" applyFont="1" applyFill="1" applyBorder="1" applyAlignment="1">
      <alignment vertical="center" readingOrder="2"/>
    </xf>
    <xf numFmtId="0" fontId="7" fillId="0" borderId="0" xfId="0" applyFont="1" applyFill="1" applyBorder="1" applyAlignment="1">
      <alignment horizontal="right" vertical="center" shrinkToFit="1"/>
    </xf>
    <xf numFmtId="0" fontId="7" fillId="0" borderId="3" xfId="0" applyFont="1" applyFill="1" applyBorder="1" applyAlignment="1">
      <alignment horizontal="right" vertical="center" shrinkToFit="1"/>
    </xf>
    <xf numFmtId="0" fontId="3" fillId="0" borderId="0" xfId="0" applyFont="1" applyAlignment="1">
      <alignment vertical="center" shrinkToFit="1"/>
    </xf>
    <xf numFmtId="0" fontId="9" fillId="0" borderId="0" xfId="0" applyFont="1" applyAlignment="1">
      <alignment vertical="center" shrinkToFit="1"/>
    </xf>
    <xf numFmtId="0" fontId="7" fillId="0" borderId="10" xfId="0" applyFont="1" applyFill="1" applyBorder="1" applyAlignment="1">
      <alignment horizontal="right" vertical="center" shrinkToFit="1"/>
    </xf>
    <xf numFmtId="0" fontId="8" fillId="0" borderId="0" xfId="0" applyFont="1" applyBorder="1" applyAlignment="1">
      <alignment horizontal="left" shrinkToFit="1"/>
    </xf>
    <xf numFmtId="0" fontId="7" fillId="0" borderId="10" xfId="0" applyFont="1" applyFill="1" applyBorder="1" applyAlignment="1">
      <alignment vertical="center" shrinkToFit="1"/>
    </xf>
    <xf numFmtId="0" fontId="7" fillId="0" borderId="10" xfId="0" applyFont="1" applyBorder="1" applyAlignment="1">
      <alignment shrinkToFit="1"/>
    </xf>
    <xf numFmtId="0" fontId="7" fillId="0" borderId="10" xfId="0" applyFont="1" applyFill="1" applyBorder="1" applyAlignment="1">
      <alignment horizontal="left" vertical="center" readingOrder="1"/>
    </xf>
    <xf numFmtId="1" fontId="7" fillId="0" borderId="10" xfId="0" applyNumberFormat="1" applyFont="1" applyFill="1" applyBorder="1" applyAlignment="1">
      <alignment vertical="center" readingOrder="2"/>
    </xf>
    <xf numFmtId="0" fontId="20" fillId="0" borderId="0" xfId="0" applyFont="1" applyAlignment="1"/>
    <xf numFmtId="0" fontId="7" fillId="4" borderId="1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 readingOrder="1"/>
    </xf>
    <xf numFmtId="0" fontId="7" fillId="0" borderId="8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Border="1" applyAlignment="1">
      <alignment horizontal="lef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vertical="center" readingOrder="2"/>
    </xf>
    <xf numFmtId="0" fontId="7" fillId="0" borderId="11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shrinkToFit="1" readingOrder="1"/>
    </xf>
    <xf numFmtId="0" fontId="7" fillId="4" borderId="5" xfId="3" applyFont="1" applyFill="1" applyBorder="1" applyAlignment="1">
      <alignment vertical="center" wrapText="1" shrinkToFit="1" readingOrder="2"/>
    </xf>
    <xf numFmtId="0" fontId="7" fillId="4" borderId="5" xfId="3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6" xfId="0" applyFont="1" applyBorder="1" applyAlignment="1">
      <alignment vertical="center" shrinkToFit="1"/>
    </xf>
    <xf numFmtId="0" fontId="7" fillId="0" borderId="8" xfId="0" applyFont="1" applyBorder="1" applyAlignment="1">
      <alignment vertical="center" shrinkToFit="1"/>
    </xf>
    <xf numFmtId="0" fontId="7" fillId="0" borderId="5" xfId="0" applyFont="1" applyBorder="1" applyAlignment="1">
      <alignment vertical="center" shrinkToFit="1"/>
    </xf>
    <xf numFmtId="0" fontId="7" fillId="0" borderId="5" xfId="0" applyFont="1" applyBorder="1" applyAlignment="1">
      <alignment vertical="center" wrapText="1" shrinkToFit="1" readingOrder="1"/>
    </xf>
    <xf numFmtId="0" fontId="7" fillId="0" borderId="5" xfId="0" applyFont="1" applyBorder="1" applyAlignment="1">
      <alignment vertical="center" shrinkToFit="1" readingOrder="1"/>
    </xf>
    <xf numFmtId="0" fontId="7" fillId="0" borderId="6" xfId="0" applyFont="1" applyFill="1" applyBorder="1" applyAlignment="1">
      <alignment horizontal="right" vertical="center"/>
    </xf>
    <xf numFmtId="0" fontId="7" fillId="0" borderId="5" xfId="0" applyFont="1" applyBorder="1" applyAlignment="1">
      <alignment shrinkToFit="1" readingOrder="1"/>
    </xf>
    <xf numFmtId="0" fontId="7" fillId="0" borderId="6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shrinkToFit="1" readingOrder="2"/>
    </xf>
    <xf numFmtId="0" fontId="7" fillId="0" borderId="5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 shrinkToFit="1"/>
    </xf>
    <xf numFmtId="0" fontId="7" fillId="0" borderId="0" xfId="0" applyFont="1" applyFill="1" applyBorder="1" applyAlignment="1">
      <alignment vertical="center" shrinkToFit="1"/>
    </xf>
    <xf numFmtId="0" fontId="7" fillId="0" borderId="5" xfId="0" applyFont="1" applyFill="1" applyBorder="1" applyAlignment="1">
      <alignment vertical="center" shrinkToFit="1"/>
    </xf>
    <xf numFmtId="0" fontId="7" fillId="0" borderId="5" xfId="0" applyFont="1" applyFill="1" applyBorder="1" applyAlignment="1">
      <alignment vertical="center" shrinkToFit="1" readingOrder="2"/>
    </xf>
    <xf numFmtId="0" fontId="7" fillId="0" borderId="20" xfId="0" applyFont="1" applyBorder="1" applyAlignment="1">
      <alignment horizontal="left" vertical="center" readingOrder="1"/>
    </xf>
    <xf numFmtId="0" fontId="7" fillId="0" borderId="46" xfId="0" applyFont="1" applyFill="1" applyBorder="1" applyAlignment="1">
      <alignment vertical="center" readingOrder="2"/>
    </xf>
    <xf numFmtId="0" fontId="7" fillId="0" borderId="9" xfId="0" applyFont="1" applyBorder="1" applyAlignment="1">
      <alignment horizontal="left" vertical="center" readingOrder="2"/>
    </xf>
    <xf numFmtId="0" fontId="7" fillId="4" borderId="5" xfId="0" applyFont="1" applyFill="1" applyBorder="1" applyAlignment="1">
      <alignment readingOrder="2"/>
    </xf>
    <xf numFmtId="0" fontId="7" fillId="0" borderId="10" xfId="0" applyFont="1" applyBorder="1" applyAlignment="1">
      <alignment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8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readingOrder="1"/>
    </xf>
    <xf numFmtId="0" fontId="7" fillId="0" borderId="5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8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4" xfId="0" applyFont="1" applyFill="1" applyBorder="1" applyAlignment="1">
      <alignment horizontal="center" shrinkToFit="1" readingOrder="2"/>
    </xf>
    <xf numFmtId="0" fontId="7" fillId="0" borderId="6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vertical="center" readingOrder="1"/>
    </xf>
    <xf numFmtId="0" fontId="7" fillId="0" borderId="8" xfId="0" applyFont="1" applyFill="1" applyBorder="1" applyAlignment="1">
      <alignment horizontal="left" vertical="center" readingOrder="1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shrinkToFit="1" readingOrder="2"/>
    </xf>
    <xf numFmtId="0" fontId="7" fillId="0" borderId="14" xfId="0" applyFont="1" applyBorder="1" applyAlignment="1">
      <alignment horizontal="left" vertical="center" readingOrder="1"/>
    </xf>
    <xf numFmtId="0" fontId="7" fillId="0" borderId="0" xfId="0" applyFont="1" applyBorder="1" applyAlignment="1">
      <alignment vertical="center" readingOrder="1"/>
    </xf>
    <xf numFmtId="0" fontId="7" fillId="0" borderId="10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/>
    </xf>
    <xf numFmtId="0" fontId="7" fillId="0" borderId="10" xfId="0" applyFont="1" applyBorder="1" applyAlignment="1">
      <alignment horizontal="right" readingOrder="2"/>
    </xf>
    <xf numFmtId="0" fontId="7" fillId="0" borderId="5" xfId="0" applyFont="1" applyBorder="1" applyAlignment="1">
      <alignment horizontal="right" readingOrder="2"/>
    </xf>
    <xf numFmtId="0" fontId="7" fillId="0" borderId="8" xfId="0" applyFont="1" applyBorder="1" applyAlignment="1">
      <alignment horizontal="right" readingOrder="2"/>
    </xf>
    <xf numFmtId="0" fontId="7" fillId="2" borderId="14" xfId="0" applyFont="1" applyFill="1" applyBorder="1" applyAlignment="1">
      <alignment readingOrder="2"/>
    </xf>
    <xf numFmtId="0" fontId="7" fillId="2" borderId="10" xfId="0" applyFont="1" applyFill="1" applyBorder="1" applyAlignment="1">
      <alignment readingOrder="2"/>
    </xf>
    <xf numFmtId="0" fontId="7" fillId="2" borderId="5" xfId="0" applyFont="1" applyFill="1" applyBorder="1" applyAlignment="1">
      <alignment readingOrder="2"/>
    </xf>
    <xf numFmtId="0" fontId="7" fillId="0" borderId="7" xfId="0" applyFont="1" applyBorder="1" applyAlignment="1">
      <alignment readingOrder="2"/>
    </xf>
    <xf numFmtId="0" fontId="5" fillId="0" borderId="5" xfId="0" applyFont="1" applyBorder="1" applyAlignment="1">
      <alignment readingOrder="2"/>
    </xf>
    <xf numFmtId="0" fontId="7" fillId="4" borderId="7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readingOrder="2"/>
    </xf>
    <xf numFmtId="0" fontId="7" fillId="0" borderId="5" xfId="0" applyFont="1" applyBorder="1" applyAlignment="1">
      <alignment readingOrder="1"/>
    </xf>
    <xf numFmtId="0" fontId="7" fillId="0" borderId="5" xfId="0" applyFont="1" applyBorder="1" applyAlignment="1">
      <alignment wrapText="1" readingOrder="2"/>
    </xf>
    <xf numFmtId="0" fontId="7" fillId="0" borderId="15" xfId="0" applyFont="1" applyBorder="1"/>
    <xf numFmtId="0" fontId="7" fillId="0" borderId="21" xfId="0" applyFont="1" applyBorder="1"/>
    <xf numFmtId="0" fontId="7" fillId="0" borderId="15" xfId="0" applyFont="1" applyBorder="1" applyAlignment="1">
      <alignment vertical="center" readingOrder="1"/>
    </xf>
    <xf numFmtId="0" fontId="7" fillId="0" borderId="7" xfId="0" applyFont="1" applyFill="1" applyBorder="1" applyAlignment="1"/>
    <xf numFmtId="0" fontId="7" fillId="0" borderId="15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shrinkToFit="1" readingOrder="2"/>
    </xf>
    <xf numFmtId="0" fontId="7" fillId="0" borderId="3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 shrinkToFit="1" readingOrder="2"/>
    </xf>
    <xf numFmtId="0" fontId="7" fillId="0" borderId="6" xfId="7" applyFont="1" applyFill="1" applyBorder="1" applyAlignment="1">
      <alignment vertical="center" readingOrder="2"/>
    </xf>
    <xf numFmtId="0" fontId="7" fillId="0" borderId="8" xfId="0" applyFont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shrinkToFit="1" readingOrder="2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3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vertical="center"/>
    </xf>
    <xf numFmtId="0" fontId="7" fillId="0" borderId="3" xfId="0" applyFont="1" applyFill="1" applyBorder="1" applyAlignment="1">
      <alignment horizontal="left" vertical="center" readingOrder="1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8" xfId="0" applyFont="1" applyFill="1" applyBorder="1" applyAlignment="1">
      <alignment horizontal="center" vertical="center" readingOrder="2"/>
    </xf>
    <xf numFmtId="0" fontId="7" fillId="0" borderId="10" xfId="0" applyFont="1" applyFill="1" applyBorder="1" applyAlignment="1">
      <alignment vertical="center" readingOrder="2"/>
    </xf>
    <xf numFmtId="0" fontId="7" fillId="0" borderId="16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shrinkToFit="1" readingOrder="1"/>
    </xf>
    <xf numFmtId="0" fontId="7" fillId="0" borderId="8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 shrinkToFit="1" readingOrder="2"/>
    </xf>
    <xf numFmtId="0" fontId="7" fillId="0" borderId="8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horizontal="left" wrapText="1" shrinkToFit="1" readingOrder="1"/>
    </xf>
    <xf numFmtId="0" fontId="7" fillId="0" borderId="8" xfId="0" applyFont="1" applyFill="1" applyBorder="1" applyAlignment="1">
      <alignment horizontal="left" wrapText="1" shrinkToFit="1" readingOrder="1"/>
    </xf>
    <xf numFmtId="0" fontId="7" fillId="0" borderId="5" xfId="0" applyFont="1" applyFill="1" applyBorder="1" applyAlignment="1">
      <alignment shrinkToFit="1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7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left" wrapText="1" shrinkToFit="1" readingOrder="2"/>
    </xf>
    <xf numFmtId="0" fontId="7" fillId="0" borderId="8" xfId="0" applyFont="1" applyFill="1" applyBorder="1" applyAlignment="1">
      <alignment vertical="center" wrapText="1" shrinkToFit="1" readingOrder="2"/>
    </xf>
    <xf numFmtId="0" fontId="19" fillId="0" borderId="5" xfId="0" applyFont="1" applyFill="1" applyBorder="1" applyAlignment="1">
      <alignment horizontal="left" vertical="center" wrapText="1" shrinkToFit="1" readingOrder="1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wrapText="1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/>
    </xf>
    <xf numFmtId="0" fontId="7" fillId="0" borderId="1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2"/>
    </xf>
    <xf numFmtId="0" fontId="7" fillId="0" borderId="5" xfId="0" applyFont="1" applyFill="1" applyBorder="1" applyAlignment="1">
      <alignment vertical="center"/>
    </xf>
    <xf numFmtId="0" fontId="7" fillId="0" borderId="5" xfId="0" applyFont="1" applyBorder="1" applyAlignment="1">
      <alignment vertical="center" shrinkToFit="1"/>
    </xf>
    <xf numFmtId="0" fontId="7" fillId="0" borderId="5" xfId="0" applyFont="1" applyBorder="1" applyAlignment="1">
      <alignment horizontal="left" vertical="center" shrinkToFit="1" readingOrder="1"/>
    </xf>
    <xf numFmtId="0" fontId="7" fillId="0" borderId="5" xfId="0" applyFont="1" applyBorder="1" applyAlignment="1">
      <alignment horizontal="left" vertical="center" shrinkToFit="1"/>
    </xf>
    <xf numFmtId="0" fontId="7" fillId="0" borderId="5" xfId="0" applyFont="1" applyFill="1" applyBorder="1" applyAlignment="1">
      <alignment horizontal="left" vertical="center" shrinkToFit="1" readingOrder="1"/>
    </xf>
    <xf numFmtId="0" fontId="7" fillId="0" borderId="6" xfId="0" applyFont="1" applyFill="1" applyBorder="1" applyAlignment="1">
      <alignment horizontal="right" vertical="center" shrinkToFit="1"/>
    </xf>
    <xf numFmtId="0" fontId="7" fillId="0" borderId="0" xfId="0" applyFont="1" applyFill="1" applyBorder="1" applyAlignment="1">
      <alignment horizontal="left" vertical="center" readingOrder="1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center" vertical="center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Border="1" applyAlignment="1">
      <alignment horizontal="left"/>
    </xf>
    <xf numFmtId="0" fontId="7" fillId="0" borderId="5" xfId="0" applyFont="1" applyBorder="1" applyAlignment="1">
      <alignment horizontal="left" vertical="center"/>
    </xf>
    <xf numFmtId="0" fontId="7" fillId="0" borderId="5" xfId="7" applyFont="1" applyBorder="1" applyAlignment="1">
      <alignment vertical="center"/>
    </xf>
    <xf numFmtId="0" fontId="7" fillId="0" borderId="10" xfId="0" applyFont="1" applyFill="1" applyBorder="1" applyAlignment="1">
      <alignment vertical="center" readingOrder="2"/>
    </xf>
    <xf numFmtId="0" fontId="5" fillId="0" borderId="2" xfId="0" applyFont="1" applyFill="1" applyBorder="1" applyAlignment="1">
      <alignment horizontal="left" vertical="center" shrinkToFit="1" readingOrder="1"/>
    </xf>
    <xf numFmtId="0" fontId="5" fillId="4" borderId="4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shrinkToFit="1" readingOrder="1"/>
    </xf>
    <xf numFmtId="0" fontId="7" fillId="4" borderId="5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center"/>
    </xf>
    <xf numFmtId="0" fontId="7" fillId="0" borderId="6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horizontal="right" vertical="center" shrinkToFit="1"/>
    </xf>
    <xf numFmtId="0" fontId="7" fillId="0" borderId="5" xfId="0" applyFont="1" applyFill="1" applyBorder="1" applyAlignment="1">
      <alignment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4" borderId="1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vertical="center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23" xfId="0" applyFont="1" applyFill="1" applyBorder="1" applyAlignment="1">
      <alignment vertical="center" readingOrder="2"/>
    </xf>
    <xf numFmtId="0" fontId="7" fillId="4" borderId="7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wrapText="1" readingOrder="2"/>
    </xf>
    <xf numFmtId="0" fontId="7" fillId="4" borderId="5" xfId="0" applyFont="1" applyFill="1" applyBorder="1" applyAlignment="1">
      <alignment horizontal="center" vertical="center" readingOrder="1"/>
    </xf>
    <xf numFmtId="0" fontId="7" fillId="4" borderId="8" xfId="0" applyFont="1" applyFill="1" applyBorder="1" applyAlignment="1">
      <alignment horizontal="center" vertical="center" readingOrder="2"/>
    </xf>
    <xf numFmtId="0" fontId="7" fillId="4" borderId="4" xfId="0" applyFont="1" applyFill="1" applyBorder="1" applyAlignment="1">
      <alignment horizontal="center" vertical="center" readingOrder="2"/>
    </xf>
    <xf numFmtId="0" fontId="7" fillId="4" borderId="10" xfId="3" applyFont="1" applyFill="1" applyBorder="1" applyAlignment="1">
      <alignment vertical="center" shrinkToFit="1" readingOrder="2"/>
    </xf>
    <xf numFmtId="0" fontId="7" fillId="4" borderId="10" xfId="3" applyFont="1" applyFill="1" applyBorder="1" applyAlignment="1">
      <alignment horizontal="left" vertical="center" readingOrder="1"/>
    </xf>
    <xf numFmtId="0" fontId="7" fillId="4" borderId="14" xfId="3" applyFont="1" applyFill="1" applyBorder="1" applyAlignment="1">
      <alignment horizontal="right" vertical="center" shrinkToFit="1" readingOrder="2"/>
    </xf>
    <xf numFmtId="0" fontId="7" fillId="4" borderId="0" xfId="3" applyFont="1" applyFill="1" applyBorder="1" applyAlignment="1">
      <alignment horizontal="right" vertical="center" shrinkToFit="1" readingOrder="2"/>
    </xf>
    <xf numFmtId="0" fontId="7" fillId="4" borderId="0" xfId="3" applyFont="1" applyFill="1" applyBorder="1" applyAlignment="1">
      <alignment vertical="center" shrinkToFit="1" readingOrder="2"/>
    </xf>
    <xf numFmtId="0" fontId="5" fillId="4" borderId="0" xfId="3" applyFont="1" applyFill="1" applyBorder="1" applyAlignment="1">
      <alignment vertical="center" readingOrder="2"/>
    </xf>
    <xf numFmtId="0" fontId="7" fillId="4" borderId="6" xfId="3" applyFont="1" applyFill="1" applyBorder="1" applyAlignment="1">
      <alignment horizontal="right" vertical="center" shrinkToFit="1" readingOrder="2"/>
    </xf>
    <xf numFmtId="0" fontId="7" fillId="4" borderId="5" xfId="3" applyFont="1" applyFill="1" applyBorder="1" applyAlignment="1">
      <alignment vertical="center" wrapText="1"/>
    </xf>
    <xf numFmtId="0" fontId="5" fillId="4" borderId="2" xfId="3" applyFont="1" applyFill="1" applyBorder="1" applyAlignment="1">
      <alignment vertical="center" readingOrder="2"/>
    </xf>
    <xf numFmtId="0" fontId="7" fillId="4" borderId="10" xfId="3" applyFont="1" applyFill="1" applyBorder="1" applyAlignment="1">
      <alignment horizontal="left" vertical="center" readingOrder="2"/>
    </xf>
    <xf numFmtId="0" fontId="7" fillId="4" borderId="6" xfId="3" applyFont="1" applyFill="1" applyBorder="1" applyAlignment="1">
      <alignment vertical="center" shrinkToFit="1" readingOrder="2"/>
    </xf>
    <xf numFmtId="0" fontId="7" fillId="4" borderId="6" xfId="3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 wrapText="1" readingOrder="2"/>
    </xf>
    <xf numFmtId="0" fontId="7" fillId="4" borderId="5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/>
    </xf>
    <xf numFmtId="0" fontId="7" fillId="4" borderId="14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left" vertical="center" wrapText="1" readingOrder="2"/>
    </xf>
    <xf numFmtId="0" fontId="14" fillId="4" borderId="0" xfId="3" applyFont="1" applyFill="1" applyBorder="1" applyAlignment="1">
      <alignment horizontal="left" vertical="center" readingOrder="1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readingOrder="2"/>
    </xf>
    <xf numFmtId="0" fontId="5" fillId="0" borderId="0" xfId="7" applyFont="1" applyFill="1" applyBorder="1" applyAlignment="1">
      <alignment horizontal="center" vertical="center" shrinkToFit="1" readingOrder="2"/>
    </xf>
    <xf numFmtId="0" fontId="5" fillId="4" borderId="0" xfId="0" applyFont="1" applyFill="1" applyBorder="1" applyAlignment="1">
      <alignment horizontal="right"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4" borderId="9" xfId="0" applyFont="1" applyFill="1" applyBorder="1" applyAlignment="1">
      <alignment vertical="center" readingOrder="2"/>
    </xf>
    <xf numFmtId="0" fontId="7" fillId="4" borderId="9" xfId="0" applyFont="1" applyFill="1" applyBorder="1" applyAlignment="1">
      <alignment vertical="center"/>
    </xf>
    <xf numFmtId="0" fontId="7" fillId="4" borderId="5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vertical="center"/>
    </xf>
    <xf numFmtId="0" fontId="7" fillId="4" borderId="7" xfId="0" applyFont="1" applyFill="1" applyBorder="1" applyAlignment="1">
      <alignment vertical="center"/>
    </xf>
    <xf numFmtId="0" fontId="10" fillId="4" borderId="0" xfId="0" applyFont="1" applyFill="1" applyBorder="1" applyAlignment="1"/>
    <xf numFmtId="0" fontId="7" fillId="4" borderId="0" xfId="0" applyFont="1" applyFill="1" applyBorder="1" applyAlignment="1">
      <alignment horizontal="center" readingOrder="2"/>
    </xf>
    <xf numFmtId="0" fontId="7" fillId="4" borderId="10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vertical="center"/>
    </xf>
    <xf numFmtId="0" fontId="7" fillId="4" borderId="6" xfId="0" applyFont="1" applyFill="1" applyBorder="1" applyAlignment="1">
      <alignment vertical="center" shrinkToFit="1"/>
    </xf>
    <xf numFmtId="0" fontId="7" fillId="4" borderId="0" xfId="0" applyFont="1" applyFill="1" applyBorder="1" applyAlignment="1"/>
    <xf numFmtId="0" fontId="8" fillId="4" borderId="0" xfId="0" applyFont="1" applyFill="1" applyBorder="1" applyAlignment="1">
      <alignment horizontal="center"/>
    </xf>
    <xf numFmtId="0" fontId="1" fillId="4" borderId="0" xfId="0" applyFont="1" applyFill="1" applyBorder="1" applyAlignment="1"/>
    <xf numFmtId="0" fontId="8" fillId="4" borderId="0" xfId="0" applyFont="1" applyFill="1" applyBorder="1" applyAlignment="1"/>
    <xf numFmtId="0" fontId="7" fillId="4" borderId="0" xfId="0" applyFont="1" applyFill="1" applyBorder="1" applyAlignment="1">
      <alignment horizontal="center" vertical="center" shrinkToFit="1" readingOrder="2"/>
    </xf>
    <xf numFmtId="0" fontId="7" fillId="4" borderId="4" xfId="0" applyFont="1" applyFill="1" applyBorder="1" applyAlignment="1">
      <alignment horizontal="center" vertical="center" shrinkToFit="1" readingOrder="2"/>
    </xf>
    <xf numFmtId="0" fontId="7" fillId="4" borderId="6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shrinkToFit="1"/>
    </xf>
    <xf numFmtId="0" fontId="7" fillId="4" borderId="2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left" vertical="center" wrapText="1"/>
    </xf>
    <xf numFmtId="0" fontId="7" fillId="4" borderId="8" xfId="0" applyFont="1" applyFill="1" applyBorder="1" applyAlignment="1">
      <alignment horizontal="left" vertical="center" shrinkToFit="1"/>
    </xf>
    <xf numFmtId="0" fontId="7" fillId="4" borderId="5" xfId="0" applyFont="1" applyFill="1" applyBorder="1" applyAlignment="1">
      <alignment horizontal="left" vertical="center" wrapText="1" shrinkToFit="1"/>
    </xf>
    <xf numFmtId="0" fontId="7" fillId="4" borderId="0" xfId="0" applyFont="1" applyFill="1" applyBorder="1" applyAlignment="1">
      <alignment horizontal="right" vertical="center" indent="1" readingOrder="2"/>
    </xf>
    <xf numFmtId="0" fontId="7" fillId="4" borderId="0" xfId="0" applyFont="1" applyFill="1" applyBorder="1" applyAlignment="1">
      <alignment horizontal="left" vertical="center" wrapText="1" readingOrder="1"/>
    </xf>
    <xf numFmtId="0" fontId="7" fillId="4" borderId="0" xfId="0" applyFont="1" applyFill="1" applyBorder="1" applyAlignment="1">
      <alignment horizontal="left" vertical="center" shrinkToFit="1"/>
    </xf>
    <xf numFmtId="0" fontId="7" fillId="4" borderId="5" xfId="0" applyFont="1" applyFill="1" applyBorder="1" applyAlignment="1">
      <alignment horizontal="left" vertical="center" readingOrder="2"/>
    </xf>
    <xf numFmtId="0" fontId="7" fillId="4" borderId="9" xfId="0" applyFont="1" applyFill="1" applyBorder="1" applyAlignment="1">
      <alignment horizontal="left" vertical="center" shrinkToFit="1"/>
    </xf>
    <xf numFmtId="0" fontId="7" fillId="4" borderId="17" xfId="0" applyFont="1" applyFill="1" applyBorder="1" applyAlignment="1">
      <alignment horizontal="left" vertical="center" wrapText="1"/>
    </xf>
    <xf numFmtId="0" fontId="7" fillId="4" borderId="17" xfId="0" applyFont="1" applyFill="1" applyBorder="1" applyAlignment="1">
      <alignment horizontal="right" vertical="center" wrapText="1" readingOrder="2"/>
    </xf>
    <xf numFmtId="0" fontId="7" fillId="4" borderId="0" xfId="0" applyFont="1" applyFill="1" applyAlignment="1">
      <alignment vertical="center"/>
    </xf>
    <xf numFmtId="0" fontId="7" fillId="4" borderId="10" xfId="0" applyFont="1" applyFill="1" applyBorder="1" applyAlignment="1">
      <alignment vertical="center"/>
    </xf>
    <xf numFmtId="0" fontId="24" fillId="4" borderId="5" xfId="0" applyFont="1" applyFill="1" applyBorder="1" applyAlignment="1">
      <alignment vertical="center"/>
    </xf>
    <xf numFmtId="0" fontId="8" fillId="4" borderId="0" xfId="0" applyFont="1" applyFill="1"/>
    <xf numFmtId="0" fontId="14" fillId="4" borderId="9" xfId="0" applyFont="1" applyFill="1" applyBorder="1" applyAlignment="1">
      <alignment vertical="center" readingOrder="2"/>
    </xf>
    <xf numFmtId="0" fontId="7" fillId="4" borderId="16" xfId="0" applyFont="1" applyFill="1" applyBorder="1" applyAlignment="1">
      <alignment vertical="center"/>
    </xf>
    <xf numFmtId="0" fontId="4" fillId="4" borderId="5" xfId="0" applyFont="1" applyFill="1" applyBorder="1" applyAlignment="1">
      <alignment shrinkToFit="1"/>
    </xf>
    <xf numFmtId="0" fontId="7" fillId="4" borderId="5" xfId="0" applyFont="1" applyFill="1" applyBorder="1" applyAlignment="1">
      <alignment horizontal="right" vertical="center"/>
    </xf>
    <xf numFmtId="0" fontId="7" fillId="4" borderId="5" xfId="0" applyFont="1" applyFill="1" applyBorder="1" applyAlignment="1">
      <alignment horizontal="left" vertical="center" shrinkToFit="1" readingOrder="1"/>
    </xf>
    <xf numFmtId="0" fontId="7" fillId="4" borderId="15" xfId="0" applyFont="1" applyFill="1" applyBorder="1" applyAlignment="1">
      <alignment horizontal="left" vertical="center" shrinkToFit="1" readingOrder="1"/>
    </xf>
    <xf numFmtId="0" fontId="7" fillId="4" borderId="15" xfId="0" applyFont="1" applyFill="1" applyBorder="1" applyAlignment="1">
      <alignment vertical="center"/>
    </xf>
    <xf numFmtId="0" fontId="7" fillId="4" borderId="16" xfId="0" applyFont="1" applyFill="1" applyBorder="1" applyAlignment="1">
      <alignment horizontal="left" vertical="center" shrinkToFit="1" readingOrder="1"/>
    </xf>
    <xf numFmtId="0" fontId="7" fillId="4" borderId="5" xfId="0" applyFont="1" applyFill="1" applyBorder="1" applyAlignment="1">
      <alignment vertical="center" shrinkToFit="1"/>
    </xf>
    <xf numFmtId="0" fontId="7" fillId="4" borderId="0" xfId="0" applyFont="1" applyFill="1" applyBorder="1" applyAlignment="1">
      <alignment horizontal="left" vertical="center" wrapText="1" shrinkToFit="1" readingOrder="1"/>
    </xf>
    <xf numFmtId="0" fontId="7" fillId="4" borderId="9" xfId="0" applyFont="1" applyFill="1" applyBorder="1" applyAlignment="1">
      <alignment horizontal="right" vertical="center"/>
    </xf>
    <xf numFmtId="0" fontId="7" fillId="4" borderId="8" xfId="0" applyFont="1" applyFill="1" applyBorder="1" applyAlignment="1">
      <alignment horizontal="right" vertical="center"/>
    </xf>
    <xf numFmtId="0" fontId="4" fillId="4" borderId="0" xfId="0" applyFont="1" applyFill="1" applyBorder="1"/>
    <xf numFmtId="0" fontId="7" fillId="4" borderId="15" xfId="0" applyFont="1" applyFill="1" applyBorder="1" applyAlignment="1">
      <alignment vertical="center" shrinkToFit="1"/>
    </xf>
    <xf numFmtId="0" fontId="7" fillId="4" borderId="23" xfId="0" applyFont="1" applyFill="1" applyBorder="1" applyAlignment="1">
      <alignment vertical="center" wrapText="1" shrinkToFit="1" readingOrder="1"/>
    </xf>
    <xf numFmtId="0" fontId="7" fillId="4" borderId="26" xfId="0" applyFont="1" applyFill="1" applyBorder="1" applyAlignment="1">
      <alignment vertical="center" shrinkToFit="1"/>
    </xf>
    <xf numFmtId="0" fontId="7" fillId="4" borderId="16" xfId="0" applyFont="1" applyFill="1" applyBorder="1" applyAlignment="1">
      <alignment vertical="center" wrapText="1" shrinkToFit="1" readingOrder="1"/>
    </xf>
    <xf numFmtId="0" fontId="7" fillId="4" borderId="8" xfId="0" applyFont="1" applyFill="1" applyBorder="1" applyAlignment="1">
      <alignment vertical="center"/>
    </xf>
    <xf numFmtId="0" fontId="4" fillId="4" borderId="0" xfId="0" applyFont="1" applyFill="1" applyBorder="1" applyAlignment="1">
      <alignment shrinkToFit="1"/>
    </xf>
    <xf numFmtId="0" fontId="7" fillId="4" borderId="8" xfId="0" applyFont="1" applyFill="1" applyBorder="1" applyAlignment="1">
      <alignment horizontal="left" vertical="center" shrinkToFit="1" readingOrder="1"/>
    </xf>
    <xf numFmtId="0" fontId="7" fillId="4" borderId="5" xfId="0" applyFont="1" applyFill="1" applyBorder="1" applyAlignment="1">
      <alignment vertical="center" shrinkToFit="1" readingOrder="1"/>
    </xf>
    <xf numFmtId="0" fontId="7" fillId="4" borderId="5" xfId="0" applyFont="1" applyFill="1" applyBorder="1" applyAlignment="1">
      <alignment horizontal="right" vertical="center" shrinkToFit="1"/>
    </xf>
    <xf numFmtId="0" fontId="7" fillId="0" borderId="7" xfId="3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left" wrapText="1" shrinkToFit="1" readingOrder="1"/>
    </xf>
    <xf numFmtId="0" fontId="7" fillId="4" borderId="10" xfId="0" applyFont="1" applyFill="1" applyBorder="1"/>
    <xf numFmtId="0" fontId="7" fillId="4" borderId="8" xfId="0" applyFont="1" applyFill="1" applyBorder="1"/>
    <xf numFmtId="0" fontId="7" fillId="4" borderId="5" xfId="0" applyFont="1" applyFill="1" applyBorder="1"/>
    <xf numFmtId="0" fontId="7" fillId="4" borderId="6" xfId="0" applyFont="1" applyFill="1" applyBorder="1"/>
    <xf numFmtId="0" fontId="0" fillId="4" borderId="0" xfId="0" applyFill="1"/>
    <xf numFmtId="0" fontId="3" fillId="4" borderId="0" xfId="0" applyFont="1" applyFill="1"/>
    <xf numFmtId="0" fontId="5" fillId="4" borderId="0" xfId="0" applyFont="1" applyFill="1" applyBorder="1" applyAlignment="1">
      <alignment horizontal="center" vertical="center" shrinkToFit="1" readingOrder="2"/>
    </xf>
    <xf numFmtId="0" fontId="5" fillId="4" borderId="0" xfId="0" applyFont="1" applyFill="1" applyBorder="1" applyAlignment="1">
      <alignment vertical="center" shrinkToFit="1" readingOrder="1"/>
    </xf>
    <xf numFmtId="0" fontId="7" fillId="4" borderId="0" xfId="0" applyFont="1" applyFill="1" applyBorder="1" applyAlignment="1">
      <alignment horizontal="left" vertical="center" readingOrder="2"/>
    </xf>
    <xf numFmtId="0" fontId="1" fillId="4" borderId="5" xfId="0" applyFont="1" applyFill="1" applyBorder="1"/>
    <xf numFmtId="0" fontId="7" fillId="4" borderId="5" xfId="8" applyFont="1" applyFill="1" applyBorder="1" applyAlignment="1">
      <alignment horizontal="left" vertical="center" readingOrder="2"/>
    </xf>
    <xf numFmtId="0" fontId="1" fillId="4" borderId="0" xfId="0" applyFont="1" applyFill="1" applyBorder="1"/>
    <xf numFmtId="0" fontId="7" fillId="4" borderId="8" xfId="7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right" vertical="center" shrinkToFit="1" readingOrder="2"/>
    </xf>
    <xf numFmtId="0" fontId="5" fillId="4" borderId="0" xfId="0" applyFont="1" applyFill="1" applyAlignment="1"/>
    <xf numFmtId="0" fontId="7" fillId="4" borderId="10" xfId="0" applyFont="1" applyFill="1" applyBorder="1" applyAlignment="1">
      <alignment vertical="center" readingOrder="1"/>
    </xf>
    <xf numFmtId="0" fontId="7" fillId="4" borderId="5" xfId="0" applyFont="1" applyFill="1" applyBorder="1" applyAlignment="1"/>
    <xf numFmtId="0" fontId="7" fillId="4" borderId="5" xfId="0" applyFont="1" applyFill="1" applyBorder="1" applyAlignment="1">
      <alignment vertical="center" readingOrder="1"/>
    </xf>
    <xf numFmtId="0" fontId="7" fillId="4" borderId="16" xfId="0" applyFont="1" applyFill="1" applyBorder="1" applyAlignment="1">
      <alignment vertical="center" wrapText="1" readingOrder="1"/>
    </xf>
    <xf numFmtId="0" fontId="7" fillId="4" borderId="16" xfId="0" applyFont="1" applyFill="1" applyBorder="1" applyAlignment="1">
      <alignment vertical="center" readingOrder="1"/>
    </xf>
    <xf numFmtId="0" fontId="5" fillId="4" borderId="0" xfId="0" applyFont="1" applyFill="1" applyBorder="1" applyAlignment="1">
      <alignment vertical="center" shrinkToFit="1" readingOrder="2"/>
    </xf>
    <xf numFmtId="0" fontId="5" fillId="4" borderId="0" xfId="0" applyFont="1" applyFill="1" applyAlignment="1">
      <alignment horizontal="left" vertical="center" readingOrder="1"/>
    </xf>
    <xf numFmtId="0" fontId="5" fillId="4" borderId="2" xfId="0" applyFont="1" applyFill="1" applyBorder="1" applyAlignment="1">
      <alignment horizontal="left" vertical="center" readingOrder="1"/>
    </xf>
    <xf numFmtId="0" fontId="14" fillId="4" borderId="10" xfId="0" applyFont="1" applyFill="1" applyBorder="1" applyAlignment="1">
      <alignment horizontal="right" vertical="center" readingOrder="2"/>
    </xf>
    <xf numFmtId="0" fontId="14" fillId="4" borderId="10" xfId="0" applyFont="1" applyFill="1" applyBorder="1" applyAlignment="1">
      <alignment vertical="center" readingOrder="2"/>
    </xf>
    <xf numFmtId="0" fontId="7" fillId="4" borderId="16" xfId="0" applyFont="1" applyFill="1" applyBorder="1" applyAlignment="1">
      <alignment horizontal="left" readingOrder="1"/>
    </xf>
    <xf numFmtId="0" fontId="7" fillId="4" borderId="5" xfId="0" applyFont="1" applyFill="1" applyBorder="1" applyAlignment="1">
      <alignment horizontal="right" vertical="center" indent="1" readingOrder="2"/>
    </xf>
    <xf numFmtId="0" fontId="7" fillId="4" borderId="6" xfId="0" applyFont="1" applyFill="1" applyBorder="1" applyAlignment="1">
      <alignment horizontal="right" vertical="center" indent="1" readingOrder="2"/>
    </xf>
    <xf numFmtId="0" fontId="7" fillId="4" borderId="14" xfId="0" applyFont="1" applyFill="1" applyBorder="1" applyAlignment="1">
      <alignment vertical="center" readingOrder="1"/>
    </xf>
    <xf numFmtId="0" fontId="8" fillId="4" borderId="0" xfId="0" applyFont="1" applyFill="1" applyAlignment="1">
      <alignment horizontal="left" vertical="center" readingOrder="1"/>
    </xf>
    <xf numFmtId="0" fontId="7" fillId="4" borderId="5" xfId="0" applyFont="1" applyFill="1" applyBorder="1" applyAlignment="1">
      <alignment horizontal="center" vertical="center" wrapText="1" readingOrder="1"/>
    </xf>
    <xf numFmtId="0" fontId="14" fillId="4" borderId="5" xfId="0" applyFont="1" applyFill="1" applyBorder="1" applyAlignment="1">
      <alignment vertical="center" readingOrder="2"/>
    </xf>
    <xf numFmtId="0" fontId="7" fillId="4" borderId="8" xfId="0" applyFont="1" applyFill="1" applyBorder="1" applyAlignment="1">
      <alignment horizontal="left" vertical="center" readingOrder="1"/>
    </xf>
    <xf numFmtId="0" fontId="7" fillId="4" borderId="0" xfId="0" applyFont="1" applyFill="1" applyBorder="1" applyAlignment="1">
      <alignment horizontal="right" vertical="center" shrinkToFit="1" readingOrder="2"/>
    </xf>
    <xf numFmtId="0" fontId="7" fillId="4" borderId="7" xfId="3" applyFont="1" applyFill="1" applyBorder="1" applyAlignment="1">
      <alignment vertical="center" shrinkToFit="1" readingOrder="2"/>
    </xf>
    <xf numFmtId="0" fontId="7" fillId="0" borderId="16" xfId="0" applyFont="1" applyBorder="1" applyAlignment="1">
      <alignment vertical="center" wrapText="1"/>
    </xf>
    <xf numFmtId="0" fontId="7" fillId="4" borderId="0" xfId="0" applyFont="1" applyFill="1" applyBorder="1" applyAlignment="1">
      <alignment wrapText="1" readingOrder="2"/>
    </xf>
    <xf numFmtId="0" fontId="4" fillId="4" borderId="5" xfId="0" applyFont="1" applyFill="1" applyBorder="1" applyAlignment="1">
      <alignment shrinkToFit="1" readingOrder="2"/>
    </xf>
    <xf numFmtId="0" fontId="7" fillId="4" borderId="5" xfId="0" applyFont="1" applyFill="1" applyBorder="1" applyAlignment="1">
      <alignment wrapText="1" readingOrder="2"/>
    </xf>
    <xf numFmtId="0" fontId="4" fillId="4" borderId="0" xfId="0" applyFont="1" applyFill="1" applyBorder="1" applyAlignment="1">
      <alignment shrinkToFit="1" readingOrder="2"/>
    </xf>
    <xf numFmtId="0" fontId="7" fillId="4" borderId="6" xfId="0" applyFont="1" applyFill="1" applyBorder="1" applyAlignment="1">
      <alignment wrapText="1" readingOrder="2"/>
    </xf>
    <xf numFmtId="0" fontId="7" fillId="4" borderId="0" xfId="0" applyFont="1" applyFill="1" applyBorder="1" applyAlignment="1">
      <alignment horizontal="center" wrapText="1" readingOrder="2"/>
    </xf>
    <xf numFmtId="0" fontId="5" fillId="4" borderId="2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right"/>
    </xf>
    <xf numFmtId="0" fontId="7" fillId="4" borderId="5" xfId="0" applyFont="1" applyFill="1" applyBorder="1" applyAlignment="1">
      <alignment horizontal="left" wrapText="1" readingOrder="2"/>
    </xf>
    <xf numFmtId="0" fontId="7" fillId="4" borderId="6" xfId="0" applyFont="1" applyFill="1" applyBorder="1" applyAlignment="1">
      <alignment horizontal="left" wrapText="1" readingOrder="2"/>
    </xf>
    <xf numFmtId="0" fontId="7" fillId="4" borderId="8" xfId="0" applyFont="1" applyFill="1" applyBorder="1" applyAlignment="1">
      <alignment horizontal="left" wrapText="1" readingOrder="2"/>
    </xf>
    <xf numFmtId="0" fontId="7" fillId="4" borderId="16" xfId="0" applyFont="1" applyFill="1" applyBorder="1" applyAlignment="1">
      <alignment horizontal="left" vertical="center" readingOrder="1"/>
    </xf>
    <xf numFmtId="0" fontId="7" fillId="4" borderId="8" xfId="0" applyFont="1" applyFill="1" applyBorder="1" applyAlignment="1">
      <alignment horizontal="left" vertical="center" wrapText="1" readingOrder="1"/>
    </xf>
    <xf numFmtId="0" fontId="7" fillId="4" borderId="6" xfId="0" applyFont="1" applyFill="1" applyBorder="1" applyAlignment="1">
      <alignment horizontal="left" vertical="center" wrapText="1" readingOrder="1"/>
    </xf>
    <xf numFmtId="0" fontId="7" fillId="4" borderId="28" xfId="0" applyFont="1" applyFill="1" applyBorder="1" applyAlignment="1">
      <alignment vertical="center" readingOrder="2"/>
    </xf>
    <xf numFmtId="0" fontId="7" fillId="4" borderId="35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right" shrinkToFit="1" readingOrder="2"/>
    </xf>
    <xf numFmtId="0" fontId="7" fillId="4" borderId="11" xfId="0" applyFont="1" applyFill="1" applyBorder="1" applyAlignment="1">
      <alignment horizontal="left" vertical="center" wrapText="1" readingOrder="1"/>
    </xf>
    <xf numFmtId="0" fontId="7" fillId="4" borderId="7" xfId="0" applyFont="1" applyFill="1" applyBorder="1" applyAlignment="1">
      <alignment horizontal="left" vertical="center" wrapText="1" readingOrder="1"/>
    </xf>
    <xf numFmtId="0" fontId="7" fillId="4" borderId="0" xfId="0" applyFont="1" applyFill="1" applyBorder="1" applyAlignment="1">
      <alignment shrinkToFit="1" readingOrder="2"/>
    </xf>
    <xf numFmtId="0" fontId="8" fillId="4" borderId="0" xfId="0" applyFont="1" applyFill="1" applyBorder="1" applyAlignment="1">
      <alignment shrinkToFit="1" readingOrder="2"/>
    </xf>
    <xf numFmtId="0" fontId="8" fillId="4" borderId="0" xfId="0" applyFont="1" applyFill="1" applyBorder="1" applyAlignment="1">
      <alignment wrapText="1" readingOrder="2"/>
    </xf>
    <xf numFmtId="0" fontId="7" fillId="4" borderId="0" xfId="0" applyFont="1" applyFill="1" applyAlignment="1">
      <alignment shrinkToFit="1" readingOrder="2"/>
    </xf>
    <xf numFmtId="0" fontId="8" fillId="4" borderId="0" xfId="0" applyFont="1" applyFill="1" applyAlignment="1">
      <alignment shrinkToFit="1" readingOrder="2"/>
    </xf>
    <xf numFmtId="0" fontId="3" fillId="4" borderId="0" xfId="0" applyFont="1" applyFill="1" applyAlignment="1">
      <alignment shrinkToFit="1" readingOrder="2"/>
    </xf>
    <xf numFmtId="0" fontId="3" fillId="4" borderId="0" xfId="0" applyFont="1" applyFill="1" applyBorder="1" applyAlignment="1">
      <alignment shrinkToFit="1" readingOrder="2"/>
    </xf>
    <xf numFmtId="0" fontId="5" fillId="4" borderId="0" xfId="0" applyFont="1" applyFill="1" applyBorder="1" applyAlignment="1">
      <alignment horizontal="left" vertical="center" shrinkToFit="1" readingOrder="1"/>
    </xf>
    <xf numFmtId="0" fontId="14" fillId="4" borderId="10" xfId="0" applyFont="1" applyFill="1" applyBorder="1" applyAlignment="1">
      <alignment vertical="center"/>
    </xf>
    <xf numFmtId="0" fontId="7" fillId="4" borderId="6" xfId="0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vertical="center" shrinkToFit="1"/>
    </xf>
    <xf numFmtId="0" fontId="5" fillId="4" borderId="0" xfId="0" applyFont="1" applyFill="1" applyBorder="1" applyAlignment="1">
      <alignment horizontal="left" vertical="center" readingOrder="1"/>
    </xf>
    <xf numFmtId="0" fontId="5" fillId="4" borderId="10" xfId="0" applyFont="1" applyFill="1" applyBorder="1" applyAlignment="1">
      <alignment horizontal="right" vertical="center" readingOrder="2"/>
    </xf>
    <xf numFmtId="0" fontId="5" fillId="4" borderId="10" xfId="0" applyFont="1" applyFill="1" applyBorder="1" applyAlignment="1">
      <alignment horizontal="center" vertical="center" readingOrder="2"/>
    </xf>
    <xf numFmtId="0" fontId="7" fillId="4" borderId="10" xfId="0" applyFont="1" applyFill="1" applyBorder="1" applyAlignment="1">
      <alignment horizontal="left" vertical="center" shrinkToFit="1" readingOrder="1"/>
    </xf>
    <xf numFmtId="0" fontId="5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wrapText="1"/>
    </xf>
    <xf numFmtId="0" fontId="0" fillId="4" borderId="0" xfId="0" applyFill="1" applyBorder="1"/>
    <xf numFmtId="0" fontId="7" fillId="4" borderId="6" xfId="8" applyFont="1" applyFill="1" applyBorder="1" applyAlignment="1">
      <alignment vertical="center" wrapText="1" readingOrder="1"/>
    </xf>
    <xf numFmtId="0" fontId="7" fillId="4" borderId="10" xfId="0" applyFont="1" applyFill="1" applyBorder="1" applyAlignment="1">
      <alignment horizontal="center" vertical="center"/>
    </xf>
    <xf numFmtId="0" fontId="7" fillId="4" borderId="10" xfId="0" applyFont="1" applyFill="1" applyBorder="1" applyAlignment="1"/>
    <xf numFmtId="0" fontId="7" fillId="4" borderId="6" xfId="0" applyFont="1" applyFill="1" applyBorder="1" applyAlignment="1"/>
    <xf numFmtId="0" fontId="7" fillId="4" borderId="5" xfId="8" applyFont="1" applyFill="1" applyBorder="1" applyAlignment="1">
      <alignment vertical="center" wrapText="1" readingOrder="1"/>
    </xf>
    <xf numFmtId="0" fontId="5" fillId="4" borderId="0" xfId="0" applyFont="1" applyFill="1" applyBorder="1" applyAlignment="1">
      <alignment horizontal="right" shrinkToFit="1"/>
    </xf>
    <xf numFmtId="0" fontId="3" fillId="4" borderId="0" xfId="0" applyFont="1" applyFill="1" applyBorder="1" applyAlignment="1">
      <alignment shrinkToFit="1"/>
    </xf>
    <xf numFmtId="0" fontId="7" fillId="4" borderId="10" xfId="0" applyFont="1" applyFill="1" applyBorder="1" applyAlignment="1">
      <alignment horizontal="center" vertical="center" wrapText="1" readingOrder="2"/>
    </xf>
    <xf numFmtId="0" fontId="7" fillId="4" borderId="10" xfId="0" applyFont="1" applyFill="1" applyBorder="1" applyAlignment="1">
      <alignment wrapText="1"/>
    </xf>
    <xf numFmtId="0" fontId="7" fillId="4" borderId="28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horizontal="right" vertical="center" shrinkToFit="1"/>
    </xf>
    <xf numFmtId="0" fontId="3" fillId="4" borderId="5" xfId="0" applyFont="1" applyFill="1" applyBorder="1" applyAlignment="1">
      <alignment shrinkToFit="1"/>
    </xf>
    <xf numFmtId="0" fontId="0" fillId="4" borderId="5" xfId="0" applyFill="1" applyBorder="1"/>
    <xf numFmtId="0" fontId="7" fillId="4" borderId="16" xfId="8" applyFont="1" applyFill="1" applyBorder="1" applyAlignment="1">
      <alignment horizontal="left" vertical="center" wrapText="1" readingOrder="1"/>
    </xf>
    <xf numFmtId="0" fontId="7" fillId="4" borderId="5" xfId="0" applyFont="1" applyFill="1" applyBorder="1" applyAlignment="1">
      <alignment horizontal="left" shrinkToFit="1" readingOrder="1"/>
    </xf>
    <xf numFmtId="0" fontId="7" fillId="4" borderId="5" xfId="8" applyFont="1" applyFill="1" applyBorder="1" applyAlignment="1">
      <alignment horizontal="left" vertical="center" wrapText="1" readingOrder="1"/>
    </xf>
    <xf numFmtId="0" fontId="7" fillId="4" borderId="22" xfId="0" applyFont="1" applyFill="1" applyBorder="1"/>
    <xf numFmtId="0" fontId="7" fillId="4" borderId="15" xfId="0" applyFont="1" applyFill="1" applyBorder="1" applyAlignment="1">
      <alignment horizontal="left" vertical="center"/>
    </xf>
    <xf numFmtId="0" fontId="7" fillId="4" borderId="6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shrinkToFit="1" readingOrder="2"/>
    </xf>
    <xf numFmtId="0" fontId="7" fillId="0" borderId="2" xfId="0" applyFont="1" applyFill="1" applyBorder="1" applyAlignment="1">
      <alignment horizontal="center" vertical="center" shrinkToFit="1" readingOrder="2"/>
    </xf>
    <xf numFmtId="0" fontId="23" fillId="0" borderId="5" xfId="0" applyFont="1" applyFill="1" applyBorder="1" applyAlignment="1">
      <alignment shrinkToFit="1" readingOrder="2"/>
    </xf>
    <xf numFmtId="0" fontId="14" fillId="4" borderId="8" xfId="0" applyFont="1" applyFill="1" applyBorder="1" applyAlignment="1">
      <alignment vertical="center" readingOrder="2"/>
    </xf>
    <xf numFmtId="0" fontId="23" fillId="0" borderId="0" xfId="0" applyFont="1" applyFill="1" applyAlignment="1">
      <alignment shrinkToFit="1" readingOrder="2"/>
    </xf>
    <xf numFmtId="0" fontId="7" fillId="0" borderId="15" xfId="0" applyFont="1" applyFill="1" applyBorder="1" applyAlignment="1">
      <alignment horizontal="right" vertical="center" wrapText="1" shrinkToFit="1" readingOrder="2"/>
    </xf>
    <xf numFmtId="0" fontId="7" fillId="4" borderId="0" xfId="0" applyFont="1" applyFill="1" applyBorder="1" applyAlignment="1">
      <alignment horizontal="left"/>
    </xf>
    <xf numFmtId="0" fontId="7" fillId="4" borderId="5" xfId="0" applyFont="1" applyFill="1" applyBorder="1" applyAlignment="1">
      <alignment horizontal="left"/>
    </xf>
    <xf numFmtId="0" fontId="7" fillId="4" borderId="5" xfId="0" applyFont="1" applyFill="1" applyBorder="1" applyAlignment="1">
      <alignment horizontal="left" readingOrder="1"/>
    </xf>
    <xf numFmtId="0" fontId="7" fillId="4" borderId="0" xfId="0" applyFont="1" applyFill="1" applyBorder="1" applyAlignment="1">
      <alignment wrapText="1"/>
    </xf>
    <xf numFmtId="0" fontId="7" fillId="4" borderId="2" xfId="0" applyFont="1" applyFill="1" applyBorder="1" applyAlignment="1">
      <alignment vertical="center" shrinkToFit="1" readingOrder="1"/>
    </xf>
    <xf numFmtId="0" fontId="1" fillId="0" borderId="0" xfId="0" applyFont="1" applyBorder="1" applyAlignment="1">
      <alignment horizontal="left"/>
    </xf>
    <xf numFmtId="0" fontId="5" fillId="4" borderId="0" xfId="0" applyFont="1" applyFill="1" applyBorder="1"/>
    <xf numFmtId="0" fontId="7" fillId="4" borderId="0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right" shrinkToFit="1" readingOrder="2"/>
    </xf>
    <xf numFmtId="0" fontId="7" fillId="4" borderId="10" xfId="0" applyFont="1" applyFill="1" applyBorder="1" applyAlignment="1">
      <alignment horizontal="right" shrinkToFit="1" readingOrder="2"/>
    </xf>
    <xf numFmtId="0" fontId="7" fillId="4" borderId="0" xfId="0" applyFont="1" applyFill="1" applyBorder="1" applyAlignment="1">
      <alignment horizontal="right" shrinkToFit="1" readingOrder="2"/>
    </xf>
    <xf numFmtId="0" fontId="7" fillId="4" borderId="0" xfId="0" applyFont="1" applyFill="1" applyBorder="1" applyAlignment="1">
      <alignment horizontal="left" vertical="center" shrinkToFit="1" readingOrder="1"/>
    </xf>
    <xf numFmtId="0" fontId="7" fillId="4" borderId="8" xfId="0" applyFont="1" applyFill="1" applyBorder="1" applyAlignment="1">
      <alignment horizontal="left" shrinkToFit="1" readingOrder="1"/>
    </xf>
    <xf numFmtId="0" fontId="7" fillId="4" borderId="6" xfId="0" applyFont="1" applyFill="1" applyBorder="1" applyAlignment="1">
      <alignment horizontal="left" shrinkToFit="1" readingOrder="1"/>
    </xf>
    <xf numFmtId="0" fontId="7" fillId="4" borderId="0" xfId="0" applyFont="1" applyFill="1" applyBorder="1" applyAlignment="1">
      <alignment shrinkToFit="1" readingOrder="1"/>
    </xf>
    <xf numFmtId="0" fontId="7" fillId="4" borderId="0" xfId="0" applyFont="1" applyFill="1" applyBorder="1" applyAlignment="1">
      <alignment horizontal="center" vertical="center" shrinkToFit="1" readingOrder="1"/>
    </xf>
    <xf numFmtId="0" fontId="7" fillId="4" borderId="0" xfId="0" applyFont="1" applyFill="1" applyBorder="1" applyAlignment="1">
      <alignment horizontal="left" readingOrder="1"/>
    </xf>
    <xf numFmtId="0" fontId="7" fillId="4" borderId="8" xfId="0" applyFont="1" applyFill="1" applyBorder="1" applyAlignment="1">
      <alignment horizontal="left" readingOrder="1"/>
    </xf>
    <xf numFmtId="0" fontId="7" fillId="4" borderId="0" xfId="0" applyFont="1" applyFill="1" applyBorder="1" applyAlignment="1">
      <alignment horizontal="center" readingOrder="1"/>
    </xf>
    <xf numFmtId="0" fontId="7" fillId="4" borderId="5" xfId="0" applyFont="1" applyFill="1" applyBorder="1" applyAlignment="1">
      <alignment horizontal="left" wrapText="1" readingOrder="1"/>
    </xf>
    <xf numFmtId="0" fontId="7" fillId="4" borderId="6" xfId="0" applyFont="1" applyFill="1" applyBorder="1" applyAlignment="1">
      <alignment horizontal="left" vertical="center" wrapText="1" readingOrder="2"/>
    </xf>
    <xf numFmtId="0" fontId="7" fillId="4" borderId="8" xfId="0" applyFont="1" applyFill="1" applyBorder="1" applyAlignment="1">
      <alignment horizontal="left" vertical="center" wrapText="1" readingOrder="2"/>
    </xf>
    <xf numFmtId="0" fontId="8" fillId="4" borderId="0" xfId="0" applyFont="1" applyFill="1" applyBorder="1" applyAlignment="1">
      <alignment horizontal="right" shrinkToFit="1" readingOrder="2"/>
    </xf>
    <xf numFmtId="0" fontId="3" fillId="4" borderId="0" xfId="0" applyFont="1" applyFill="1" applyBorder="1" applyAlignment="1">
      <alignment horizontal="right" shrinkToFit="1" readingOrder="2"/>
    </xf>
    <xf numFmtId="0" fontId="8" fillId="4" borderId="5" xfId="0" applyFont="1" applyFill="1" applyBorder="1" applyAlignment="1">
      <alignment horizontal="center" readingOrder="1"/>
    </xf>
    <xf numFmtId="0" fontId="8" fillId="4" borderId="5" xfId="0" applyFont="1" applyFill="1" applyBorder="1" applyAlignment="1">
      <alignment horizontal="right" shrinkToFit="1" readingOrder="2"/>
    </xf>
    <xf numFmtId="0" fontId="8" fillId="4" borderId="6" xfId="0" applyFont="1" applyFill="1" applyBorder="1" applyAlignment="1">
      <alignment horizontal="right" shrinkToFit="1" readingOrder="2"/>
    </xf>
    <xf numFmtId="0" fontId="8" fillId="4" borderId="8" xfId="0" applyFont="1" applyFill="1" applyBorder="1" applyAlignment="1">
      <alignment shrinkToFit="1" readingOrder="1"/>
    </xf>
    <xf numFmtId="0" fontId="8" fillId="4" borderId="8" xfId="0" applyFont="1" applyFill="1" applyBorder="1" applyAlignment="1">
      <alignment horizontal="right" shrinkToFit="1" readingOrder="2"/>
    </xf>
    <xf numFmtId="0" fontId="8" fillId="4" borderId="0" xfId="0" applyFont="1" applyFill="1" applyBorder="1" applyAlignment="1">
      <alignment horizontal="center" vertical="center" shrinkToFit="1" readingOrder="1"/>
    </xf>
    <xf numFmtId="0" fontId="8" fillId="4" borderId="5" xfId="0" applyFont="1" applyFill="1" applyBorder="1" applyAlignment="1">
      <alignment shrinkToFit="1" readingOrder="2"/>
    </xf>
    <xf numFmtId="0" fontId="20" fillId="4" borderId="0" xfId="0" applyFont="1" applyFill="1" applyBorder="1" applyAlignment="1">
      <alignment horizontal="right" shrinkToFit="1" readingOrder="2"/>
    </xf>
    <xf numFmtId="0" fontId="20" fillId="4" borderId="5" xfId="0" applyFont="1" applyFill="1" applyBorder="1" applyAlignment="1">
      <alignment horizontal="right" shrinkToFit="1" readingOrder="2"/>
    </xf>
    <xf numFmtId="0" fontId="5" fillId="4" borderId="2" xfId="11" applyFont="1" applyFill="1" applyBorder="1" applyAlignment="1">
      <alignment horizontal="right" vertical="center" shrinkToFit="1"/>
    </xf>
    <xf numFmtId="0" fontId="5" fillId="4" borderId="2" xfId="11" applyFont="1" applyFill="1" applyBorder="1" applyAlignment="1">
      <alignment vertical="center" shrinkToFit="1"/>
    </xf>
    <xf numFmtId="0" fontId="5" fillId="4" borderId="0" xfId="11" applyFont="1" applyFill="1" applyAlignment="1">
      <alignment vertical="center" readingOrder="1"/>
    </xf>
    <xf numFmtId="0" fontId="7" fillId="4" borderId="5" xfId="11" applyFont="1" applyFill="1" applyBorder="1" applyAlignment="1">
      <alignment horizontal="right" vertical="center" shrinkToFit="1"/>
    </xf>
    <xf numFmtId="0" fontId="7" fillId="4" borderId="5" xfId="11" applyFont="1" applyFill="1" applyBorder="1" applyAlignment="1">
      <alignment horizontal="right" vertical="center" readingOrder="2"/>
    </xf>
    <xf numFmtId="0" fontId="7" fillId="4" borderId="5" xfId="11" applyFont="1" applyFill="1" applyBorder="1" applyAlignment="1">
      <alignment vertical="center" shrinkToFit="1"/>
    </xf>
    <xf numFmtId="0" fontId="7" fillId="4" borderId="5" xfId="11" applyFont="1" applyFill="1" applyBorder="1" applyAlignment="1">
      <alignment vertical="center" readingOrder="2"/>
    </xf>
    <xf numFmtId="0" fontId="7" fillId="4" borderId="5" xfId="11" applyFont="1" applyFill="1" applyBorder="1" applyAlignment="1">
      <alignment vertical="center" shrinkToFit="1" readingOrder="1"/>
    </xf>
    <xf numFmtId="0" fontId="7" fillId="4" borderId="6" xfId="11" applyFont="1" applyFill="1" applyBorder="1" applyAlignment="1">
      <alignment horizontal="right" vertical="center" readingOrder="2"/>
    </xf>
    <xf numFmtId="0" fontId="7" fillId="4" borderId="6" xfId="11" applyFont="1" applyFill="1" applyBorder="1" applyAlignment="1">
      <alignment vertical="center"/>
    </xf>
    <xf numFmtId="0" fontId="7" fillId="4" borderId="6" xfId="11" applyFont="1" applyFill="1" applyBorder="1" applyAlignment="1">
      <alignment vertical="center" readingOrder="2"/>
    </xf>
    <xf numFmtId="0" fontId="7" fillId="4" borderId="7" xfId="11" applyFont="1" applyFill="1" applyBorder="1" applyAlignment="1">
      <alignment horizontal="right" vertical="center" readingOrder="2"/>
    </xf>
    <xf numFmtId="0" fontId="31" fillId="4" borderId="0" xfId="11" applyFont="1" applyFill="1" applyAlignment="1">
      <alignment horizontal="right" shrinkToFit="1" readingOrder="1"/>
    </xf>
    <xf numFmtId="0" fontId="29" fillId="4" borderId="0" xfId="11" applyFont="1" applyFill="1" applyAlignment="1">
      <alignment readingOrder="1"/>
    </xf>
    <xf numFmtId="0" fontId="7" fillId="4" borderId="6" xfId="0" applyFont="1" applyFill="1" applyBorder="1" applyAlignment="1">
      <alignment horizontal="center" vertical="center" wrapText="1" shrinkToFit="1" readingOrder="1"/>
    </xf>
    <xf numFmtId="0" fontId="1" fillId="4" borderId="0" xfId="0" applyFont="1" applyFill="1" applyAlignment="1">
      <alignment horizontal="right"/>
    </xf>
    <xf numFmtId="0" fontId="7" fillId="4" borderId="5" xfId="0" applyFont="1" applyFill="1" applyBorder="1" applyAlignment="1">
      <alignment horizontal="left" wrapText="1"/>
    </xf>
    <xf numFmtId="0" fontId="7" fillId="4" borderId="16" xfId="0" applyFont="1" applyFill="1" applyBorder="1" applyAlignment="1">
      <alignment horizontal="left" wrapText="1"/>
    </xf>
    <xf numFmtId="0" fontId="7" fillId="4" borderId="16" xfId="0" applyFont="1" applyFill="1" applyBorder="1" applyAlignment="1">
      <alignment horizontal="left" vertical="center" wrapText="1" readingOrder="1"/>
    </xf>
    <xf numFmtId="0" fontId="7" fillId="4" borderId="6" xfId="0" applyFont="1" applyFill="1" applyBorder="1" applyAlignment="1">
      <alignment wrapText="1"/>
    </xf>
    <xf numFmtId="0" fontId="0" fillId="4" borderId="6" xfId="0" applyFill="1" applyBorder="1" applyAlignment="1">
      <alignment horizontal="right"/>
    </xf>
    <xf numFmtId="0" fontId="7" fillId="4" borderId="16" xfId="0" applyFont="1" applyFill="1" applyBorder="1" applyAlignment="1">
      <alignment wrapText="1"/>
    </xf>
    <xf numFmtId="0" fontId="7" fillId="4" borderId="6" xfId="0" applyFont="1" applyFill="1" applyBorder="1" applyAlignment="1">
      <alignment vertical="center" wrapText="1"/>
    </xf>
    <xf numFmtId="0" fontId="14" fillId="4" borderId="0" xfId="3" applyFont="1" applyFill="1" applyBorder="1" applyAlignment="1">
      <alignment vertical="center"/>
    </xf>
    <xf numFmtId="0" fontId="5" fillId="0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center" shrinkToFit="1" readingOrder="2"/>
    </xf>
    <xf numFmtId="0" fontId="5" fillId="4" borderId="4" xfId="0" applyFont="1" applyFill="1" applyBorder="1" applyAlignment="1">
      <alignment horizontal="center" shrinkToFit="1" readingOrder="2"/>
    </xf>
    <xf numFmtId="0" fontId="5" fillId="0" borderId="4" xfId="0" applyFont="1" applyFill="1" applyBorder="1" applyAlignment="1">
      <alignment horizontal="center" readingOrder="2"/>
    </xf>
    <xf numFmtId="0" fontId="5" fillId="0" borderId="4" xfId="7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6" xfId="0" applyFont="1" applyFill="1" applyBorder="1"/>
    <xf numFmtId="0" fontId="7" fillId="0" borderId="5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vertical="center" wrapText="1" shrinkToFit="1" readingOrder="1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7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5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horizontal="right"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2" borderId="5" xfId="0" applyFont="1" applyFill="1" applyBorder="1" applyAlignment="1">
      <alignment vertical="center"/>
    </xf>
    <xf numFmtId="0" fontId="5" fillId="4" borderId="4" xfId="0" applyFont="1" applyFill="1" applyBorder="1" applyAlignment="1">
      <alignment horizontal="right" vertical="center" shrinkToFit="1" readingOrder="2"/>
    </xf>
    <xf numFmtId="0" fontId="7" fillId="0" borderId="16" xfId="0" applyFont="1" applyBorder="1"/>
    <xf numFmtId="0" fontId="7" fillId="4" borderId="10" xfId="0" applyFont="1" applyFill="1" applyBorder="1" applyAlignment="1">
      <alignment vertical="center" wrapText="1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horizontal="right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center" vertical="center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center" vertical="center" shrinkToFit="1" readingOrder="2"/>
    </xf>
    <xf numFmtId="0" fontId="5" fillId="4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center" vertical="center" readingOrder="2"/>
    </xf>
    <xf numFmtId="0" fontId="5" fillId="4" borderId="4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vertical="center"/>
    </xf>
    <xf numFmtId="0" fontId="7" fillId="0" borderId="10" xfId="0" applyFont="1" applyFill="1" applyBorder="1" applyAlignment="1">
      <alignment horizontal="right" vertical="center" readingOrder="2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right" vertical="center" shrinkToFit="1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0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left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5" fillId="4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8" xfId="0" applyFont="1" applyFill="1" applyBorder="1" applyAlignment="1">
      <alignment horizontal="right" vertical="center" wrapText="1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horizontal="left"/>
    </xf>
    <xf numFmtId="0" fontId="7" fillId="0" borderId="9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/>
    </xf>
    <xf numFmtId="0" fontId="7" fillId="0" borderId="1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horizontal="right"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vertical="center" readingOrder="2"/>
    </xf>
    <xf numFmtId="0" fontId="7" fillId="4" borderId="16" xfId="0" applyFont="1" applyFill="1" applyBorder="1" applyAlignment="1">
      <alignment horizontal="right" vertical="center"/>
    </xf>
    <xf numFmtId="0" fontId="7" fillId="0" borderId="9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8" xfId="0" applyFont="1" applyBorder="1" applyAlignment="1">
      <alignment horizontal="left" vertical="center"/>
    </xf>
    <xf numFmtId="0" fontId="7" fillId="0" borderId="1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6" xfId="0" applyFont="1" applyBorder="1" applyAlignment="1">
      <alignment horizontal="left" vertical="center"/>
    </xf>
    <xf numFmtId="0" fontId="7" fillId="4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4" borderId="16" xfId="0" applyFont="1" applyFill="1" applyBorder="1"/>
    <xf numFmtId="0" fontId="7" fillId="0" borderId="5" xfId="0" applyFont="1" applyFill="1" applyBorder="1" applyAlignment="1">
      <alignment horizontal="left" vertical="top" shrinkToFit="1"/>
    </xf>
    <xf numFmtId="0" fontId="7" fillId="0" borderId="5" xfId="0" applyFont="1" applyFill="1" applyBorder="1" applyAlignment="1">
      <alignment horizontal="left" vertical="top" wrapText="1" shrinkToFit="1"/>
    </xf>
    <xf numFmtId="0" fontId="7" fillId="0" borderId="5" xfId="8" applyFont="1" applyFill="1" applyBorder="1" applyAlignment="1">
      <alignment horizontal="left" vertical="top" wrapText="1" readingOrder="1"/>
    </xf>
    <xf numFmtId="0" fontId="7" fillId="4" borderId="0" xfId="0" applyFont="1" applyFill="1" applyBorder="1"/>
    <xf numFmtId="0" fontId="7" fillId="0" borderId="7" xfId="0" applyFont="1" applyFill="1" applyBorder="1" applyAlignment="1">
      <alignment horizontal="left"/>
    </xf>
    <xf numFmtId="0" fontId="7" fillId="0" borderId="0" xfId="0" applyFont="1" applyBorder="1" applyAlignment="1">
      <alignment readingOrder="2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 readingOrder="2"/>
    </xf>
    <xf numFmtId="0" fontId="8" fillId="0" borderId="0" xfId="0" applyFont="1" applyFill="1" applyBorder="1" applyAlignment="1">
      <alignment horizontal="right" readingOrder="2"/>
    </xf>
    <xf numFmtId="0" fontId="8" fillId="0" borderId="0" xfId="0" applyFont="1" applyBorder="1" applyAlignment="1">
      <alignment horizontal="right" readingOrder="2"/>
    </xf>
    <xf numFmtId="0" fontId="3" fillId="4" borderId="0" xfId="0" applyFont="1" applyFill="1" applyBorder="1" applyAlignment="1"/>
    <xf numFmtId="0" fontId="7" fillId="4" borderId="0" xfId="0" applyFont="1" applyFill="1" applyBorder="1" applyAlignment="1">
      <alignment shrinkToFit="1"/>
    </xf>
    <xf numFmtId="0" fontId="8" fillId="4" borderId="0" xfId="0" applyFont="1" applyFill="1" applyBorder="1" applyAlignment="1">
      <alignment horizontal="center" shrinkToFit="1"/>
    </xf>
    <xf numFmtId="0" fontId="8" fillId="0" borderId="0" xfId="0" applyFont="1" applyBorder="1" applyAlignment="1">
      <alignment horizontal="center" shrinkToFit="1"/>
    </xf>
    <xf numFmtId="0" fontId="5" fillId="0" borderId="4" xfId="7" applyFont="1" applyFill="1" applyBorder="1" applyAlignment="1">
      <alignment horizontal="right" vertical="center" shrinkToFit="1" readingOrder="2"/>
    </xf>
    <xf numFmtId="0" fontId="7" fillId="0" borderId="4" xfId="0" applyFont="1" applyFill="1" applyBorder="1" applyAlignment="1">
      <alignment horizontal="right" vertical="center" shrinkToFit="1" readingOrder="2"/>
    </xf>
    <xf numFmtId="0" fontId="7" fillId="4" borderId="36" xfId="11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vertical="center" wrapText="1" shrinkToFit="1" readingOrder="1"/>
    </xf>
    <xf numFmtId="0" fontId="7" fillId="0" borderId="5" xfId="0" applyFont="1" applyFill="1" applyBorder="1" applyAlignment="1">
      <alignment horizontal="left" vertical="top" wrapText="1" shrinkToFit="1" readingOrder="1"/>
    </xf>
    <xf numFmtId="0" fontId="7" fillId="0" borderId="5" xfId="0" applyFont="1" applyFill="1" applyBorder="1" applyAlignment="1">
      <alignment wrapText="1" shrinkToFit="1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horizontal="right" vertical="center" wrapText="1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horizontal="center" shrinkToFit="1" readingOrder="2"/>
    </xf>
    <xf numFmtId="0" fontId="7" fillId="0" borderId="7" xfId="0" applyFont="1" applyBorder="1" applyAlignment="1">
      <alignment horizontal="left" vertical="center" readingOrder="1"/>
    </xf>
    <xf numFmtId="0" fontId="7" fillId="4" borderId="7" xfId="0" applyFont="1" applyFill="1" applyBorder="1" applyAlignment="1">
      <alignment horizontal="right" vertical="center"/>
    </xf>
    <xf numFmtId="0" fontId="7" fillId="0" borderId="7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2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4" borderId="7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wrapText="1" readingOrder="2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10" xfId="0" applyFont="1" applyFill="1" applyBorder="1" applyAlignment="1">
      <alignment horizontal="left" vertical="center" shrinkToFit="1"/>
    </xf>
    <xf numFmtId="0" fontId="5" fillId="0" borderId="0" xfId="0" applyFont="1" applyBorder="1" applyAlignment="1">
      <alignment horizontal="center" vertical="center" readingOrder="1"/>
    </xf>
    <xf numFmtId="0" fontId="5" fillId="0" borderId="0" xfId="0" applyFont="1" applyBorder="1" applyAlignment="1">
      <alignment horizontal="center" vertical="center" shrinkToFit="1" readingOrder="2"/>
    </xf>
    <xf numFmtId="0" fontId="7" fillId="0" borderId="16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 shrinkToFit="1" readingOrder="2"/>
    </xf>
    <xf numFmtId="0" fontId="5" fillId="4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shrinkToFi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/>
    </xf>
    <xf numFmtId="0" fontId="7" fillId="0" borderId="1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 wrapText="1"/>
    </xf>
    <xf numFmtId="0" fontId="7" fillId="4" borderId="16" xfId="0" applyFont="1" applyFill="1" applyBorder="1" applyAlignment="1">
      <alignment horizontal="left" vertical="center" wrapText="1"/>
    </xf>
    <xf numFmtId="0" fontId="7" fillId="0" borderId="15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4" borderId="15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left" shrinkToFit="1" readingOrder="1"/>
    </xf>
    <xf numFmtId="0" fontId="7" fillId="4" borderId="14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wrapText="1" readingOrder="2"/>
    </xf>
    <xf numFmtId="0" fontId="7" fillId="0" borderId="7" xfId="0" applyFont="1" applyFill="1" applyBorder="1" applyAlignment="1">
      <alignment horizontal="left" vertical="center" shrinkToFit="1" readingOrder="2"/>
    </xf>
    <xf numFmtId="0" fontId="7" fillId="4" borderId="7" xfId="0" applyFont="1" applyFill="1" applyBorder="1" applyAlignment="1">
      <alignment horizontal="left" vertical="center" shrinkToFit="1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shrinkToFit="1" readingOrder="2"/>
    </xf>
    <xf numFmtId="0" fontId="5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17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shrinkToFit="1" readingOrder="1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vertical="center" wrapText="1" readingOrder="1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5" xfId="0" applyFont="1" applyFill="1" applyBorder="1" applyAlignment="1">
      <alignment vertical="center"/>
    </xf>
    <xf numFmtId="0" fontId="7" fillId="4" borderId="16" xfId="0" applyFont="1" applyFill="1" applyBorder="1" applyAlignment="1">
      <alignment vertical="center"/>
    </xf>
    <xf numFmtId="0" fontId="7" fillId="0" borderId="5" xfId="0" applyFont="1" applyBorder="1" applyAlignment="1">
      <alignment horizontal="center" vertical="center" shrinkToFit="1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left" vertical="center" shrinkToFit="1" readingOrder="1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shrinkToFit="1" readingOrder="1"/>
    </xf>
    <xf numFmtId="0" fontId="7" fillId="0" borderId="0" xfId="0" applyFont="1" applyBorder="1" applyAlignment="1">
      <alignment horizontal="left" vertical="center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4" borderId="15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5" xfId="0" applyFont="1" applyFill="1" applyBorder="1" applyAlignment="1">
      <alignment horizontal="left" shrinkToFit="1" readingOrder="1"/>
    </xf>
    <xf numFmtId="0" fontId="7" fillId="0" borderId="16" xfId="0" applyFont="1" applyFill="1" applyBorder="1" applyAlignment="1">
      <alignment horizontal="left" shrinkToFit="1" readingOrder="1"/>
    </xf>
    <xf numFmtId="0" fontId="7" fillId="0" borderId="6" xfId="0" applyFont="1" applyFill="1" applyBorder="1" applyAlignment="1">
      <alignment horizontal="left" vertical="center" shrinkToFit="1" readingOrder="1"/>
    </xf>
    <xf numFmtId="0" fontId="7" fillId="0" borderId="5" xfId="0" applyFont="1" applyFill="1" applyBorder="1" applyAlignment="1">
      <alignment horizontal="left" shrinkToFit="1" readingOrder="2"/>
    </xf>
    <xf numFmtId="0" fontId="7" fillId="0" borderId="16" xfId="0" applyFont="1" applyFill="1" applyBorder="1" applyAlignment="1">
      <alignment horizontal="left" shrinkToFit="1" readingOrder="2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vertical="center" shrinkToFit="1" readingOrder="2"/>
    </xf>
    <xf numFmtId="0" fontId="7" fillId="0" borderId="0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left" wrapText="1" shrinkToFit="1" readingOrder="2"/>
    </xf>
    <xf numFmtId="0" fontId="7" fillId="0" borderId="16" xfId="0" applyFont="1" applyFill="1" applyBorder="1" applyAlignment="1">
      <alignment horizontal="left" wrapText="1" shrinkToFit="1" readingOrder="2"/>
    </xf>
    <xf numFmtId="0" fontId="7" fillId="4" borderId="4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shrinkToFit="1" readingOrder="1"/>
    </xf>
    <xf numFmtId="0" fontId="7" fillId="0" borderId="31" xfId="0" applyFont="1" applyFill="1" applyBorder="1" applyAlignment="1">
      <alignment horizontal="left" vertical="center" shrinkToFit="1" readingOrder="1"/>
    </xf>
    <xf numFmtId="0" fontId="7" fillId="0" borderId="0" xfId="0" applyFont="1" applyBorder="1" applyAlignment="1">
      <alignment vertical="center"/>
    </xf>
    <xf numFmtId="0" fontId="7" fillId="0" borderId="5" xfId="0" applyFont="1" applyBorder="1" applyAlignment="1">
      <alignment horizontal="center" vertical="center" wrapText="1" shrinkToFit="1" readingOrder="1"/>
    </xf>
    <xf numFmtId="0" fontId="7" fillId="4" borderId="16" xfId="0" applyFont="1" applyFill="1" applyBorder="1" applyAlignment="1">
      <alignment horizontal="center" vertical="center" wrapText="1" readingOrder="2"/>
    </xf>
    <xf numFmtId="0" fontId="7" fillId="0" borderId="6" xfId="0" applyFont="1" applyBorder="1" applyAlignment="1">
      <alignment horizontal="left" wrapText="1" readingOrder="1"/>
    </xf>
    <xf numFmtId="0" fontId="5" fillId="0" borderId="2" xfId="0" applyFont="1" applyBorder="1" applyAlignment="1">
      <alignment vertical="center"/>
    </xf>
    <xf numFmtId="0" fontId="5" fillId="0" borderId="2" xfId="0" applyFont="1" applyFill="1" applyBorder="1" applyAlignment="1"/>
    <xf numFmtId="0" fontId="14" fillId="0" borderId="0" xfId="0" applyFont="1" applyBorder="1" applyAlignment="1">
      <alignment horizontal="left" shrinkToFit="1" readingOrder="2"/>
    </xf>
    <xf numFmtId="0" fontId="7" fillId="0" borderId="0" xfId="0" applyFont="1" applyBorder="1" applyAlignment="1">
      <alignment horizontal="left" shrinkToFit="1" readingOrder="1"/>
    </xf>
    <xf numFmtId="0" fontId="10" fillId="0" borderId="0" xfId="0" applyFont="1" applyBorder="1" applyAlignment="1">
      <alignment horizontal="right" vertical="center" shrinkToFit="1" readingOrder="2"/>
    </xf>
    <xf numFmtId="0" fontId="5" fillId="0" borderId="0" xfId="0" applyFont="1" applyBorder="1" applyAlignment="1">
      <alignment horizontal="center" shrinkToFit="1" readingOrder="2"/>
    </xf>
    <xf numFmtId="0" fontId="7" fillId="0" borderId="0" xfId="0" applyFont="1" applyBorder="1" applyAlignment="1">
      <alignment horizontal="left" shrinkToFit="1" readingOrder="2"/>
    </xf>
    <xf numFmtId="0" fontId="9" fillId="4" borderId="0" xfId="0" applyFont="1" applyFill="1" applyBorder="1"/>
    <xf numFmtId="0" fontId="8" fillId="4" borderId="0" xfId="0" applyFont="1" applyFill="1" applyBorder="1"/>
    <xf numFmtId="0" fontId="8" fillId="4" borderId="0" xfId="0" applyFont="1" applyFill="1" applyBorder="1" applyAlignment="1">
      <alignment horizontal="left" vertical="center" shrinkToFit="1" readingOrder="1"/>
    </xf>
    <xf numFmtId="0" fontId="5" fillId="0" borderId="2" xfId="0" applyFont="1" applyFill="1" applyBorder="1" applyAlignment="1">
      <alignment horizontal="right" vertical="center" wrapText="1"/>
    </xf>
    <xf numFmtId="0" fontId="5" fillId="0" borderId="2" xfId="0" applyFont="1" applyFill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left" shrinkToFit="1" readingOrder="1"/>
    </xf>
    <xf numFmtId="0" fontId="3" fillId="0" borderId="0" xfId="7" applyFont="1" applyAlignment="1">
      <alignment horizontal="right"/>
    </xf>
    <xf numFmtId="0" fontId="5" fillId="0" borderId="0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center" vertical="center" wrapText="1" readingOrder="2"/>
    </xf>
    <xf numFmtId="0" fontId="5" fillId="0" borderId="0" xfId="0" applyFont="1" applyBorder="1" applyAlignment="1">
      <alignment horizontal="left" vertical="center" readingOrder="1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2" xfId="0" applyFont="1" applyBorder="1" applyAlignment="1">
      <alignment horizontal="left" vertical="center" readingOrder="1"/>
    </xf>
    <xf numFmtId="0" fontId="7" fillId="0" borderId="16" xfId="0" applyFont="1" applyFill="1" applyBorder="1" applyAlignment="1">
      <alignment horizontal="left"/>
    </xf>
    <xf numFmtId="0" fontId="7" fillId="2" borderId="5" xfId="0" applyFont="1" applyFill="1" applyBorder="1" applyAlignment="1">
      <alignment vertical="center" wrapText="1"/>
    </xf>
    <xf numFmtId="0" fontId="7" fillId="0" borderId="16" xfId="0" applyFont="1" applyBorder="1" applyAlignment="1">
      <alignment horizontal="left"/>
    </xf>
    <xf numFmtId="0" fontId="5" fillId="0" borderId="2" xfId="0" applyFont="1" applyFill="1" applyBorder="1" applyAlignment="1">
      <alignment vertical="center" shrinkToFit="1" readingOrder="2"/>
    </xf>
    <xf numFmtId="0" fontId="3" fillId="0" borderId="0" xfId="0" applyFont="1" applyBorder="1" applyAlignment="1">
      <alignment horizontal="right" vertical="center"/>
    </xf>
    <xf numFmtId="0" fontId="7" fillId="0" borderId="2" xfId="0" applyFont="1" applyFill="1" applyBorder="1" applyAlignment="1">
      <alignment horizontal="left" vertical="center"/>
    </xf>
    <xf numFmtId="0" fontId="7" fillId="4" borderId="35" xfId="0" applyFont="1" applyFill="1" applyBorder="1" applyAlignment="1">
      <alignment horizontal="right" vertical="center" readingOrder="2"/>
    </xf>
    <xf numFmtId="0" fontId="7" fillId="4" borderId="28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7" xfId="7" applyFont="1" applyFill="1" applyBorder="1" applyAlignment="1">
      <alignment horizontal="right" vertical="center" readingOrder="2"/>
    </xf>
    <xf numFmtId="0" fontId="7" fillId="0" borderId="16" xfId="0" applyFont="1" applyBorder="1" applyAlignment="1">
      <alignment horizontal="left" vertical="center" readingOrder="1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0" borderId="0" xfId="0" applyFont="1" applyBorder="1" applyAlignment="1">
      <alignment horizontal="center" vertical="center"/>
    </xf>
    <xf numFmtId="0" fontId="7" fillId="4" borderId="0" xfId="0" applyFont="1" applyFill="1" applyBorder="1" applyAlignment="1">
      <alignment horizontal="right" vertical="center" readingOrder="2"/>
    </xf>
    <xf numFmtId="0" fontId="5" fillId="0" borderId="1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wrapText="1"/>
    </xf>
    <xf numFmtId="0" fontId="3" fillId="0" borderId="0" xfId="0" applyFont="1" applyFill="1" applyBorder="1" applyAlignment="1">
      <alignment horizontal="right" vertical="center" shrinkToFit="1" readingOrder="2"/>
    </xf>
    <xf numFmtId="0" fontId="3" fillId="0" borderId="0" xfId="0" applyFont="1" applyBorder="1" applyAlignment="1">
      <alignment vertical="center"/>
    </xf>
    <xf numFmtId="0" fontId="7" fillId="0" borderId="15" xfId="7" applyFont="1" applyFill="1" applyBorder="1" applyAlignment="1">
      <alignment horizontal="right" vertical="center" readingOrder="2"/>
    </xf>
    <xf numFmtId="0" fontId="7" fillId="0" borderId="16" xfId="7" applyFont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shrinkToFit="1" readingOrder="2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/>
    <xf numFmtId="0" fontId="7" fillId="4" borderId="35" xfId="0" applyFont="1" applyFill="1" applyBorder="1" applyAlignment="1">
      <alignment horizontal="right" vertical="center"/>
    </xf>
    <xf numFmtId="0" fontId="7" fillId="4" borderId="28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 shrinkToFit="1" readingOrder="2"/>
    </xf>
    <xf numFmtId="0" fontId="9" fillId="0" borderId="2" xfId="0" applyFont="1" applyFill="1" applyBorder="1" applyAlignment="1">
      <alignment shrinkToFit="1" readingOrder="2"/>
    </xf>
    <xf numFmtId="0" fontId="3" fillId="0" borderId="2" xfId="0" applyFont="1" applyFill="1" applyBorder="1" applyAlignment="1">
      <alignment shrinkToFit="1" readingOrder="2"/>
    </xf>
    <xf numFmtId="0" fontId="3" fillId="0" borderId="0" xfId="0" applyFont="1" applyFill="1" applyBorder="1" applyAlignment="1">
      <alignment shrinkToFit="1" readingOrder="1"/>
    </xf>
    <xf numFmtId="0" fontId="3" fillId="0" borderId="0" xfId="0" applyFont="1" applyFill="1" applyBorder="1" applyAlignment="1">
      <alignment horizontal="left" shrinkToFit="1" readingOrder="1"/>
    </xf>
    <xf numFmtId="0" fontId="7" fillId="0" borderId="15" xfId="0" applyFont="1" applyFill="1" applyBorder="1" applyAlignment="1">
      <alignment horizontal="right" vertical="center" shrinkToFit="1" readingOrder="2"/>
    </xf>
    <xf numFmtId="0" fontId="7" fillId="0" borderId="15" xfId="0" applyFont="1" applyFill="1" applyBorder="1" applyAlignment="1">
      <alignment vertical="center" shrinkToFit="1"/>
    </xf>
    <xf numFmtId="0" fontId="7" fillId="0" borderId="4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horizontal="left" vertical="center" wrapText="1" shrinkToFit="1" readingOrder="1"/>
    </xf>
    <xf numFmtId="0" fontId="7" fillId="4" borderId="5" xfId="0" applyFont="1" applyFill="1" applyBorder="1" applyAlignment="1">
      <alignment shrinkToFit="1" readingOrder="1"/>
    </xf>
    <xf numFmtId="0" fontId="5" fillId="0" borderId="0" xfId="0" applyFont="1" applyFill="1" applyAlignment="1">
      <alignment horizontal="left" shrinkToFit="1" readingOrder="1"/>
    </xf>
    <xf numFmtId="0" fontId="7" fillId="0" borderId="17" xfId="0" applyFont="1" applyFill="1" applyBorder="1" applyAlignment="1">
      <alignment horizontal="left" wrapText="1" shrinkToFit="1" readingOrder="1"/>
    </xf>
    <xf numFmtId="0" fontId="7" fillId="0" borderId="16" xfId="0" applyFont="1" applyFill="1" applyBorder="1" applyAlignment="1">
      <alignment horizontal="left" wrapText="1" shrinkToFit="1" readingOrder="1"/>
    </xf>
    <xf numFmtId="0" fontId="19" fillId="0" borderId="5" xfId="0" applyFont="1" applyFill="1" applyBorder="1" applyAlignment="1">
      <alignment horizontal="right" vertical="center" shrinkToFit="1" readingOrder="2"/>
    </xf>
    <xf numFmtId="0" fontId="19" fillId="0" borderId="5" xfId="0" applyFont="1" applyFill="1" applyBorder="1" applyAlignment="1">
      <alignment vertical="center" wrapText="1" shrinkToFit="1" readingOrder="2"/>
    </xf>
    <xf numFmtId="0" fontId="5" fillId="0" borderId="0" xfId="0" applyFont="1" applyFill="1" applyAlignment="1">
      <alignment horizontal="right" shrinkToFit="1" readingOrder="2"/>
    </xf>
    <xf numFmtId="0" fontId="5" fillId="0" borderId="0" xfId="0" applyFont="1" applyFill="1" applyBorder="1" applyAlignment="1">
      <alignment horizontal="left" shrinkToFit="1" readingOrder="1"/>
    </xf>
    <xf numFmtId="0" fontId="7" fillId="0" borderId="28" xfId="0" applyFont="1" applyBorder="1" applyAlignment="1">
      <alignment vertical="center"/>
    </xf>
    <xf numFmtId="0" fontId="19" fillId="0" borderId="5" xfId="0" applyFont="1" applyFill="1" applyBorder="1" applyAlignment="1">
      <alignment shrinkToFit="1" readingOrder="2"/>
    </xf>
    <xf numFmtId="0" fontId="7" fillId="0" borderId="22" xfId="0" applyFont="1" applyBorder="1" applyAlignment="1">
      <alignment horizontal="center" wrapText="1" shrinkToFit="1" readingOrder="1"/>
    </xf>
    <xf numFmtId="0" fontId="19" fillId="0" borderId="5" xfId="0" applyFont="1" applyBorder="1" applyAlignment="1">
      <alignment horizontal="left" wrapText="1" shrinkToFit="1" readingOrder="1"/>
    </xf>
    <xf numFmtId="0" fontId="7" fillId="0" borderId="16" xfId="0" applyFont="1" applyBorder="1" applyAlignment="1">
      <alignment horizontal="left" shrinkToFit="1" readingOrder="1"/>
    </xf>
    <xf numFmtId="0" fontId="19" fillId="0" borderId="16" xfId="0" applyFont="1" applyFill="1" applyBorder="1" applyAlignment="1">
      <alignment horizontal="left" wrapText="1" shrinkToFit="1" readingOrder="1"/>
    </xf>
    <xf numFmtId="0" fontId="7" fillId="0" borderId="16" xfId="0" applyFont="1" applyBorder="1" applyAlignment="1">
      <alignment horizontal="left" vertical="center" wrapText="1" shrinkToFit="1" readingOrder="1"/>
    </xf>
    <xf numFmtId="0" fontId="7" fillId="0" borderId="28" xfId="0" applyFont="1" applyBorder="1" applyAlignment="1">
      <alignment horizontal="left" vertical="center" wrapText="1" shrinkToFit="1" readingOrder="1"/>
    </xf>
    <xf numFmtId="0" fontId="7" fillId="4" borderId="28" xfId="0" applyFont="1" applyFill="1" applyBorder="1" applyAlignment="1">
      <alignment horizontal="left" vertical="center" wrapText="1" shrinkToFit="1" readingOrder="1"/>
    </xf>
    <xf numFmtId="0" fontId="7" fillId="4" borderId="17" xfId="0" applyFont="1" applyFill="1" applyBorder="1" applyAlignment="1">
      <alignment horizontal="center" vertical="center" readingOrder="2"/>
    </xf>
    <xf numFmtId="0" fontId="7" fillId="0" borderId="17" xfId="0" applyFont="1" applyBorder="1" applyAlignment="1">
      <alignment horizontal="center" vertical="center" wrapText="1" shrinkToFit="1" readingOrder="1"/>
    </xf>
    <xf numFmtId="0" fontId="7" fillId="0" borderId="6" xfId="0" applyFont="1" applyBorder="1" applyAlignment="1">
      <alignment horizontal="center" wrapText="1" shrinkToFit="1" readingOrder="1"/>
    </xf>
    <xf numFmtId="0" fontId="7" fillId="0" borderId="5" xfId="0" applyFont="1" applyBorder="1" applyAlignment="1">
      <alignment horizontal="center" wrapText="1" shrinkToFit="1" readingOrder="1"/>
    </xf>
    <xf numFmtId="0" fontId="7" fillId="4" borderId="15" xfId="0" applyFont="1" applyFill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vertical="center"/>
    </xf>
    <xf numFmtId="0" fontId="7" fillId="0" borderId="5" xfId="0" applyFont="1" applyBorder="1" applyAlignment="1">
      <alignment horizontal="left"/>
    </xf>
    <xf numFmtId="0" fontId="7" fillId="0" borderId="5" xfId="0" applyFont="1" applyFill="1" applyBorder="1" applyAlignment="1">
      <alignment vertical="center" shrinkToFit="1" readingOrder="2"/>
    </xf>
    <xf numFmtId="0" fontId="7" fillId="0" borderId="3" xfId="0" applyFont="1" applyBorder="1" applyAlignment="1">
      <alignment horizontal="center"/>
    </xf>
    <xf numFmtId="0" fontId="7" fillId="0" borderId="16" xfId="0" applyFont="1" applyBorder="1" applyAlignment="1">
      <alignment vertical="center" wrapText="1" readingOrder="1"/>
    </xf>
    <xf numFmtId="0" fontId="19" fillId="0" borderId="0" xfId="0" applyFont="1" applyBorder="1" applyAlignment="1">
      <alignment vertical="center" wrapText="1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5" xfId="0" applyFont="1" applyBorder="1" applyAlignment="1">
      <alignment horizontal="left" vertical="center" wrapText="1"/>
    </xf>
    <xf numFmtId="0" fontId="7" fillId="4" borderId="16" xfId="0" applyFont="1" applyFill="1" applyBorder="1" applyAlignment="1">
      <alignment vertical="center" wrapText="1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15" xfId="0" applyFont="1" applyFill="1" applyBorder="1" applyAlignment="1">
      <alignment horizontal="center" vertical="center" readingOrder="2"/>
    </xf>
    <xf numFmtId="0" fontId="7" fillId="4" borderId="16" xfId="0" applyFont="1" applyFill="1" applyBorder="1" applyAlignment="1">
      <alignment horizontal="left" vertical="center" wrapText="1" readingOrder="1"/>
    </xf>
    <xf numFmtId="0" fontId="7" fillId="4" borderId="5" xfId="0" applyFont="1" applyFill="1" applyBorder="1" applyAlignment="1">
      <alignment vertical="center"/>
    </xf>
    <xf numFmtId="0" fontId="7" fillId="4" borderId="5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19" fillId="0" borderId="5" xfId="0" applyFont="1" applyFill="1" applyBorder="1" applyAlignment="1">
      <alignment horizontal="left" wrapText="1" shrinkToFit="1" readingOrder="1"/>
    </xf>
    <xf numFmtId="0" fontId="7" fillId="0" borderId="16" xfId="0" applyFont="1" applyFill="1" applyBorder="1" applyAlignment="1">
      <alignment horizontal="left" shrinkToFit="1" readingOrder="1"/>
    </xf>
    <xf numFmtId="0" fontId="5" fillId="0" borderId="0" xfId="0" applyFont="1" applyFill="1" applyBorder="1" applyAlignment="1">
      <alignment horizontal="center" vertical="center" readingOrder="2"/>
    </xf>
    <xf numFmtId="0" fontId="7" fillId="0" borderId="10" xfId="0" applyFont="1" applyFill="1" applyBorder="1" applyAlignment="1">
      <alignment horizontal="right" vertical="center" shrinkToFit="1" readingOrder="2"/>
    </xf>
    <xf numFmtId="0" fontId="7" fillId="0" borderId="6" xfId="0" applyFont="1" applyBorder="1" applyAlignment="1">
      <alignment horizontal="left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 wrapText="1" readingOrder="1"/>
    </xf>
    <xf numFmtId="0" fontId="7" fillId="0" borderId="10" xfId="0" applyFont="1" applyBorder="1" applyAlignment="1">
      <alignment horizontal="left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0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center" vertical="center" shrinkToFit="1" readingOrder="1"/>
    </xf>
    <xf numFmtId="0" fontId="7" fillId="4" borderId="8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16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5" fillId="4" borderId="0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left" vertical="center" wrapText="1" shrinkToFit="1" readingOrder="1"/>
    </xf>
    <xf numFmtId="0" fontId="7" fillId="4" borderId="16" xfId="0" applyFont="1" applyFill="1" applyBorder="1" applyAlignment="1">
      <alignment horizontal="left" vertical="center" wrapText="1" shrinkToFit="1" readingOrder="1"/>
    </xf>
    <xf numFmtId="0" fontId="7" fillId="0" borderId="0" xfId="0" applyFont="1" applyFill="1" applyBorder="1" applyAlignment="1">
      <alignment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4" borderId="39" xfId="0" applyFont="1" applyFill="1" applyBorder="1" applyAlignment="1">
      <alignment horizontal="left" vertical="center" wrapText="1" readingOrder="1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center" vertical="center" readingOrder="2"/>
    </xf>
    <xf numFmtId="0" fontId="5" fillId="4" borderId="0" xfId="0" applyFont="1" applyFill="1" applyBorder="1" applyAlignment="1">
      <alignment horizontal="center" vertical="center" shrinkToFit="1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readingOrder="2"/>
    </xf>
    <xf numFmtId="0" fontId="7" fillId="0" borderId="5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shrinkToFit="1" readingOrder="1"/>
    </xf>
    <xf numFmtId="0" fontId="7" fillId="0" borderId="8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shrinkToFit="1" readingOrder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wrapText="1" shrinkToFit="1" readingOrder="1"/>
    </xf>
    <xf numFmtId="0" fontId="7" fillId="0" borderId="5" xfId="3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wrapText="1" readingOrder="2"/>
    </xf>
    <xf numFmtId="0" fontId="7" fillId="0" borderId="8" xfId="0" applyFont="1" applyFill="1" applyBorder="1" applyAlignment="1">
      <alignment horizontal="center" vertical="center" shrinkToFit="1" readingOrder="1"/>
    </xf>
    <xf numFmtId="0" fontId="7" fillId="0" borderId="8" xfId="0" applyFont="1" applyBorder="1" applyAlignment="1">
      <alignment vertical="center" shrinkToFit="1" readingOrder="1"/>
    </xf>
    <xf numFmtId="0" fontId="7" fillId="0" borderId="0" xfId="0" applyFont="1" applyBorder="1" applyAlignment="1">
      <alignment vertical="center" shrinkToFi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wrapText="1" readingOrder="1"/>
    </xf>
    <xf numFmtId="0" fontId="7" fillId="0" borderId="8" xfId="7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right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center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14" fillId="0" borderId="8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/>
    </xf>
    <xf numFmtId="0" fontId="14" fillId="0" borderId="8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14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5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0" fontId="7" fillId="0" borderId="5" xfId="7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/>
    </xf>
    <xf numFmtId="0" fontId="7" fillId="0" borderId="5" xfId="0" applyFont="1" applyFill="1" applyBorder="1" applyAlignment="1">
      <alignment vertical="center" readingOrder="2"/>
    </xf>
    <xf numFmtId="0" fontId="7" fillId="0" borderId="9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8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 readingOrder="1"/>
    </xf>
    <xf numFmtId="0" fontId="7" fillId="0" borderId="0" xfId="0" applyFont="1"/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6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8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center" vertical="center" wrapTex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4" borderId="5" xfId="11" applyFont="1" applyFill="1" applyBorder="1" applyAlignment="1">
      <alignment horizontal="left" vertical="center" wrapText="1" readingOrder="1"/>
    </xf>
    <xf numFmtId="0" fontId="5" fillId="4" borderId="4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inden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center" vertical="center" shrinkToFit="1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center" vertical="center" shrinkToFit="1" readingOrder="1"/>
    </xf>
    <xf numFmtId="0" fontId="7" fillId="0" borderId="5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left" shrinkToFit="1" readingOrder="1"/>
    </xf>
    <xf numFmtId="0" fontId="4" fillId="0" borderId="0" xfId="0" applyFont="1"/>
    <xf numFmtId="0" fontId="4" fillId="0" borderId="0" xfId="0" applyFont="1" applyFill="1" applyBorder="1" applyAlignment="1">
      <alignment shrinkToFit="1" readingOrder="2"/>
    </xf>
    <xf numFmtId="0" fontId="7" fillId="4" borderId="6" xfId="11" applyFont="1" applyFill="1" applyBorder="1" applyAlignment="1">
      <alignment horizontal="left" vertical="center" wrapText="1" readingOrder="1"/>
    </xf>
    <xf numFmtId="0" fontId="7" fillId="4" borderId="0" xfId="0" applyFont="1" applyFill="1" applyBorder="1" applyAlignment="1">
      <alignment horizontal="left" wrapText="1" readingOrder="2"/>
    </xf>
    <xf numFmtId="0" fontId="7" fillId="4" borderId="0" xfId="0" applyFont="1" applyFill="1" applyBorder="1" applyAlignment="1">
      <alignment horizontal="lef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4" borderId="8" xfId="8" applyFont="1" applyFill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/>
    </xf>
    <xf numFmtId="0" fontId="7" fillId="0" borderId="0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5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shrinkToFit="1" readingOrder="1"/>
    </xf>
    <xf numFmtId="0" fontId="7" fillId="0" borderId="6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Fill="1" applyBorder="1" applyAlignment="1">
      <alignment vertical="center" shrinkToFit="1" readingOrder="2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0" xfId="0" applyFont="1" applyBorder="1" applyAlignment="1">
      <alignment vertical="center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0" borderId="25" xfId="0" applyFont="1" applyFill="1" applyBorder="1" applyAlignment="1">
      <alignment horizontal="right" vertical="center" readingOrder="2"/>
    </xf>
    <xf numFmtId="0" fontId="7" fillId="0" borderId="2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25" xfId="0" applyFont="1" applyFill="1" applyBorder="1" applyAlignment="1">
      <alignment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15" xfId="8" applyFont="1" applyBorder="1" applyAlignment="1">
      <alignment horizontal="left" vertical="center" wrapText="1" readingOrder="2"/>
    </xf>
    <xf numFmtId="0" fontId="7" fillId="0" borderId="8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0" xfId="0" applyBorder="1" applyAlignment="1">
      <alignment horizontal="left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/>
    </xf>
    <xf numFmtId="0" fontId="7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6" xfId="0" applyFont="1" applyBorder="1" applyAlignment="1">
      <alignment horizontal="left" vertical="center" shrinkToFit="1"/>
    </xf>
    <xf numFmtId="0" fontId="7" fillId="4" borderId="6" xfId="0" applyFont="1" applyFill="1" applyBorder="1" applyAlignment="1">
      <alignment horizontal="left"/>
    </xf>
    <xf numFmtId="0" fontId="7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5" xfId="0" applyFont="1" applyFill="1" applyBorder="1" applyAlignment="1">
      <alignment horizontal="right" vertical="center" wrapText="1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horizontal="center" vertical="center" wrapText="1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vertical="center" shrinkToFit="1" readingOrder="2"/>
    </xf>
    <xf numFmtId="0" fontId="7" fillId="4" borderId="5" xfId="0" applyFont="1" applyFill="1" applyBorder="1" applyAlignment="1">
      <alignment horizontal="left" vertical="center" wrapText="1" shrinkToFit="1" readingOrder="1"/>
    </xf>
    <xf numFmtId="0" fontId="7" fillId="4" borderId="5" xfId="7" applyFont="1" applyFill="1" applyBorder="1" applyAlignment="1">
      <alignment horizontal="right" vertical="center" readingOrder="2"/>
    </xf>
    <xf numFmtId="0" fontId="7" fillId="4" borderId="5" xfId="7" applyFont="1" applyFill="1" applyBorder="1" applyAlignment="1">
      <alignment horizontal="center" vertical="center" readingOrder="2"/>
    </xf>
    <xf numFmtId="0" fontId="7" fillId="4" borderId="6" xfId="7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shrinkToFit="1" readingOrder="1"/>
    </xf>
    <xf numFmtId="0" fontId="7" fillId="0" borderId="16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horizontal="left" wrapText="1" shrinkToFit="1" readingOrder="1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center" shrinkToFit="1" readingOrder="1"/>
    </xf>
    <xf numFmtId="0" fontId="7" fillId="0" borderId="5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right" vertical="center" readingOrder="2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wrapText="1" readingOrder="2"/>
    </xf>
    <xf numFmtId="0" fontId="7" fillId="0" borderId="5" xfId="0" applyFont="1" applyFill="1" applyBorder="1" applyAlignment="1">
      <alignment vertical="center" readingOrder="2"/>
    </xf>
    <xf numFmtId="0" fontId="7" fillId="0" borderId="10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center" vertical="center" shrinkToFit="1" readingOrder="1"/>
    </xf>
    <xf numFmtId="0" fontId="7" fillId="0" borderId="6" xfId="0" applyFont="1" applyFill="1" applyBorder="1" applyAlignment="1">
      <alignment horizontal="center" vertical="center" shrinkToFit="1" readingOrder="1"/>
    </xf>
    <xf numFmtId="0" fontId="7" fillId="0" borderId="6" xfId="0" applyFont="1" applyFill="1" applyBorder="1" applyAlignment="1">
      <alignment horizontal="left" shrinkToFit="1" readingOrder="1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10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horizontal="left" shrinkToFit="1" readingOrder="1"/>
    </xf>
    <xf numFmtId="0" fontId="7" fillId="0" borderId="16" xfId="0" applyFont="1" applyFill="1" applyBorder="1" applyAlignment="1">
      <alignment horizontal="left" shrinkToFit="1" readingOrder="1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vertical="center"/>
    </xf>
    <xf numFmtId="0" fontId="7" fillId="0" borderId="10" xfId="0" applyFont="1" applyBorder="1" applyAlignment="1">
      <alignment horizontal="left" shrinkToFit="1" readingOrder="1"/>
    </xf>
    <xf numFmtId="0" fontId="7" fillId="4" borderId="32" xfId="0" applyFont="1" applyFill="1" applyBorder="1" applyAlignment="1">
      <alignment vertical="center" readingOrder="2"/>
    </xf>
    <xf numFmtId="0" fontId="7" fillId="4" borderId="24" xfId="0" applyFont="1" applyFill="1" applyBorder="1" applyAlignment="1">
      <alignment vertical="center" shrinkToFit="1" readingOrder="1"/>
    </xf>
    <xf numFmtId="0" fontId="7" fillId="4" borderId="32" xfId="0" applyFont="1" applyFill="1" applyBorder="1" applyAlignment="1">
      <alignment vertical="center" shrinkToFit="1" readingOrder="1"/>
    </xf>
    <xf numFmtId="0" fontId="7" fillId="4" borderId="24" xfId="0" applyFont="1" applyFill="1" applyBorder="1" applyAlignment="1">
      <alignment vertical="center" readingOrder="2"/>
    </xf>
    <xf numFmtId="0" fontId="7" fillId="4" borderId="8" xfId="0" applyFont="1" applyFill="1" applyBorder="1" applyAlignment="1">
      <alignment horizontal="left" vertical="center" wrapText="1" shrinkToFit="1" readingOrder="1"/>
    </xf>
    <xf numFmtId="0" fontId="7" fillId="4" borderId="30" xfId="0" applyFont="1" applyFill="1" applyBorder="1" applyAlignment="1">
      <alignment vertical="center" wrapText="1" readingOrder="1"/>
    </xf>
    <xf numFmtId="0" fontId="7" fillId="4" borderId="32" xfId="0" applyFont="1" applyFill="1" applyBorder="1" applyAlignment="1">
      <alignment vertical="center" wrapText="1" readingOrder="1"/>
    </xf>
    <xf numFmtId="0" fontId="7" fillId="4" borderId="21" xfId="0" applyFont="1" applyFill="1" applyBorder="1" applyAlignment="1">
      <alignment vertical="center" wrapText="1" readingOrder="1"/>
    </xf>
    <xf numFmtId="0" fontId="7" fillId="4" borderId="6" xfId="7" applyFont="1" applyFill="1" applyBorder="1" applyAlignment="1">
      <alignment horizontal="center" vertical="center" wrapText="1"/>
    </xf>
    <xf numFmtId="0" fontId="7" fillId="4" borderId="16" xfId="7" applyFont="1" applyFill="1" applyBorder="1" applyAlignment="1">
      <alignment horizontal="left" vertical="center"/>
    </xf>
    <xf numFmtId="0" fontId="7" fillId="4" borderId="38" xfId="0" applyFont="1" applyFill="1" applyBorder="1" applyAlignment="1">
      <alignment vertical="center" wrapText="1" readingOrder="1"/>
    </xf>
    <xf numFmtId="0" fontId="7" fillId="4" borderId="26" xfId="0" applyFont="1" applyFill="1" applyBorder="1" applyAlignment="1">
      <alignment vertical="center" wrapText="1" readingOrder="1"/>
    </xf>
    <xf numFmtId="0" fontId="7" fillId="0" borderId="8" xfId="0" applyFont="1" applyFill="1" applyBorder="1" applyAlignment="1">
      <alignment vertical="center" wrapText="1" shrinkToFit="1" readingOrder="1"/>
    </xf>
    <xf numFmtId="0" fontId="7" fillId="0" borderId="0" xfId="0" applyFont="1" applyBorder="1" applyAlignment="1">
      <alignment horizontal="center" shrinkToFit="1" readingOrder="1"/>
    </xf>
    <xf numFmtId="0" fontId="7" fillId="0" borderId="6" xfId="0" applyFont="1" applyFill="1" applyBorder="1" applyAlignment="1">
      <alignment horizontal="center" shrinkToFi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8" xfId="0" applyFont="1" applyFill="1" applyBorder="1" applyAlignment="1">
      <alignment horizontal="center" vertical="center" readingOrder="2"/>
    </xf>
    <xf numFmtId="0" fontId="7" fillId="0" borderId="6" xfId="0" applyFont="1" applyBorder="1" applyAlignment="1">
      <alignment horizontal="center" vertical="center" wrapText="1" shrinkToFit="1" readingOrder="1"/>
    </xf>
    <xf numFmtId="0" fontId="7" fillId="0" borderId="0" xfId="0" applyFont="1" applyBorder="1" applyAlignment="1">
      <alignment horizontal="center" vertical="center" wrapText="1" shrinkToFit="1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right" vertical="center" readingOrder="2"/>
    </xf>
    <xf numFmtId="0" fontId="7" fillId="4" borderId="8" xfId="0" applyFont="1" applyFill="1" applyBorder="1" applyAlignment="1">
      <alignment horizontal="center" vertical="center" wrapText="1" readingOrder="1"/>
    </xf>
    <xf numFmtId="0" fontId="7" fillId="4" borderId="0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center" vertical="center" wrapText="1" shrinkToFit="1" readingOrder="1"/>
    </xf>
    <xf numFmtId="0" fontId="7" fillId="0" borderId="6" xfId="0" applyFont="1" applyFill="1" applyBorder="1" applyAlignment="1">
      <alignment wrapText="1" shrinkToFit="1" readingOrder="2"/>
    </xf>
    <xf numFmtId="0" fontId="7" fillId="0" borderId="6" xfId="0" applyFont="1" applyFill="1" applyBorder="1" applyAlignment="1">
      <alignment shrinkToFit="1" readingOrder="2"/>
    </xf>
    <xf numFmtId="0" fontId="7" fillId="0" borderId="31" xfId="0" applyFont="1" applyFill="1" applyBorder="1" applyAlignment="1">
      <alignment horizontal="left" shrinkToFit="1" readingOrder="1"/>
    </xf>
    <xf numFmtId="0" fontId="5" fillId="0" borderId="2" xfId="0" applyFont="1" applyBorder="1" applyAlignment="1">
      <alignment horizontal="left" shrinkToFit="1" readingOrder="1"/>
    </xf>
    <xf numFmtId="0" fontId="7" fillId="0" borderId="0" xfId="0" applyFont="1" applyFill="1" applyBorder="1" applyAlignment="1">
      <alignment horizontal="left" shrinkToFit="1" readingOrder="2"/>
    </xf>
    <xf numFmtId="0" fontId="7" fillId="0" borderId="6" xfId="0" applyFont="1" applyFill="1" applyBorder="1" applyAlignment="1">
      <alignment horizontal="right" shrinkToFit="1" readingOrder="2"/>
    </xf>
    <xf numFmtId="0" fontId="7" fillId="0" borderId="8" xfId="0" applyFont="1" applyFill="1" applyBorder="1" applyAlignment="1">
      <alignment horizontal="center" vertical="center" shrinkToFit="1" readingOrder="2"/>
    </xf>
    <xf numFmtId="0" fontId="7" fillId="0" borderId="0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center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wrapText="1" readingOrder="1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6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8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22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5" fillId="4" borderId="0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6" xfId="0" applyFont="1" applyBorder="1" applyAlignment="1">
      <alignment horizontal="right" vertical="center"/>
    </xf>
    <xf numFmtId="0" fontId="7" fillId="0" borderId="5" xfId="0" applyFont="1" applyBorder="1" applyAlignment="1">
      <alignment horizontal="right" vertical="center"/>
    </xf>
    <xf numFmtId="0" fontId="7" fillId="4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4" borderId="3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4" borderId="30" xfId="0" applyFont="1" applyFill="1" applyBorder="1" applyAlignment="1">
      <alignment vertical="center" readingOrder="2"/>
    </xf>
    <xf numFmtId="0" fontId="7" fillId="0" borderId="30" xfId="0" applyFont="1" applyBorder="1" applyAlignment="1">
      <alignment vertical="center" wrapText="1" shrinkToFit="1" readingOrder="1"/>
    </xf>
    <xf numFmtId="0" fontId="5" fillId="0" borderId="7" xfId="11" applyFont="1" applyFill="1" applyBorder="1" applyAlignment="1">
      <alignment horizontal="right" shrinkToFit="1" readingOrder="1"/>
    </xf>
    <xf numFmtId="0" fontId="7" fillId="0" borderId="7" xfId="11" applyFont="1" applyFill="1" applyBorder="1" applyAlignment="1">
      <alignment horizontal="right" vertical="center" shrinkToFit="1" readingOrder="1"/>
    </xf>
    <xf numFmtId="0" fontId="19" fillId="0" borderId="7" xfId="11" applyFont="1" applyFill="1" applyBorder="1" applyAlignment="1">
      <alignment readingOrder="1"/>
    </xf>
    <xf numFmtId="0" fontId="7" fillId="4" borderId="26" xfId="0" applyFont="1" applyFill="1" applyBorder="1" applyAlignment="1">
      <alignment horizontal="right" vertical="center" wrapText="1" readingOrder="2"/>
    </xf>
    <xf numFmtId="0" fontId="7" fillId="4" borderId="31" xfId="0" applyFont="1" applyFill="1" applyBorder="1" applyAlignment="1">
      <alignment horizontal="left" vertical="center" wrapText="1" shrinkToFit="1" readingOrder="1"/>
    </xf>
    <xf numFmtId="0" fontId="7" fillId="0" borderId="23" xfId="0" applyFont="1" applyBorder="1" applyAlignment="1">
      <alignment horizontal="center" vertical="center" wrapText="1" readingOrder="1"/>
    </xf>
    <xf numFmtId="0" fontId="7" fillId="0" borderId="8" xfId="0" applyFont="1" applyBorder="1" applyAlignment="1">
      <alignment horizontal="left" vertical="center" wrapText="1" readingOrder="1"/>
    </xf>
    <xf numFmtId="0" fontId="5" fillId="0" borderId="6" xfId="0" applyFont="1" applyFill="1" applyBorder="1" applyAlignment="1">
      <alignment horizontal="right" vertical="center" readingOrder="2"/>
    </xf>
    <xf numFmtId="0" fontId="5" fillId="0" borderId="5" xfId="0" applyFont="1" applyBorder="1" applyAlignment="1">
      <alignment horizontal="center" vertical="center"/>
    </xf>
    <xf numFmtId="0" fontId="7" fillId="4" borderId="29" xfId="0" applyFont="1" applyFill="1" applyBorder="1" applyAlignment="1">
      <alignment vertical="center" readingOrder="2"/>
    </xf>
    <xf numFmtId="0" fontId="7" fillId="0" borderId="9" xfId="0" applyFont="1" applyBorder="1" applyAlignment="1">
      <alignment horizontal="left" wrapText="1" readingOrder="1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5" fillId="0" borderId="0" xfId="0" applyFont="1" applyBorder="1" applyAlignment="1">
      <alignment horizontal="center" vertical="center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16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right" vertical="center" shrinkToFit="1" readingOrder="2"/>
    </xf>
    <xf numFmtId="0" fontId="5" fillId="0" borderId="0" xfId="0" applyFont="1" applyBorder="1" applyAlignment="1">
      <alignment horizontal="center" vertical="center" shrinkToFit="1" readingOrder="2"/>
    </xf>
    <xf numFmtId="0" fontId="7" fillId="0" borderId="0" xfId="0" applyFont="1" applyBorder="1" applyAlignment="1">
      <alignment horizontal="left" vertical="center" readingOrder="1"/>
    </xf>
    <xf numFmtId="0" fontId="7" fillId="0" borderId="11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10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9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/>
    </xf>
    <xf numFmtId="0" fontId="7" fillId="0" borderId="8" xfId="0" applyFont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left" vertical="center" readingOrder="1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/>
    </xf>
    <xf numFmtId="0" fontId="7" fillId="0" borderId="5" xfId="0" applyFont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 readingOrder="1"/>
    </xf>
    <xf numFmtId="0" fontId="7" fillId="0" borderId="8" xfId="0" applyFont="1" applyBorder="1" applyAlignment="1">
      <alignment horizontal="center" vertical="center" readingOrder="1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readingOrder="1"/>
    </xf>
    <xf numFmtId="0" fontId="7" fillId="4" borderId="6" xfId="0" applyFont="1" applyFill="1" applyBorder="1" applyAlignment="1">
      <alignment horizontal="center" vertical="center" wrapText="1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8" xfId="0" applyFont="1" applyFill="1" applyBorder="1" applyAlignment="1">
      <alignment horizontal="center" vertical="center" wrapText="1" readingOrder="2"/>
    </xf>
    <xf numFmtId="0" fontId="7" fillId="0" borderId="16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horizontal="center" vertical="center" wrapText="1" readingOrder="1"/>
    </xf>
    <xf numFmtId="0" fontId="5" fillId="4" borderId="0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4" borderId="0" xfId="0" applyFont="1" applyFill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8" xfId="0" applyFont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left" vertical="center" readingOrder="1"/>
    </xf>
    <xf numFmtId="0" fontId="7" fillId="0" borderId="6" xfId="3" applyFont="1" applyFill="1" applyBorder="1" applyAlignment="1">
      <alignment vertical="center" shrinkToFit="1" readingOrder="2"/>
    </xf>
    <xf numFmtId="0" fontId="7" fillId="4" borderId="6" xfId="3" applyFont="1" applyFill="1" applyBorder="1" applyAlignment="1">
      <alignment horizontal="left" vertical="center" readingOrder="1"/>
    </xf>
    <xf numFmtId="0" fontId="7" fillId="4" borderId="7" xfId="3" applyFont="1" applyFill="1" applyBorder="1" applyAlignment="1">
      <alignment horizontal="right" vertical="center" shrinkToFit="1" readingOrder="2"/>
    </xf>
    <xf numFmtId="0" fontId="7" fillId="4" borderId="7" xfId="3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2" xfId="0" applyFont="1" applyFill="1" applyBorder="1" applyAlignment="1">
      <alignment horizontal="right" vertical="center" shrinkToFit="1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/>
    </xf>
    <xf numFmtId="0" fontId="7" fillId="0" borderId="8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0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wrapText="1" readingOrder="2"/>
    </xf>
    <xf numFmtId="0" fontId="7" fillId="4" borderId="0" xfId="0" applyFont="1" applyFill="1" applyBorder="1" applyAlignment="1">
      <alignment horizontal="center" vertical="center" readingOrder="1"/>
    </xf>
    <xf numFmtId="0" fontId="5" fillId="4" borderId="2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4" borderId="0" xfId="0" applyFont="1" applyFill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0" xfId="0" applyFont="1" applyBorder="1" applyAlignment="1">
      <alignment horizontal="center" vertical="center" shrinkToFit="1"/>
    </xf>
    <xf numFmtId="0" fontId="7" fillId="4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shrinkToFit="1" readingOrder="1"/>
    </xf>
    <xf numFmtId="0" fontId="7" fillId="0" borderId="0" xfId="0" applyFont="1" applyBorder="1" applyAlignment="1">
      <alignment vertical="center"/>
    </xf>
    <xf numFmtId="0" fontId="7" fillId="0" borderId="8" xfId="0" applyFont="1" applyFill="1" applyBorder="1" applyAlignment="1">
      <alignment horizontal="center" vertical="center" readingOrder="1"/>
    </xf>
    <xf numFmtId="0" fontId="7" fillId="0" borderId="6" xfId="0" applyFont="1" applyBorder="1" applyAlignment="1">
      <alignment horizontal="left" vertical="center" readingOrder="1"/>
    </xf>
    <xf numFmtId="0" fontId="7" fillId="0" borderId="26" xfId="0" applyFont="1" applyFill="1" applyBorder="1" applyAlignment="1">
      <alignment horizontal="right" vertical="center" readingOrder="2"/>
    </xf>
    <xf numFmtId="0" fontId="7" fillId="0" borderId="31" xfId="0" applyFont="1" applyBorder="1" applyAlignment="1">
      <alignment horizontal="left" vertical="center" readingOrder="1"/>
    </xf>
    <xf numFmtId="0" fontId="7" fillId="0" borderId="8" xfId="0" applyFont="1" applyBorder="1"/>
    <xf numFmtId="0" fontId="7" fillId="0" borderId="0" xfId="0" applyFont="1" applyBorder="1" applyAlignment="1">
      <alignment horizontal="left" wrapText="1" readingOrder="1"/>
    </xf>
    <xf numFmtId="0" fontId="7" fillId="0" borderId="8" xfId="0" applyFont="1" applyBorder="1" applyAlignment="1">
      <alignment horizontal="left" wrapText="1" readingOrder="1"/>
    </xf>
    <xf numFmtId="0" fontId="7" fillId="4" borderId="8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center" vertical="center" wrapText="1" shrinkToFit="1" readingOrder="1"/>
    </xf>
    <xf numFmtId="0" fontId="7" fillId="0" borderId="0" xfId="0" applyFont="1" applyFill="1" applyBorder="1" applyAlignment="1">
      <alignment horizont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wrapTex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left" vertical="center" readingOrder="1"/>
    </xf>
    <xf numFmtId="0" fontId="7" fillId="0" borderId="10" xfId="0" applyFont="1" applyFill="1" applyBorder="1" applyAlignment="1">
      <alignment horizontal="center" vertical="center" readingOrder="1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3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8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center" vertical="center" shrinkToFit="1" readingOrder="2"/>
    </xf>
    <xf numFmtId="0" fontId="5" fillId="4" borderId="0" xfId="0" applyFont="1" applyFill="1" applyBorder="1" applyAlignment="1">
      <alignment horizontal="center" vertical="center" readingOrder="2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8" xfId="0" applyFont="1" applyFill="1" applyBorder="1" applyAlignment="1">
      <alignment horizontal="center" vertical="center" readingOrder="2"/>
    </xf>
    <xf numFmtId="0" fontId="7" fillId="4" borderId="31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16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10" xfId="0" applyFont="1" applyBorder="1" applyAlignment="1">
      <alignment horizontal="left" vertical="center" wrapText="1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8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32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3" xfId="0" applyFont="1" applyBorder="1" applyAlignment="1">
      <alignment horizontal="center" vertical="center" readingOrder="1"/>
    </xf>
    <xf numFmtId="0" fontId="7" fillId="0" borderId="3" xfId="0" applyFont="1" applyFill="1" applyBorder="1" applyAlignment="1">
      <alignment horizontal="center" vertical="center" readingOrder="2"/>
    </xf>
    <xf numFmtId="0" fontId="7" fillId="0" borderId="4" xfId="0" applyFont="1" applyFill="1" applyBorder="1" applyAlignment="1">
      <alignment horizontal="center" vertical="center" readingOrder="2"/>
    </xf>
    <xf numFmtId="0" fontId="7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3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right" vertical="center" shrinkToFit="1" readingOrder="2"/>
    </xf>
    <xf numFmtId="0" fontId="5" fillId="4" borderId="0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wrapText="1" readingOrder="2"/>
    </xf>
    <xf numFmtId="0" fontId="5" fillId="4" borderId="2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left" vertical="center" readingOrder="1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4" borderId="7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 wrapText="1" readingOrder="2"/>
    </xf>
    <xf numFmtId="0" fontId="5" fillId="4" borderId="0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shrinkToFit="1" readingOrder="1"/>
    </xf>
    <xf numFmtId="0" fontId="7" fillId="0" borderId="0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Fill="1" applyBorder="1" applyAlignment="1">
      <alignment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left" shrinkToFit="1" readingOrder="1"/>
    </xf>
    <xf numFmtId="0" fontId="7" fillId="0" borderId="0" xfId="0" applyFont="1" applyBorder="1" applyAlignment="1">
      <alignment vertical="center"/>
    </xf>
    <xf numFmtId="0" fontId="7" fillId="4" borderId="3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8" xfId="0" applyFont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left" vertical="center" readingOrder="1"/>
    </xf>
    <xf numFmtId="0" fontId="5" fillId="0" borderId="15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shrinkToFit="1" readingOrder="1"/>
    </xf>
    <xf numFmtId="0" fontId="7" fillId="4" borderId="7" xfId="11" applyFont="1" applyFill="1" applyBorder="1" applyAlignment="1">
      <alignment vertical="center"/>
    </xf>
    <xf numFmtId="0" fontId="7" fillId="4" borderId="7" xfId="11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4" borderId="11" xfId="0" applyFont="1" applyFill="1" applyBorder="1" applyAlignment="1">
      <alignment vertical="center"/>
    </xf>
    <xf numFmtId="0" fontId="7" fillId="4" borderId="8" xfId="0" applyFont="1" applyFill="1" applyBorder="1" applyAlignment="1">
      <alignment horizontal="left" vertical="center" readingOrder="2"/>
    </xf>
    <xf numFmtId="0" fontId="7" fillId="4" borderId="8" xfId="0" applyFont="1" applyFill="1" applyBorder="1" applyAlignment="1">
      <alignment horizontal="right" vertical="center" wrapText="1" readingOrder="2"/>
    </xf>
    <xf numFmtId="0" fontId="7" fillId="4" borderId="8" xfId="0" applyFont="1" applyFill="1" applyBorder="1" applyAlignment="1">
      <alignment vertical="center" wrapText="1" readingOrder="1"/>
    </xf>
    <xf numFmtId="0" fontId="7" fillId="0" borderId="26" xfId="0" applyFont="1" applyFill="1" applyBorder="1" applyAlignment="1">
      <alignment horizontal="right" vertical="center" wrapText="1" readingOrder="2"/>
    </xf>
    <xf numFmtId="0" fontId="7" fillId="0" borderId="26" xfId="0" applyFont="1" applyBorder="1" applyAlignment="1">
      <alignment horizontal="left" vertical="center" readingOrder="1"/>
    </xf>
    <xf numFmtId="0" fontId="7" fillId="0" borderId="22" xfId="0" applyFont="1" applyFill="1" applyBorder="1" applyAlignment="1">
      <alignment horizontal="right" vertical="center" readingOrder="2"/>
    </xf>
    <xf numFmtId="0" fontId="7" fillId="0" borderId="23" xfId="0" applyFont="1" applyBorder="1" applyAlignment="1">
      <alignment horizontal="left" vertical="center" readingOrder="1"/>
    </xf>
    <xf numFmtId="0" fontId="7" fillId="0" borderId="3" xfId="0" applyFont="1" applyBorder="1" applyAlignment="1">
      <alignment horizontal="left"/>
    </xf>
    <xf numFmtId="0" fontId="7" fillId="0" borderId="3" xfId="0" applyFont="1" applyBorder="1" applyAlignment="1">
      <alignment horizontal="center" vertical="center" wrapText="1" readingOrder="1"/>
    </xf>
    <xf numFmtId="0" fontId="7" fillId="0" borderId="8" xfId="0" applyFont="1" applyFill="1" applyBorder="1" applyAlignment="1">
      <alignment horizontal="right" shrinkToFit="1" readingOrder="1"/>
    </xf>
    <xf numFmtId="0" fontId="7" fillId="0" borderId="6" xfId="0" applyFont="1" applyFill="1" applyBorder="1" applyAlignment="1">
      <alignment readingOrder="1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2" xfId="0" applyFont="1" applyFill="1" applyBorder="1" applyAlignment="1">
      <alignment horizontal="right" vertical="center" shrinkToFit="1" readingOrder="2"/>
    </xf>
    <xf numFmtId="0" fontId="5" fillId="0" borderId="0" xfId="7" applyFont="1" applyFill="1" applyBorder="1" applyAlignment="1">
      <alignment horizontal="center" vertical="center" shrinkToFit="1" readingOrder="2"/>
    </xf>
    <xf numFmtId="0" fontId="5" fillId="0" borderId="4" xfId="7" applyFont="1" applyFill="1" applyBorder="1" applyAlignment="1">
      <alignment horizontal="center" vertical="center" shrinkToFit="1" readingOrder="2"/>
    </xf>
    <xf numFmtId="0" fontId="7" fillId="0" borderId="7" xfId="7" applyFont="1" applyFill="1" applyBorder="1" applyAlignment="1">
      <alignment horizontal="right" vertical="center" readingOrder="2"/>
    </xf>
    <xf numFmtId="0" fontId="7" fillId="0" borderId="8" xfId="7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 readingOrder="1"/>
    </xf>
    <xf numFmtId="0" fontId="5" fillId="4" borderId="0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5" fillId="4" borderId="2" xfId="0" applyFont="1" applyFill="1" applyBorder="1" applyAlignment="1">
      <alignment horizontal="left" vertical="center" readingOrder="1"/>
    </xf>
    <xf numFmtId="0" fontId="7" fillId="0" borderId="5" xfId="7" applyFont="1" applyFill="1" applyBorder="1" applyAlignment="1">
      <alignment horizontal="right" vertical="center" readingOrder="2"/>
    </xf>
    <xf numFmtId="0" fontId="7" fillId="0" borderId="7" xfId="0" applyFont="1" applyBorder="1" applyAlignment="1">
      <alignment horizontal="left" vertical="center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readingOrder="1"/>
    </xf>
    <xf numFmtId="0" fontId="7" fillId="4" borderId="5" xfId="0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left" vertical="center" shrinkToFit="1" readingOrder="1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horizontal="left" shrinkToFit="1" readingOrder="1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shrinkToFit="1" readingOrder="1"/>
    </xf>
    <xf numFmtId="0" fontId="7" fillId="4" borderId="5" xfId="0" applyFont="1" applyFill="1" applyBorder="1" applyAlignment="1">
      <alignment horizontal="left" vertical="center" wrapText="1" shrinkToFit="1" readingOrder="1"/>
    </xf>
    <xf numFmtId="0" fontId="7" fillId="0" borderId="6" xfId="0" applyFont="1" applyFill="1" applyBorder="1" applyAlignment="1">
      <alignment horizontal="left" wrapText="1" shrinkToFit="1" readingOrder="1"/>
    </xf>
    <xf numFmtId="0" fontId="34" fillId="0" borderId="0" xfId="0" applyFont="1" applyAlignment="1">
      <alignment horizontal="left" vertical="center" indent="4"/>
    </xf>
    <xf numFmtId="0" fontId="35" fillId="4" borderId="6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vertical="center" wrapText="1"/>
    </xf>
    <xf numFmtId="0" fontId="5" fillId="0" borderId="5" xfId="0" applyFont="1" applyBorder="1" applyAlignment="1">
      <alignment horizontal="left" vertical="center" shrinkToFit="1"/>
    </xf>
    <xf numFmtId="0" fontId="39" fillId="0" borderId="5" xfId="0" applyFont="1" applyBorder="1" applyAlignment="1">
      <alignment horizontal="left" vertical="center" wrapText="1" readingOrder="1"/>
    </xf>
    <xf numFmtId="0" fontId="7" fillId="4" borderId="6" xfId="0" applyFont="1" applyFill="1" applyBorder="1" applyAlignment="1">
      <alignment horizontal="left" vertical="center" shrinkToFit="1" readingOrder="1"/>
    </xf>
    <xf numFmtId="0" fontId="37" fillId="0" borderId="0" xfId="0" applyFont="1" applyAlignment="1">
      <alignment vertical="center" wrapText="1"/>
    </xf>
    <xf numFmtId="0" fontId="7" fillId="0" borderId="16" xfId="0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/>
    </xf>
    <xf numFmtId="0" fontId="7" fillId="0" borderId="8" xfId="0" applyFont="1" applyBorder="1" applyAlignment="1">
      <alignment horizontal="left" vertical="center" wrapText="1" readingOrder="1"/>
    </xf>
    <xf numFmtId="0" fontId="39" fillId="0" borderId="8" xfId="0" applyFont="1" applyFill="1" applyBorder="1" applyAlignment="1">
      <alignment vertical="center" shrinkToFit="1" readingOrder="1"/>
    </xf>
    <xf numFmtId="0" fontId="7" fillId="4" borderId="16" xfId="7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30" xfId="0" applyFont="1" applyFill="1" applyBorder="1" applyAlignment="1">
      <alignment horizontal="center" vertical="center" readingOrder="2"/>
    </xf>
    <xf numFmtId="0" fontId="7" fillId="0" borderId="6" xfId="0" applyFont="1" applyFill="1" applyBorder="1" applyAlignment="1">
      <alignment horizontal="center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vertical="center" readingOrder="2"/>
    </xf>
    <xf numFmtId="0" fontId="7" fillId="0" borderId="45" xfId="0" applyFont="1" applyBorder="1" applyAlignment="1">
      <alignment vertical="center" readingOrder="1"/>
    </xf>
    <xf numFmtId="0" fontId="7" fillId="0" borderId="30" xfId="0" applyFont="1" applyFill="1" applyBorder="1" applyAlignment="1">
      <alignment vertical="center" readingOrder="2"/>
    </xf>
    <xf numFmtId="0" fontId="7" fillId="0" borderId="30" xfId="0" applyFont="1" applyBorder="1" applyAlignment="1">
      <alignment vertical="center" readingOrder="1"/>
    </xf>
    <xf numFmtId="0" fontId="7" fillId="0" borderId="50" xfId="0" applyFont="1" applyBorder="1" applyAlignment="1">
      <alignment vertical="center" readingOrder="1"/>
    </xf>
    <xf numFmtId="0" fontId="7" fillId="0" borderId="6" xfId="0" applyFont="1" applyFill="1" applyBorder="1" applyAlignment="1">
      <alignment horizontal="left" wrapText="1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/>
    </xf>
    <xf numFmtId="0" fontId="7" fillId="0" borderId="5" xfId="0" applyFont="1" applyBorder="1" applyAlignment="1">
      <alignment horizontal="left" vertical="center"/>
    </xf>
    <xf numFmtId="0" fontId="7" fillId="0" borderId="30" xfId="0" applyFont="1" applyFill="1" applyBorder="1" applyAlignment="1">
      <alignment vertical="center"/>
    </xf>
    <xf numFmtId="0" fontId="7" fillId="0" borderId="30" xfId="0" applyFont="1" applyBorder="1" applyAlignment="1">
      <alignment vertical="center" shrinkToFit="1"/>
    </xf>
    <xf numFmtId="0" fontId="7" fillId="0" borderId="23" xfId="0" applyFont="1" applyFill="1" applyBorder="1" applyAlignment="1">
      <alignment vertical="center" readingOrder="2"/>
    </xf>
    <xf numFmtId="0" fontId="7" fillId="0" borderId="14" xfId="3" applyFont="1" applyFill="1" applyBorder="1" applyAlignment="1">
      <alignment vertical="center" shrinkToFit="1" readingOrder="2"/>
    </xf>
    <xf numFmtId="0" fontId="7" fillId="4" borderId="14" xfId="3" applyFont="1" applyFill="1" applyBorder="1" applyAlignment="1">
      <alignment vertical="center" shrinkToFit="1" readingOrder="2"/>
    </xf>
    <xf numFmtId="0" fontId="7" fillId="4" borderId="14" xfId="3" applyFont="1" applyFill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left"/>
    </xf>
    <xf numFmtId="0" fontId="7" fillId="0" borderId="0" xfId="0" applyFont="1" applyBorder="1" applyAlignment="1">
      <alignment horizontal="center" vertical="center" readingOrder="1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7" xfId="0" applyFont="1" applyBorder="1" applyAlignment="1">
      <alignment horizontal="left" vertical="center" readingOrder="1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0" xfId="0" applyFont="1" applyBorder="1" applyAlignment="1">
      <alignment vertical="center"/>
    </xf>
    <xf numFmtId="0" fontId="7" fillId="0" borderId="8" xfId="0" applyFont="1" applyFill="1" applyBorder="1" applyAlignment="1">
      <alignment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wrapText="1" readingOrder="1"/>
    </xf>
    <xf numFmtId="0" fontId="7" fillId="0" borderId="30" xfId="0" applyFont="1" applyBorder="1" applyAlignment="1">
      <alignment horizontal="left" vertical="center" readingOrder="1"/>
    </xf>
    <xf numFmtId="0" fontId="7" fillId="0" borderId="45" xfId="0" applyFont="1" applyFill="1" applyBorder="1" applyAlignment="1">
      <alignment vertical="center" readingOrder="2"/>
    </xf>
    <xf numFmtId="0" fontId="7" fillId="0" borderId="20" xfId="0" applyFont="1" applyFill="1" applyBorder="1" applyAlignment="1">
      <alignment vertical="center" readingOrder="2"/>
    </xf>
    <xf numFmtId="0" fontId="7" fillId="0" borderId="29" xfId="0" applyFont="1" applyBorder="1" applyAlignment="1">
      <alignment vertical="center" readingOrder="1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center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5" fillId="0" borderId="4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center" vertical="center" readingOrder="2"/>
    </xf>
    <xf numFmtId="0" fontId="7" fillId="0" borderId="17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wrapText="1" readingOrder="2"/>
    </xf>
    <xf numFmtId="0" fontId="7" fillId="0" borderId="14" xfId="0" applyFont="1" applyFill="1" applyBorder="1" applyAlignment="1">
      <alignment horizontal="center" vertical="center" readingOrder="2"/>
    </xf>
    <xf numFmtId="0" fontId="7" fillId="0" borderId="30" xfId="0" applyFont="1" applyFill="1" applyBorder="1" applyAlignment="1">
      <alignment horizontal="center" vertical="center" readingOrder="2"/>
    </xf>
    <xf numFmtId="0" fontId="7" fillId="0" borderId="26" xfId="0" applyFont="1" applyFill="1" applyBorder="1" applyAlignment="1">
      <alignment horizontal="left" vertical="center" readingOrder="1"/>
    </xf>
    <xf numFmtId="0" fontId="7" fillId="0" borderId="8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4" borderId="15" xfId="0" applyFont="1" applyFill="1" applyBorder="1" applyAlignment="1">
      <alignment horizontal="center" vertical="center" readingOrder="2"/>
    </xf>
    <xf numFmtId="0" fontId="7" fillId="4" borderId="2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right" vertical="center" readingOrder="2"/>
    </xf>
    <xf numFmtId="0" fontId="7" fillId="4" borderId="30" xfId="0" applyFont="1" applyFill="1" applyBorder="1" applyAlignment="1">
      <alignment horizontal="center" vertical="center" wrapText="1" readingOrder="2"/>
    </xf>
    <xf numFmtId="0" fontId="7" fillId="4" borderId="0" xfId="0" applyFont="1" applyFill="1" applyBorder="1" applyAlignment="1">
      <alignment vertical="center"/>
    </xf>
    <xf numFmtId="0" fontId="7" fillId="4" borderId="16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shrinkToFit="1" readingOrder="1"/>
    </xf>
    <xf numFmtId="0" fontId="7" fillId="0" borderId="5" xfId="0" applyFont="1" applyBorder="1" applyAlignment="1">
      <alignment shrinkToFit="1" readingOrder="1"/>
    </xf>
    <xf numFmtId="0" fontId="7" fillId="0" borderId="0" xfId="0" applyFont="1" applyFill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3" xfId="0" applyFont="1" applyBorder="1" applyAlignment="1">
      <alignment horizontal="center" vertical="center" readingOrder="1"/>
    </xf>
    <xf numFmtId="0" fontId="7" fillId="0" borderId="3" xfId="0" applyFont="1" applyFill="1" applyBorder="1" applyAlignment="1">
      <alignment horizontal="center" vertical="center" readingOrder="2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16" xfId="0" applyFont="1" applyFill="1" applyBorder="1" applyAlignment="1">
      <alignment horizontal="center" vertical="center" readingOrder="2"/>
    </xf>
    <xf numFmtId="0" fontId="7" fillId="4" borderId="14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4" borderId="6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center" vertical="center" wrapText="1" readingOrder="2"/>
    </xf>
    <xf numFmtId="0" fontId="7" fillId="0" borderId="16" xfId="7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/>
    </xf>
    <xf numFmtId="0" fontId="7" fillId="4" borderId="16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vertical="center" readingOrder="2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23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4" borderId="5" xfId="0" applyFont="1" applyFill="1" applyBorder="1" applyAlignment="1">
      <alignment horizontal="left" vertical="center" wrapText="1" shrinkToFit="1" readingOrder="1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/>
    </xf>
    <xf numFmtId="0" fontId="7" fillId="0" borderId="17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4" borderId="17" xfId="0" applyFont="1" applyFill="1" applyBorder="1" applyAlignment="1">
      <alignment horizontal="center"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0" borderId="22" xfId="0" applyFont="1" applyBorder="1" applyAlignment="1">
      <alignment vertical="center" readingOrder="1"/>
    </xf>
    <xf numFmtId="0" fontId="7" fillId="0" borderId="24" xfId="0" applyFont="1" applyBorder="1" applyAlignment="1">
      <alignment vertical="center" readingOrder="1"/>
    </xf>
    <xf numFmtId="0" fontId="7" fillId="0" borderId="17" xfId="0" applyFont="1" applyFill="1" applyBorder="1" applyAlignment="1">
      <alignment vertical="center" readingOrder="2"/>
    </xf>
    <xf numFmtId="0" fontId="7" fillId="0" borderId="14" xfId="0" applyFont="1" applyBorder="1" applyAlignment="1">
      <alignment horizontal="left" wrapText="1" readingOrder="1"/>
    </xf>
    <xf numFmtId="0" fontId="7" fillId="0" borderId="15" xfId="0" applyFont="1" applyBorder="1" applyAlignment="1">
      <alignment horizontal="left" vertical="center"/>
    </xf>
    <xf numFmtId="0" fontId="7" fillId="0" borderId="28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right" vertical="center" wrapText="1" readingOrder="2"/>
    </xf>
    <xf numFmtId="0" fontId="7" fillId="0" borderId="15" xfId="8" applyFont="1" applyBorder="1" applyAlignment="1">
      <alignment vertical="center" wrapText="1" readingOrder="2"/>
    </xf>
    <xf numFmtId="0" fontId="7" fillId="0" borderId="19" xfId="0" applyFont="1" applyFill="1" applyBorder="1" applyAlignment="1">
      <alignment horizontal="center" vertical="center" readingOrder="2"/>
    </xf>
    <xf numFmtId="0" fontId="7" fillId="4" borderId="11" xfId="3" applyFont="1" applyFill="1" applyBorder="1" applyAlignment="1">
      <alignment vertical="center" shrinkToFit="1" readingOrder="2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shrinkToFit="1" readingOrder="2"/>
    </xf>
    <xf numFmtId="0" fontId="7" fillId="0" borderId="16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16" xfId="0" applyFont="1" applyFill="1" applyBorder="1" applyAlignment="1">
      <alignment horizontal="center" vertical="center" wrapText="1" readingOrder="2"/>
    </xf>
    <xf numFmtId="0" fontId="7" fillId="0" borderId="14" xfId="0" applyFont="1" applyFill="1" applyBorder="1" applyAlignment="1">
      <alignment horizontal="center" vertical="center" readingOrder="2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readingOrder="1"/>
    </xf>
    <xf numFmtId="0" fontId="7" fillId="4" borderId="8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wrapText="1" readingOrder="2"/>
    </xf>
    <xf numFmtId="0" fontId="7" fillId="4" borderId="23" xfId="0" applyFont="1" applyFill="1" applyBorder="1" applyAlignment="1">
      <alignment horizontal="center" vertical="center" readingOrder="2"/>
    </xf>
    <xf numFmtId="0" fontId="7" fillId="4" borderId="7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22" xfId="0" applyFont="1" applyFill="1" applyBorder="1" applyAlignment="1">
      <alignment horizontal="center" vertical="center" wrapText="1" readingOrder="2"/>
    </xf>
    <xf numFmtId="0" fontId="7" fillId="4" borderId="0" xfId="0" applyFont="1" applyFill="1" applyBorder="1" applyAlignment="1">
      <alignment vertical="center"/>
    </xf>
    <xf numFmtId="0" fontId="7" fillId="4" borderId="6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16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4" borderId="22" xfId="0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30" xfId="0" applyFont="1" applyBorder="1" applyAlignment="1">
      <alignment horizontal="center" vertical="center"/>
    </xf>
    <xf numFmtId="0" fontId="5" fillId="0" borderId="2" xfId="0" applyFont="1" applyFill="1" applyBorder="1" applyAlignment="1">
      <alignment vertical="center" shrinkToFit="1" readingOrder="2"/>
    </xf>
    <xf numFmtId="0" fontId="7" fillId="0" borderId="16" xfId="0" applyFont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14" xfId="0" applyFont="1" applyFill="1" applyBorder="1" applyAlignment="1">
      <alignment horizontal="center"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4" borderId="0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left" vertical="center"/>
    </xf>
    <xf numFmtId="0" fontId="7" fillId="0" borderId="30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 shrinkToFit="1" readingOrder="1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Border="1" applyAlignment="1">
      <alignment horizontal="left" vertical="center"/>
    </xf>
    <xf numFmtId="0" fontId="7" fillId="0" borderId="6" xfId="0" applyFont="1" applyFill="1" applyBorder="1" applyAlignment="1">
      <alignment horizontal="left" shrinkToFit="1" readingOrder="1"/>
    </xf>
    <xf numFmtId="0" fontId="7" fillId="0" borderId="5" xfId="0" applyFont="1" applyBorder="1" applyAlignment="1">
      <alignment horizontal="center" vertical="center" wrapText="1" readingOrder="1"/>
    </xf>
    <xf numFmtId="0" fontId="7" fillId="0" borderId="5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wrapText="1" shrinkToFit="1" readingOrder="1"/>
    </xf>
    <xf numFmtId="0" fontId="7" fillId="0" borderId="7" xfId="0" applyFont="1" applyFill="1" applyBorder="1" applyAlignment="1">
      <alignment horizontal="left" vertical="center" shrinkToFit="1" readingOrder="2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0" xfId="0" applyFont="1" applyBorder="1" applyAlignment="1">
      <alignment vertical="center"/>
    </xf>
    <xf numFmtId="0" fontId="7" fillId="0" borderId="8" xfId="0" applyFont="1" applyFill="1" applyBorder="1" applyAlignment="1">
      <alignment vertical="center" readingOrder="2"/>
    </xf>
    <xf numFmtId="0" fontId="7" fillId="4" borderId="17" xfId="0" applyFont="1" applyFill="1" applyBorder="1" applyAlignment="1">
      <alignment horizontal="right" vertical="center" readingOrder="2"/>
    </xf>
    <xf numFmtId="0" fontId="7" fillId="4" borderId="23" xfId="0" applyFont="1" applyFill="1" applyBorder="1" applyAlignment="1">
      <alignment horizontal="right" vertical="center" wrapText="1" readingOrder="2"/>
    </xf>
    <xf numFmtId="0" fontId="5" fillId="0" borderId="15" xfId="0" applyFont="1" applyFill="1" applyBorder="1" applyAlignment="1">
      <alignment horizontal="right" vertical="center" readingOrder="2"/>
    </xf>
    <xf numFmtId="0" fontId="5" fillId="0" borderId="5" xfId="0" applyFont="1" applyFill="1" applyBorder="1" applyAlignment="1">
      <alignment horizontal="center" vertical="center" readingOrder="2"/>
    </xf>
    <xf numFmtId="0" fontId="7" fillId="0" borderId="15" xfId="0" applyFont="1" applyBorder="1" applyAlignment="1">
      <alignment horizontal="center" vertical="center"/>
    </xf>
    <xf numFmtId="0" fontId="7" fillId="4" borderId="14" xfId="3" applyFont="1" applyFill="1" applyBorder="1" applyAlignment="1">
      <alignment vertical="center"/>
    </xf>
    <xf numFmtId="0" fontId="7" fillId="0" borderId="15" xfId="0" applyFont="1" applyFill="1" applyBorder="1" applyAlignment="1">
      <alignment horizontal="left"/>
    </xf>
    <xf numFmtId="0" fontId="7" fillId="0" borderId="15" xfId="0" applyFont="1" applyFill="1" applyBorder="1" applyAlignment="1">
      <alignment horizontal="left" readingOrder="1"/>
    </xf>
    <xf numFmtId="0" fontId="7" fillId="0" borderId="15" xfId="0" applyFont="1" applyFill="1" applyBorder="1" applyAlignment="1">
      <alignment horizontal="left" vertical="center" readingOrder="1"/>
    </xf>
    <xf numFmtId="0" fontId="7" fillId="0" borderId="35" xfId="0" applyFont="1" applyFill="1" applyBorder="1" applyAlignment="1">
      <alignment horizontal="right" vertical="center" wrapText="1" shrinkToFit="1" readingOrder="1"/>
    </xf>
    <xf numFmtId="0" fontId="7" fillId="0" borderId="15" xfId="0" applyFont="1" applyFill="1" applyBorder="1" applyAlignment="1">
      <alignment vertical="center" readingOrder="1"/>
    </xf>
    <xf numFmtId="0" fontId="7" fillId="0" borderId="30" xfId="0" applyFont="1" applyFill="1" applyBorder="1" applyAlignment="1">
      <alignment vertical="center" shrinkToFit="1" readingOrder="1"/>
    </xf>
    <xf numFmtId="0" fontId="7" fillId="0" borderId="8" xfId="0" applyFont="1" applyFill="1" applyBorder="1" applyAlignment="1">
      <alignment shrinkToFit="1" readingOrder="1"/>
    </xf>
    <xf numFmtId="0" fontId="7" fillId="0" borderId="0" xfId="0" applyFont="1" applyFill="1" applyBorder="1" applyAlignment="1">
      <alignment horizontal="center" readingOrder="1"/>
    </xf>
    <xf numFmtId="0" fontId="7" fillId="4" borderId="14" xfId="0" applyFont="1" applyFill="1" applyBorder="1" applyAlignment="1">
      <alignment vertical="center" shrinkToFit="1" readingOrder="2"/>
    </xf>
    <xf numFmtId="0" fontId="7" fillId="4" borderId="14" xfId="0" applyFont="1" applyFill="1" applyBorder="1" applyAlignment="1">
      <alignment vertical="center"/>
    </xf>
    <xf numFmtId="0" fontId="7" fillId="4" borderId="17" xfId="0" applyFont="1" applyFill="1" applyBorder="1" applyAlignment="1">
      <alignment horizontal="left" vertical="center" shrinkToFit="1"/>
    </xf>
    <xf numFmtId="0" fontId="7" fillId="4" borderId="14" xfId="0" applyFont="1" applyFill="1" applyBorder="1" applyAlignment="1">
      <alignment vertical="center" shrinkToFit="1"/>
    </xf>
    <xf numFmtId="0" fontId="35" fillId="4" borderId="22" xfId="0" applyFont="1" applyFill="1" applyBorder="1" applyAlignment="1">
      <alignment horizontal="left" vertical="center" wrapText="1"/>
    </xf>
    <xf numFmtId="0" fontId="7" fillId="4" borderId="17" xfId="0" applyFont="1" applyFill="1" applyBorder="1" applyAlignment="1">
      <alignment vertical="center" wrapText="1" readingOrder="2"/>
    </xf>
    <xf numFmtId="0" fontId="7" fillId="4" borderId="6" xfId="0" applyFont="1" applyFill="1" applyBorder="1" applyAlignment="1">
      <alignment horizontal="left" vertical="center" wrapText="1" readingOrder="1"/>
    </xf>
    <xf numFmtId="0" fontId="7" fillId="0" borderId="14" xfId="0" applyFont="1" applyBorder="1" applyAlignment="1">
      <alignment shrinkToFit="1" readingOrder="1"/>
    </xf>
    <xf numFmtId="0" fontId="7" fillId="0" borderId="8" xfId="0" applyFont="1" applyFill="1" applyBorder="1" applyAlignment="1">
      <alignment horizontal="right" vertical="center"/>
    </xf>
    <xf numFmtId="0" fontId="3" fillId="0" borderId="8" xfId="0" applyFont="1" applyBorder="1" applyAlignment="1">
      <alignment shrinkToFit="1"/>
    </xf>
    <xf numFmtId="0" fontId="3" fillId="0" borderId="14" xfId="0" applyFont="1" applyBorder="1" applyAlignment="1">
      <alignment shrinkToFit="1"/>
    </xf>
    <xf numFmtId="0" fontId="7" fillId="0" borderId="8" xfId="0" applyFont="1" applyFill="1" applyBorder="1" applyAlignment="1">
      <alignment horizontal="center" vertical="center"/>
    </xf>
    <xf numFmtId="0" fontId="7" fillId="0" borderId="21" xfId="0" applyFont="1" applyBorder="1" applyAlignment="1">
      <alignment vertical="center" wrapText="1" shrinkToFit="1"/>
    </xf>
    <xf numFmtId="0" fontId="9" fillId="0" borderId="14" xfId="0" applyFont="1" applyBorder="1" applyAlignment="1">
      <alignment shrinkToFit="1"/>
    </xf>
    <xf numFmtId="0" fontId="7" fillId="0" borderId="14" xfId="0" applyFont="1" applyBorder="1" applyAlignment="1">
      <alignment vertical="center" shrinkToFit="1" readingOrder="1"/>
    </xf>
    <xf numFmtId="0" fontId="7" fillId="0" borderId="35" xfId="0" applyFont="1" applyBorder="1" applyAlignment="1">
      <alignment horizontal="left" vertical="center" readingOrder="1"/>
    </xf>
    <xf numFmtId="0" fontId="7" fillId="4" borderId="15" xfId="0" applyFont="1" applyFill="1" applyBorder="1" applyAlignment="1">
      <alignment horizontal="left" vertical="center" readingOrder="1"/>
    </xf>
    <xf numFmtId="0" fontId="35" fillId="0" borderId="5" xfId="0" applyFont="1" applyBorder="1" applyAlignment="1">
      <alignment horizontal="left" vertical="center" readingOrder="1"/>
    </xf>
    <xf numFmtId="0" fontId="7" fillId="0" borderId="14" xfId="0" applyFont="1" applyBorder="1" applyAlignment="1">
      <alignment horizontal="left" vertical="center" readingOrder="1"/>
    </xf>
    <xf numFmtId="0" fontId="35" fillId="0" borderId="5" xfId="0" applyFont="1" applyFill="1" applyBorder="1" applyAlignment="1">
      <alignment horizontal="left" vertical="center" wrapText="1" readingOrder="2"/>
    </xf>
    <xf numFmtId="0" fontId="7" fillId="0" borderId="44" xfId="0" applyFont="1" applyFill="1" applyBorder="1" applyAlignment="1">
      <alignment horizontal="center" vertical="center" readingOrder="2"/>
    </xf>
    <xf numFmtId="0" fontId="7" fillId="0" borderId="16" xfId="0" applyFont="1" applyFill="1" applyBorder="1" applyAlignment="1">
      <alignment horizontal="right" vertical="center" shrinkToFit="1" readingOrder="2"/>
    </xf>
    <xf numFmtId="0" fontId="7" fillId="0" borderId="15" xfId="0" applyFont="1" applyFill="1" applyBorder="1" applyAlignment="1">
      <alignment vertical="center" wrapText="1"/>
    </xf>
    <xf numFmtId="0" fontId="7" fillId="0" borderId="5" xfId="8" applyFont="1" applyBorder="1" applyAlignment="1">
      <alignment horizontal="left" vertical="center" readingOrder="1"/>
    </xf>
    <xf numFmtId="0" fontId="7" fillId="0" borderId="14" xfId="0" applyFont="1" applyFill="1" applyBorder="1" applyAlignment="1">
      <alignment horizontal="center" vertical="center" wrapText="1" readingOrder="2"/>
    </xf>
    <xf numFmtId="0" fontId="7" fillId="0" borderId="18" xfId="0" applyFont="1" applyFill="1" applyBorder="1" applyAlignment="1">
      <alignment horizontal="right" vertical="center" readingOrder="2"/>
    </xf>
    <xf numFmtId="0" fontId="7" fillId="0" borderId="19" xfId="0" applyFont="1" applyBorder="1" applyAlignment="1">
      <alignment horizontal="left" vertical="center" readingOrder="1"/>
    </xf>
    <xf numFmtId="0" fontId="7" fillId="4" borderId="14" xfId="0" applyFont="1" applyFill="1" applyBorder="1" applyAlignment="1">
      <alignment horizontal="right" vertical="center" shrinkToFit="1" readingOrder="2"/>
    </xf>
    <xf numFmtId="0" fontId="7" fillId="0" borderId="15" xfId="0" applyFont="1" applyBorder="1" applyAlignment="1">
      <alignment vertical="center" readingOrder="2"/>
    </xf>
    <xf numFmtId="0" fontId="14" fillId="0" borderId="23" xfId="0" applyFont="1" applyFill="1" applyBorder="1" applyAlignment="1">
      <alignment horizontal="center" vertical="center" readingOrder="2"/>
    </xf>
    <xf numFmtId="0" fontId="14" fillId="0" borderId="16" xfId="0" applyFont="1" applyFill="1" applyBorder="1" applyAlignment="1">
      <alignment vertical="center" readingOrder="2"/>
    </xf>
    <xf numFmtId="0" fontId="7" fillId="0" borderId="15" xfId="0" applyFont="1" applyFill="1" applyBorder="1"/>
    <xf numFmtId="0" fontId="7" fillId="0" borderId="15" xfId="0" applyFont="1" applyBorder="1" applyAlignment="1">
      <alignment readingOrder="1"/>
    </xf>
    <xf numFmtId="0" fontId="7" fillId="0" borderId="14" xfId="0" applyFont="1" applyFill="1" applyBorder="1" applyAlignment="1">
      <alignment vertical="center" readingOrder="1"/>
    </xf>
    <xf numFmtId="0" fontId="7" fillId="0" borderId="17" xfId="0" applyFont="1" applyBorder="1" applyAlignment="1">
      <alignment horizontal="left" vertical="center"/>
    </xf>
    <xf numFmtId="0" fontId="7" fillId="0" borderId="14" xfId="0" applyFont="1" applyFill="1" applyBorder="1" applyAlignment="1">
      <alignment horizontal="left"/>
    </xf>
    <xf numFmtId="0" fontId="7" fillId="0" borderId="28" xfId="0" applyFont="1" applyFill="1" applyBorder="1" applyAlignment="1">
      <alignment horizontal="right" vertical="center" wrapText="1" readingOrder="2"/>
    </xf>
    <xf numFmtId="0" fontId="7" fillId="0" borderId="35" xfId="0" applyFont="1" applyFill="1" applyBorder="1" applyAlignment="1">
      <alignment vertical="center" readingOrder="1"/>
    </xf>
    <xf numFmtId="0" fontId="7" fillId="4" borderId="14" xfId="0" applyFont="1" applyFill="1" applyBorder="1" applyAlignment="1">
      <alignment horizontal="left" vertical="center" readingOrder="2"/>
    </xf>
    <xf numFmtId="0" fontId="7" fillId="0" borderId="14" xfId="0" applyFont="1" applyFill="1" applyBorder="1" applyAlignment="1">
      <alignment horizontal="left" vertical="center" indent="1" readingOrder="2"/>
    </xf>
    <xf numFmtId="0" fontId="7" fillId="0" borderId="14" xfId="0" applyFont="1" applyFill="1" applyBorder="1" applyAlignment="1">
      <alignment horizontal="right" vertical="center" indent="1" readingOrder="2"/>
    </xf>
    <xf numFmtId="0" fontId="7" fillId="0" borderId="3" xfId="0" applyFont="1" applyFill="1" applyBorder="1" applyAlignment="1">
      <alignment horizontal="left" vertical="center" indent="1" readingOrder="2"/>
    </xf>
    <xf numFmtId="0" fontId="7" fillId="4" borderId="15" xfId="0" applyFont="1" applyFill="1" applyBorder="1" applyAlignment="1">
      <alignment wrapText="1" readingOrder="2"/>
    </xf>
    <xf numFmtId="0" fontId="7" fillId="4" borderId="14" xfId="0" applyFont="1" applyFill="1" applyBorder="1" applyAlignment="1">
      <alignment horizontal="center" wrapText="1" readingOrder="2"/>
    </xf>
    <xf numFmtId="0" fontId="7" fillId="4" borderId="14" xfId="0" applyFont="1" applyFill="1" applyBorder="1" applyAlignment="1">
      <alignment horizontal="left" wrapText="1" readingOrder="2"/>
    </xf>
    <xf numFmtId="0" fontId="7" fillId="0" borderId="15" xfId="0" applyFont="1" applyFill="1" applyBorder="1" applyAlignment="1">
      <alignment horizontal="center" vertical="center" wrapText="1" readingOrder="2"/>
    </xf>
    <xf numFmtId="0" fontId="7" fillId="4" borderId="16" xfId="0" applyFont="1" applyFill="1" applyBorder="1" applyAlignment="1">
      <alignment vertical="center" shrinkToFit="1" readingOrder="2"/>
    </xf>
    <xf numFmtId="0" fontId="7" fillId="4" borderId="15" xfId="0" applyFont="1" applyFill="1" applyBorder="1" applyAlignment="1">
      <alignment horizontal="left" vertical="center" wrapText="1" readingOrder="1"/>
    </xf>
    <xf numFmtId="0" fontId="7" fillId="4" borderId="5" xfId="8" applyFont="1" applyFill="1" applyBorder="1" applyAlignment="1">
      <alignment vertical="center" wrapText="1" readingOrder="2"/>
    </xf>
    <xf numFmtId="0" fontId="7" fillId="4" borderId="16" xfId="8" applyFont="1" applyFill="1" applyBorder="1" applyAlignment="1">
      <alignment vertical="center" wrapText="1" readingOrder="2"/>
    </xf>
    <xf numFmtId="0" fontId="7" fillId="0" borderId="15" xfId="0" applyFont="1" applyFill="1" applyBorder="1" applyAlignment="1">
      <alignment horizontal="left" vertical="center" shrinkToFit="1" readingOrder="1"/>
    </xf>
    <xf numFmtId="0" fontId="7" fillId="0" borderId="23" xfId="0" applyFont="1" applyFill="1" applyBorder="1" applyAlignment="1">
      <alignment horizontal="left" vertical="center" shrinkToFit="1" readingOrder="1"/>
    </xf>
    <xf numFmtId="0" fontId="7" fillId="0" borderId="19" xfId="0" applyFont="1" applyFill="1" applyBorder="1" applyAlignment="1">
      <alignment vertical="center"/>
    </xf>
    <xf numFmtId="0" fontId="7" fillId="0" borderId="14" xfId="0" applyFont="1" applyFill="1" applyBorder="1" applyAlignment="1">
      <alignment vertical="center"/>
    </xf>
    <xf numFmtId="0" fontId="8" fillId="0" borderId="14" xfId="0" applyFont="1" applyBorder="1" applyAlignment="1">
      <alignment shrinkToFit="1"/>
    </xf>
    <xf numFmtId="0" fontId="7" fillId="0" borderId="14" xfId="0" applyFont="1" applyBorder="1" applyAlignment="1">
      <alignment shrinkToFit="1"/>
    </xf>
    <xf numFmtId="0" fontId="7" fillId="0" borderId="18" xfId="0" applyFont="1" applyBorder="1" applyAlignment="1">
      <alignment horizontal="center" vertical="center" wrapText="1" shrinkToFit="1" readingOrder="1"/>
    </xf>
    <xf numFmtId="0" fontId="7" fillId="0" borderId="2" xfId="0" applyFont="1" applyFill="1" applyBorder="1" applyAlignment="1">
      <alignment vertical="center"/>
    </xf>
    <xf numFmtId="0" fontId="8" fillId="0" borderId="2" xfId="0" applyFont="1" applyBorder="1" applyAlignment="1">
      <alignment shrinkToFit="1"/>
    </xf>
    <xf numFmtId="0" fontId="7" fillId="0" borderId="2" xfId="0" applyFont="1" applyFill="1" applyBorder="1" applyAlignment="1">
      <alignment vertical="center" readingOrder="2"/>
    </xf>
    <xf numFmtId="0" fontId="7" fillId="0" borderId="2" xfId="0" applyFont="1" applyBorder="1" applyAlignment="1">
      <alignment shrinkToFit="1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 wrapText="1" shrinkToFit="1" readingOrder="1"/>
    </xf>
    <xf numFmtId="0" fontId="7" fillId="0" borderId="26" xfId="0" applyFont="1" applyFill="1" applyBorder="1" applyAlignment="1">
      <alignment vertical="center" readingOrder="2"/>
    </xf>
    <xf numFmtId="0" fontId="8" fillId="0" borderId="7" xfId="0" applyFont="1" applyFill="1" applyBorder="1" applyAlignment="1">
      <alignment shrinkToFit="1" readingOrder="2"/>
    </xf>
    <xf numFmtId="0" fontId="7" fillId="0" borderId="16" xfId="0" applyFont="1" applyFill="1" applyBorder="1" applyAlignment="1">
      <alignment vertical="center" wrapText="1" readingOrder="2"/>
    </xf>
    <xf numFmtId="0" fontId="7" fillId="0" borderId="15" xfId="0" applyFont="1" applyFill="1" applyBorder="1" applyAlignment="1">
      <alignment horizontal="center" vertical="center" wrapText="1" shrinkToFit="1" readingOrder="1"/>
    </xf>
    <xf numFmtId="0" fontId="0" fillId="0" borderId="14" xfId="0" applyBorder="1" applyAlignment="1">
      <alignment horizontal="left"/>
    </xf>
    <xf numFmtId="0" fontId="0" fillId="0" borderId="6" xfId="0" applyBorder="1" applyAlignment="1">
      <alignment horizontal="left"/>
    </xf>
    <xf numFmtId="0" fontId="7" fillId="0" borderId="15" xfId="0" applyFont="1" applyBorder="1" applyAlignment="1">
      <alignment horizontal="left" vertical="center" wrapText="1"/>
    </xf>
    <xf numFmtId="0" fontId="7" fillId="0" borderId="14" xfId="0" applyFont="1" applyBorder="1" applyAlignment="1">
      <alignment vertical="center" wrapText="1"/>
    </xf>
    <xf numFmtId="0" fontId="7" fillId="0" borderId="16" xfId="0" applyFont="1" applyFill="1" applyBorder="1" applyAlignment="1">
      <alignment horizontal="right" vertical="center" shrinkToFit="1"/>
    </xf>
    <xf numFmtId="0" fontId="7" fillId="0" borderId="15" xfId="0" applyFont="1" applyBorder="1" applyAlignment="1">
      <alignment vertical="center" shrinkToFit="1"/>
    </xf>
    <xf numFmtId="0" fontId="7" fillId="0" borderId="15" xfId="0" applyFont="1" applyBorder="1" applyAlignment="1">
      <alignment horizontal="left" vertical="center" shrinkToFit="1"/>
    </xf>
    <xf numFmtId="0" fontId="7" fillId="0" borderId="14" xfId="0" applyFont="1" applyFill="1" applyBorder="1" applyAlignment="1">
      <alignment horizontal="right" vertical="center" shrinkToFit="1"/>
    </xf>
    <xf numFmtId="0" fontId="7" fillId="0" borderId="14" xfId="0" applyFont="1" applyBorder="1" applyAlignment="1">
      <alignment horizontal="left" vertical="center" shrinkToFit="1"/>
    </xf>
    <xf numFmtId="0" fontId="7" fillId="0" borderId="5" xfId="8" applyFont="1" applyBorder="1" applyAlignment="1">
      <alignment vertical="center" wrapText="1" readingOrder="2"/>
    </xf>
    <xf numFmtId="0" fontId="7" fillId="0" borderId="15" xfId="0" applyFont="1" applyBorder="1" applyAlignment="1">
      <alignment shrinkToFit="1"/>
    </xf>
    <xf numFmtId="0" fontId="7" fillId="0" borderId="14" xfId="0" applyFont="1" applyBorder="1" applyAlignment="1">
      <alignment horizontal="center" vertical="center" shrinkToFit="1"/>
    </xf>
    <xf numFmtId="0" fontId="7" fillId="4" borderId="14" xfId="0" applyFont="1" applyFill="1" applyBorder="1" applyAlignment="1"/>
    <xf numFmtId="0" fontId="7" fillId="4" borderId="6" xfId="0" applyFont="1" applyFill="1" applyBorder="1" applyAlignment="1">
      <alignment horizontal="left" vertical="top" wrapText="1" readingOrder="1"/>
    </xf>
    <xf numFmtId="0" fontId="7" fillId="4" borderId="15" xfId="0" applyFont="1" applyFill="1" applyBorder="1" applyAlignment="1">
      <alignment horizontal="left"/>
    </xf>
    <xf numFmtId="0" fontId="7" fillId="0" borderId="7" xfId="0" applyFont="1" applyBorder="1" applyAlignment="1">
      <alignment horizontal="left" shrinkToFit="1"/>
    </xf>
    <xf numFmtId="0" fontId="7" fillId="0" borderId="14" xfId="0" applyFont="1" applyBorder="1" applyAlignment="1"/>
    <xf numFmtId="0" fontId="7" fillId="0" borderId="23" xfId="0" applyFont="1" applyBorder="1" applyAlignment="1"/>
    <xf numFmtId="0" fontId="7" fillId="0" borderId="0" xfId="8" applyFont="1" applyBorder="1" applyAlignment="1">
      <alignment horizontal="left" vertical="center" readingOrder="2"/>
    </xf>
    <xf numFmtId="0" fontId="7" fillId="0" borderId="15" xfId="0" applyFont="1" applyBorder="1" applyAlignment="1">
      <alignment horizontal="center"/>
    </xf>
    <xf numFmtId="0" fontId="7" fillId="0" borderId="15" xfId="0" applyFont="1" applyBorder="1" applyAlignment="1">
      <alignment horizontal="left" vertical="top" wrapText="1"/>
    </xf>
    <xf numFmtId="0" fontId="14" fillId="0" borderId="7" xfId="0" applyFont="1" applyBorder="1" applyAlignment="1">
      <alignment horizontal="center"/>
    </xf>
    <xf numFmtId="0" fontId="7" fillId="0" borderId="8" xfId="0" applyFont="1" applyFill="1" applyBorder="1" applyAlignment="1">
      <alignment vertical="center" wrapText="1" readingOrder="2"/>
    </xf>
    <xf numFmtId="0" fontId="7" fillId="4" borderId="14" xfId="0" applyFont="1" applyFill="1" applyBorder="1" applyAlignment="1">
      <alignment shrinkToFit="1" readingOrder="1"/>
    </xf>
    <xf numFmtId="0" fontId="7" fillId="4" borderId="14" xfId="0" applyFont="1" applyFill="1" applyBorder="1" applyAlignment="1">
      <alignment horizontal="center" readingOrder="1"/>
    </xf>
    <xf numFmtId="0" fontId="8" fillId="4" borderId="14" xfId="0" applyFont="1" applyFill="1" applyBorder="1" applyAlignment="1">
      <alignment horizontal="right" shrinkToFit="1" readingOrder="2"/>
    </xf>
    <xf numFmtId="0" fontId="7" fillId="4" borderId="16" xfId="7" applyFont="1" applyFill="1" applyBorder="1" applyAlignment="1">
      <alignment horizontal="right" vertical="center" wrapText="1" readingOrder="2"/>
    </xf>
    <xf numFmtId="0" fontId="7" fillId="4" borderId="6" xfId="11" applyFont="1" applyFill="1" applyBorder="1" applyAlignment="1">
      <alignment horizontal="right" shrinkToFit="1" readingOrder="1"/>
    </xf>
    <xf numFmtId="0" fontId="7" fillId="4" borderId="6" xfId="11" applyFont="1" applyFill="1" applyBorder="1" applyAlignment="1">
      <alignment horizontal="right" vertical="center" shrinkToFit="1" readingOrder="1"/>
    </xf>
    <xf numFmtId="0" fontId="7" fillId="4" borderId="6" xfId="11" applyFont="1" applyFill="1" applyBorder="1" applyAlignment="1">
      <alignment readingOrder="1"/>
    </xf>
    <xf numFmtId="0" fontId="7" fillId="4" borderId="7" xfId="11" applyFont="1" applyFill="1" applyBorder="1" applyAlignment="1">
      <alignment horizontal="right" shrinkToFit="1" readingOrder="1"/>
    </xf>
    <xf numFmtId="0" fontId="7" fillId="4" borderId="7" xfId="11" applyFont="1" applyFill="1" applyBorder="1" applyAlignment="1">
      <alignment horizontal="right" vertical="center" shrinkToFit="1" readingOrder="1"/>
    </xf>
    <xf numFmtId="0" fontId="7" fillId="4" borderId="7" xfId="11" applyFont="1" applyFill="1" applyBorder="1" applyAlignment="1">
      <alignment readingOrder="1"/>
    </xf>
    <xf numFmtId="0" fontId="7" fillId="4" borderId="34" xfId="0" applyFont="1" applyFill="1" applyBorder="1" applyAlignment="1">
      <alignment vertical="center" wrapText="1" readingOrder="2"/>
    </xf>
    <xf numFmtId="0" fontId="7" fillId="4" borderId="29" xfId="0" applyFont="1" applyFill="1" applyBorder="1" applyAlignment="1">
      <alignment vertical="center" wrapText="1" shrinkToFit="1" readingOrder="1"/>
    </xf>
    <xf numFmtId="0" fontId="7" fillId="0" borderId="6" xfId="0" applyFont="1" applyFill="1" applyBorder="1" applyAlignment="1">
      <alignment wrapText="1" shrinkToFit="1" readingOrder="1"/>
    </xf>
    <xf numFmtId="0" fontId="7" fillId="0" borderId="3" xfId="0" applyFont="1" applyBorder="1" applyAlignment="1">
      <alignment horizontal="center" shrinkToFit="1" readingOrder="1"/>
    </xf>
    <xf numFmtId="0" fontId="7" fillId="0" borderId="14" xfId="0" applyFont="1" applyBorder="1" applyAlignment="1">
      <alignment horizontal="center" shrinkToFit="1" readingOrder="1"/>
    </xf>
    <xf numFmtId="0" fontId="7" fillId="0" borderId="14" xfId="0" applyFont="1" applyFill="1" applyBorder="1" applyAlignment="1">
      <alignment horizontal="center" shrinkToFit="1" readingOrder="1"/>
    </xf>
    <xf numFmtId="0" fontId="7" fillId="0" borderId="15" xfId="0" applyFont="1" applyFill="1" applyBorder="1" applyAlignment="1">
      <alignment shrinkToFit="1" readingOrder="2"/>
    </xf>
    <xf numFmtId="0" fontId="7" fillId="0" borderId="16" xfId="0" applyFont="1" applyFill="1" applyBorder="1" applyAlignment="1">
      <alignment horizontal="center" vertical="center" shrinkToFit="1" readingOrder="2"/>
    </xf>
    <xf numFmtId="0" fontId="7" fillId="0" borderId="15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vertical="center" wrapText="1" shrinkToFit="1" readingOrder="1"/>
    </xf>
    <xf numFmtId="0" fontId="7" fillId="0" borderId="14" xfId="0" applyFont="1" applyBorder="1" applyAlignment="1">
      <alignment horizontal="left" wrapText="1" shrinkToFit="1" readingOrder="1"/>
    </xf>
    <xf numFmtId="0" fontId="7" fillId="0" borderId="22" xfId="0" applyFont="1" applyBorder="1" applyAlignment="1">
      <alignment horizontal="left" vertical="center" wrapText="1" shrinkToFit="1" readingOrder="1"/>
    </xf>
    <xf numFmtId="0" fontId="7" fillId="0" borderId="14" xfId="0" applyFont="1" applyFill="1" applyBorder="1" applyAlignment="1">
      <alignment horizontal="left" vertical="center" wrapText="1" shrinkToFit="1" readingOrder="2"/>
    </xf>
    <xf numFmtId="0" fontId="7" fillId="4" borderId="14" xfId="0" applyFont="1" applyFill="1" applyBorder="1" applyAlignment="1">
      <alignment horizontal="right" vertical="center" readingOrder="1"/>
    </xf>
    <xf numFmtId="0" fontId="7" fillId="4" borderId="7" xfId="0" applyFont="1" applyFill="1" applyBorder="1" applyAlignment="1">
      <alignment horizontal="left" vertical="center" shrinkToFit="1" readingOrder="2"/>
    </xf>
    <xf numFmtId="0" fontId="7" fillId="0" borderId="20" xfId="0" applyFont="1" applyBorder="1" applyAlignment="1">
      <alignment horizontal="left" vertical="center" wrapText="1" readingOrder="1"/>
    </xf>
    <xf numFmtId="0" fontId="7" fillId="0" borderId="14" xfId="0" applyFont="1" applyBorder="1" applyAlignment="1">
      <alignment horizontal="right" vertical="center"/>
    </xf>
    <xf numFmtId="0" fontId="7" fillId="4" borderId="19" xfId="0" applyFont="1" applyFill="1" applyBorder="1" applyAlignment="1">
      <alignment horizontal="center" vertical="center" readingOrder="2"/>
    </xf>
    <xf numFmtId="0" fontId="7" fillId="0" borderId="18" xfId="0" applyFont="1" applyBorder="1" applyAlignment="1">
      <alignment horizontal="left" vertical="center" wrapText="1" readingOrder="1"/>
    </xf>
    <xf numFmtId="0" fontId="7" fillId="4" borderId="18" xfId="0" applyFont="1" applyFill="1" applyBorder="1" applyAlignment="1">
      <alignment horizontal="right" vertical="center" readingOrder="2"/>
    </xf>
    <xf numFmtId="0" fontId="7" fillId="0" borderId="19" xfId="0" applyFont="1" applyBorder="1" applyAlignment="1">
      <alignment horizontal="center" vertical="center" readingOrder="1"/>
    </xf>
    <xf numFmtId="0" fontId="0" fillId="0" borderId="14" xfId="0" applyBorder="1" applyAlignment="1">
      <alignment horizontal="right"/>
    </xf>
    <xf numFmtId="0" fontId="19" fillId="4" borderId="22" xfId="0" applyFont="1" applyFill="1" applyBorder="1" applyAlignment="1">
      <alignment vertical="center" wrapText="1" readingOrder="1"/>
    </xf>
    <xf numFmtId="0" fontId="7" fillId="0" borderId="7" xfId="7" applyFont="1" applyFill="1" applyBorder="1" applyAlignment="1">
      <alignment vertical="center" shrinkToFit="1" readingOrder="2"/>
    </xf>
    <xf numFmtId="0" fontId="5" fillId="0" borderId="6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wrapTex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16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/>
    </xf>
    <xf numFmtId="0" fontId="7" fillId="0" borderId="1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10" fillId="4" borderId="6" xfId="0" applyFont="1" applyFill="1" applyBorder="1" applyAlignment="1">
      <alignment horizontal="right" vertical="center" wrapText="1" readingOrder="2"/>
    </xf>
    <xf numFmtId="0" fontId="45" fillId="4" borderId="6" xfId="0" applyFont="1" applyFill="1" applyBorder="1" applyAlignment="1">
      <alignment vertical="center" wrapText="1"/>
    </xf>
    <xf numFmtId="0" fontId="10" fillId="4" borderId="5" xfId="0" applyFont="1" applyFill="1" applyBorder="1" applyAlignment="1">
      <alignment horizontal="right" vertical="center" readingOrder="2"/>
    </xf>
    <xf numFmtId="0" fontId="46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top"/>
    </xf>
    <xf numFmtId="0" fontId="48" fillId="0" borderId="0" xfId="0" applyFont="1" applyAlignment="1"/>
    <xf numFmtId="0" fontId="49" fillId="0" borderId="0" xfId="3" applyFont="1" applyAlignment="1">
      <alignment vertical="center"/>
    </xf>
    <xf numFmtId="0" fontId="5" fillId="4" borderId="0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readingOrder="2"/>
    </xf>
    <xf numFmtId="0" fontId="5" fillId="4" borderId="2" xfId="0" applyFont="1" applyFill="1" applyBorder="1" applyAlignment="1">
      <alignment horizontal="left" vertical="center" readingOrder="1"/>
    </xf>
    <xf numFmtId="0" fontId="5" fillId="4" borderId="0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0" borderId="53" xfId="0" applyFont="1" applyFill="1" applyBorder="1" applyAlignment="1">
      <alignment horizontal="right" vertical="center" readingOrder="2"/>
    </xf>
    <xf numFmtId="0" fontId="7" fillId="0" borderId="53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readingOrder="2"/>
    </xf>
    <xf numFmtId="0" fontId="7" fillId="4" borderId="14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right" vertical="center" readingOrder="2"/>
    </xf>
    <xf numFmtId="0" fontId="7" fillId="4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vertical="center" wrapText="1" readingOrder="2"/>
    </xf>
    <xf numFmtId="0" fontId="7" fillId="4" borderId="42" xfId="0" applyFont="1" applyFill="1" applyBorder="1" applyAlignment="1">
      <alignment vertical="center" readingOrder="2"/>
    </xf>
    <xf numFmtId="0" fontId="7" fillId="0" borderId="15" xfId="0" applyFont="1" applyBorder="1" applyAlignment="1">
      <alignment vertical="center" wrapText="1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22" xfId="0" applyFont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Border="1" applyAlignment="1">
      <alignment horizontal="center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right" vertical="center"/>
    </xf>
    <xf numFmtId="0" fontId="7" fillId="0" borderId="7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4" borderId="14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 wrapText="1" readingOrder="1"/>
    </xf>
    <xf numFmtId="0" fontId="5" fillId="0" borderId="23" xfId="0" applyFont="1" applyFill="1" applyBorder="1" applyAlignment="1">
      <alignment horizontal="center" vertical="center" readingOrder="2"/>
    </xf>
    <xf numFmtId="0" fontId="46" fillId="0" borderId="0" xfId="0" applyFont="1" applyAlignment="1">
      <alignment horizontal="center" vertical="center"/>
    </xf>
    <xf numFmtId="0" fontId="5" fillId="4" borderId="3" xfId="3" applyFont="1" applyFill="1" applyBorder="1" applyAlignment="1">
      <alignment horizontal="center" vertical="center" readingOrder="1"/>
    </xf>
    <xf numFmtId="0" fontId="5" fillId="4" borderId="0" xfId="3" applyFont="1" applyFill="1" applyBorder="1" applyAlignment="1">
      <alignment horizontal="center" vertical="center" readingOrder="1"/>
    </xf>
    <xf numFmtId="0" fontId="5" fillId="4" borderId="4" xfId="3" applyFont="1" applyFill="1" applyBorder="1" applyAlignment="1">
      <alignment horizontal="center" vertical="center" readingOrder="1"/>
    </xf>
    <xf numFmtId="0" fontId="5" fillId="4" borderId="0" xfId="3" applyFont="1" applyFill="1" applyBorder="1" applyAlignment="1">
      <alignment horizontal="center" vertical="center" readingOrder="2"/>
    </xf>
    <xf numFmtId="0" fontId="13" fillId="4" borderId="3" xfId="3" applyFont="1" applyFill="1" applyBorder="1" applyAlignment="1">
      <alignment horizontal="center" vertical="center" readingOrder="1"/>
    </xf>
    <xf numFmtId="0" fontId="13" fillId="4" borderId="0" xfId="3" applyFont="1" applyFill="1" applyBorder="1" applyAlignment="1">
      <alignment horizontal="center" vertical="center" readingOrder="1"/>
    </xf>
    <xf numFmtId="0" fontId="13" fillId="4" borderId="4" xfId="3" applyFont="1" applyFill="1" applyBorder="1" applyAlignment="1">
      <alignment horizontal="center" vertical="center" readingOrder="1"/>
    </xf>
    <xf numFmtId="0" fontId="5" fillId="4" borderId="0" xfId="3" applyFont="1" applyFill="1" applyBorder="1" applyAlignment="1">
      <alignment horizontal="center" vertical="center" shrinkToFit="1" readingOrder="2"/>
    </xf>
    <xf numFmtId="0" fontId="5" fillId="4" borderId="3" xfId="3" applyFont="1" applyFill="1" applyBorder="1" applyAlignment="1">
      <alignment horizontal="center" vertical="center" shrinkToFit="1" readingOrder="2"/>
    </xf>
    <xf numFmtId="0" fontId="5" fillId="4" borderId="0" xfId="3" applyFont="1" applyFill="1" applyBorder="1" applyAlignment="1">
      <alignment horizontal="center" vertical="center" wrapText="1" readingOrder="2"/>
    </xf>
    <xf numFmtId="0" fontId="5" fillId="0" borderId="0" xfId="3" applyFont="1" applyFill="1" applyBorder="1" applyAlignment="1">
      <alignment horizontal="center" vertical="center" readingOrder="2"/>
    </xf>
    <xf numFmtId="0" fontId="5" fillId="4" borderId="4" xfId="3" applyFont="1" applyFill="1" applyBorder="1" applyAlignment="1">
      <alignment horizontal="center" vertical="center" shrinkToFit="1" readingOrder="2"/>
    </xf>
    <xf numFmtId="0" fontId="5" fillId="4" borderId="2" xfId="3" applyFont="1" applyFill="1" applyBorder="1" applyAlignment="1">
      <alignment horizontal="center" vertical="center" readingOrder="2"/>
    </xf>
    <xf numFmtId="0" fontId="47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wrapText="1" readingOrder="1"/>
    </xf>
    <xf numFmtId="0" fontId="5" fillId="0" borderId="3" xfId="0" applyFont="1" applyFill="1" applyBorder="1" applyAlignment="1">
      <alignment horizontal="center" vertical="center" shrinkToFit="1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shrinkToFit="1" readingOrder="2"/>
    </xf>
    <xf numFmtId="0" fontId="5" fillId="0" borderId="3" xfId="0" applyFont="1" applyFill="1" applyBorder="1" applyAlignment="1">
      <alignment horizontal="center" vertical="center" readingOrder="2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readingOrder="2"/>
    </xf>
    <xf numFmtId="0" fontId="7" fillId="0" borderId="21" xfId="0" applyFont="1" applyBorder="1" applyAlignment="1">
      <alignment horizontal="center" vertical="center" readingOrder="1"/>
    </xf>
    <xf numFmtId="0" fontId="7" fillId="0" borderId="26" xfId="0" applyFont="1" applyBorder="1" applyAlignment="1">
      <alignment horizontal="center" vertical="center" readingOrder="1"/>
    </xf>
    <xf numFmtId="0" fontId="7" fillId="0" borderId="22" xfId="0" applyFont="1" applyBorder="1" applyAlignment="1">
      <alignment horizontal="center" vertical="center" readingOrder="1"/>
    </xf>
    <xf numFmtId="0" fontId="7" fillId="0" borderId="23" xfId="0" applyFont="1" applyFill="1" applyBorder="1" applyAlignment="1">
      <alignment horizontal="center" vertical="center" readingOrder="2"/>
    </xf>
    <xf numFmtId="0" fontId="7" fillId="0" borderId="20" xfId="0" applyFont="1" applyFill="1" applyBorder="1" applyAlignment="1">
      <alignment horizontal="center" vertical="center" readingOrder="2"/>
    </xf>
    <xf numFmtId="0" fontId="7" fillId="0" borderId="31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5" fillId="0" borderId="4" xfId="0" applyFont="1" applyFill="1" applyBorder="1" applyAlignment="1">
      <alignment horizontal="center" vertical="center" readingOrder="2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23" xfId="0" applyFont="1" applyFill="1" applyBorder="1" applyAlignment="1">
      <alignment horizontal="center" vertical="center" wrapText="1" readingOrder="2"/>
    </xf>
    <xf numFmtId="0" fontId="7" fillId="0" borderId="20" xfId="0" applyFont="1" applyFill="1" applyBorder="1" applyAlignment="1">
      <alignment horizontal="center" vertical="center" wrapText="1" readingOrder="2"/>
    </xf>
    <xf numFmtId="0" fontId="7" fillId="0" borderId="31" xfId="0" applyFont="1" applyFill="1" applyBorder="1" applyAlignment="1">
      <alignment horizontal="center" vertical="center" wrapText="1" readingOrder="2"/>
    </xf>
    <xf numFmtId="0" fontId="10" fillId="0" borderId="5" xfId="0" applyFont="1" applyFill="1" applyBorder="1" applyAlignment="1">
      <alignment horizontal="right" vertical="center" readingOrder="2"/>
    </xf>
    <xf numFmtId="0" fontId="7" fillId="0" borderId="14" xfId="0" applyFont="1" applyBorder="1" applyAlignment="1">
      <alignment horizontal="center" vertical="center" readingOrder="1"/>
    </xf>
    <xf numFmtId="0" fontId="7" fillId="0" borderId="8" xfId="0" applyFont="1" applyFill="1" applyBorder="1" applyAlignment="1">
      <alignment horizontal="left" vertical="center" readingOrder="1"/>
    </xf>
    <xf numFmtId="0" fontId="7" fillId="0" borderId="34" xfId="0" applyFont="1" applyFill="1" applyBorder="1" applyAlignment="1">
      <alignment horizontal="center" vertical="center" readingOrder="2"/>
    </xf>
    <xf numFmtId="0" fontId="7" fillId="0" borderId="29" xfId="0" applyFont="1" applyBorder="1" applyAlignment="1">
      <alignment horizontal="center" vertical="center" wrapText="1" readingOrder="1"/>
    </xf>
    <xf numFmtId="0" fontId="7" fillId="0" borderId="21" xfId="0" applyFont="1" applyBorder="1" applyAlignment="1">
      <alignment horizontal="center" vertical="center" wrapText="1" readingOrder="1"/>
    </xf>
    <xf numFmtId="0" fontId="7" fillId="0" borderId="26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readingOrder="1"/>
    </xf>
    <xf numFmtId="0" fontId="7" fillId="0" borderId="22" xfId="0" applyFont="1" applyBorder="1" applyAlignment="1">
      <alignment horizontal="center" vertical="center" wrapText="1" readingOrder="1"/>
    </xf>
    <xf numFmtId="0" fontId="7" fillId="0" borderId="6" xfId="0" applyFont="1" applyBorder="1" applyAlignment="1">
      <alignment horizontal="center" vertical="center" readingOrder="1"/>
    </xf>
    <xf numFmtId="0" fontId="7" fillId="4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16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14" xfId="0" applyFont="1" applyFill="1" applyBorder="1" applyAlignment="1">
      <alignment horizontal="center" vertical="center" readingOrder="2"/>
    </xf>
    <xf numFmtId="0" fontId="7" fillId="0" borderId="2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center" vertical="center" wrapText="1" readingOrder="1"/>
    </xf>
    <xf numFmtId="0" fontId="7" fillId="0" borderId="29" xfId="0" applyFont="1" applyBorder="1" applyAlignment="1">
      <alignment horizontal="center" vertical="center" readingOrder="1"/>
    </xf>
    <xf numFmtId="0" fontId="7" fillId="0" borderId="46" xfId="0" applyFont="1" applyBorder="1" applyAlignment="1">
      <alignment horizontal="left"/>
    </xf>
    <xf numFmtId="0" fontId="7" fillId="0" borderId="46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14" xfId="0" applyFont="1" applyBorder="1" applyAlignment="1">
      <alignment horizontal="center"/>
    </xf>
    <xf numFmtId="0" fontId="7" fillId="0" borderId="6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center" readingOrder="1"/>
    </xf>
    <xf numFmtId="0" fontId="7" fillId="0" borderId="10" xfId="0" applyFont="1" applyFill="1" applyBorder="1" applyAlignment="1">
      <alignment horizontal="right" vertical="center" shrinkToFit="1" readingOrder="2"/>
    </xf>
    <xf numFmtId="0" fontId="7" fillId="0" borderId="10" xfId="0" applyFont="1" applyBorder="1" applyAlignment="1">
      <alignment horizontal="left"/>
    </xf>
    <xf numFmtId="0" fontId="7" fillId="0" borderId="16" xfId="0" applyFont="1" applyFill="1" applyBorder="1" applyAlignment="1">
      <alignment horizontal="center" vertical="center" wrapText="1" readingOrder="2"/>
    </xf>
    <xf numFmtId="0" fontId="7" fillId="0" borderId="15" xfId="0" applyFont="1" applyFill="1" applyBorder="1" applyAlignment="1">
      <alignment horizontal="center" vertical="center" readingOrder="2"/>
    </xf>
    <xf numFmtId="0" fontId="7" fillId="0" borderId="42" xfId="0" applyFont="1" applyFill="1" applyBorder="1" applyAlignment="1">
      <alignment horizontal="center" vertical="center" readingOrder="2"/>
    </xf>
    <xf numFmtId="0" fontId="7" fillId="0" borderId="43" xfId="0" applyFont="1" applyBorder="1" applyAlignment="1">
      <alignment horizontal="center" vertical="center" readingOrder="1"/>
    </xf>
    <xf numFmtId="0" fontId="7" fillId="0" borderId="22" xfId="0" applyFont="1" applyBorder="1" applyAlignment="1">
      <alignment horizontal="left" vertical="center" wrapText="1" readingOrder="1"/>
    </xf>
    <xf numFmtId="0" fontId="7" fillId="0" borderId="26" xfId="0" applyFont="1" applyBorder="1" applyAlignment="1">
      <alignment horizontal="left" vertical="center" wrapText="1" readingOrder="1"/>
    </xf>
    <xf numFmtId="0" fontId="7" fillId="0" borderId="34" xfId="0" applyFont="1" applyFill="1" applyBorder="1" applyAlignment="1">
      <alignment horizontal="center" vertical="center" wrapText="1" readingOrder="2"/>
    </xf>
    <xf numFmtId="0" fontId="5" fillId="0" borderId="0" xfId="0" applyFont="1" applyFill="1" applyBorder="1" applyAlignment="1">
      <alignment horizontal="center" shrinkToFit="1" readingOrder="2"/>
    </xf>
    <xf numFmtId="0" fontId="13" fillId="0" borderId="3" xfId="0" applyFont="1" applyBorder="1" applyAlignment="1">
      <alignment horizontal="center" vertical="center" readingOrder="1"/>
    </xf>
    <xf numFmtId="0" fontId="13" fillId="0" borderId="0" xfId="0" applyFont="1" applyBorder="1" applyAlignment="1">
      <alignment horizontal="center" vertical="center" readingOrder="1"/>
    </xf>
    <xf numFmtId="0" fontId="13" fillId="0" borderId="4" xfId="0" applyFont="1" applyBorder="1" applyAlignment="1">
      <alignment horizontal="center" vertical="center" readingOrder="1"/>
    </xf>
    <xf numFmtId="0" fontId="5" fillId="0" borderId="0" xfId="0" applyFont="1" applyFill="1" applyBorder="1" applyAlignment="1">
      <alignment horizontal="center" vertical="center" wrapText="1" shrinkToFit="1" readingOrder="2"/>
    </xf>
    <xf numFmtId="0" fontId="5" fillId="0" borderId="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 readingOrder="1"/>
    </xf>
    <xf numFmtId="0" fontId="7" fillId="0" borderId="21" xfId="0" applyFont="1" applyFill="1" applyBorder="1" applyAlignment="1">
      <alignment horizontal="center" vertical="center" readingOrder="1"/>
    </xf>
    <xf numFmtId="0" fontId="7" fillId="0" borderId="14" xfId="0" applyFont="1" applyFill="1" applyBorder="1" applyAlignment="1">
      <alignment horizontal="center" readingOrder="1"/>
    </xf>
    <xf numFmtId="0" fontId="7" fillId="0" borderId="29" xfId="0" applyFont="1" applyFill="1" applyBorder="1" applyAlignment="1">
      <alignment horizontal="center" vertical="center" wrapText="1" readingOrder="1"/>
    </xf>
    <xf numFmtId="0" fontId="7" fillId="0" borderId="21" xfId="0" applyFont="1" applyFill="1" applyBorder="1" applyAlignment="1">
      <alignment horizontal="center" vertical="center" wrapText="1" readingOrder="1"/>
    </xf>
    <xf numFmtId="0" fontId="7" fillId="0" borderId="26" xfId="0" applyFont="1" applyFill="1" applyBorder="1" applyAlignment="1">
      <alignment horizontal="center" vertical="center" wrapText="1" readingOrder="1"/>
    </xf>
    <xf numFmtId="0" fontId="7" fillId="0" borderId="5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0" fontId="7" fillId="0" borderId="6" xfId="0" applyFont="1" applyFill="1" applyBorder="1" applyAlignment="1"/>
    <xf numFmtId="0" fontId="7" fillId="0" borderId="7" xfId="0" applyFont="1" applyFill="1" applyBorder="1" applyAlignment="1">
      <alignment horizontal="right" vertical="center" readingOrder="2"/>
    </xf>
    <xf numFmtId="0" fontId="7" fillId="0" borderId="14" xfId="0" applyFont="1" applyFill="1" applyBorder="1" applyAlignment="1">
      <alignment horizontal="center" vertical="center" readingOrder="1"/>
    </xf>
    <xf numFmtId="0" fontId="7" fillId="0" borderId="22" xfId="0" applyFont="1" applyFill="1" applyBorder="1" applyAlignment="1">
      <alignment horizontal="center" vertical="center" shrinkToFit="1" readingOrder="1"/>
    </xf>
    <xf numFmtId="0" fontId="7" fillId="0" borderId="21" xfId="0" applyFont="1" applyFill="1" applyBorder="1" applyAlignment="1">
      <alignment horizontal="center" vertical="center" shrinkToFit="1" readingOrder="1"/>
    </xf>
    <xf numFmtId="0" fontId="7" fillId="0" borderId="26" xfId="0" applyFont="1" applyFill="1" applyBorder="1" applyAlignment="1">
      <alignment horizontal="center" vertical="center" shrinkToFit="1" readingOrder="1"/>
    </xf>
    <xf numFmtId="0" fontId="7" fillId="0" borderId="7" xfId="0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 readingOrder="1"/>
    </xf>
    <xf numFmtId="0" fontId="7" fillId="0" borderId="29" xfId="0" applyFont="1" applyFill="1" applyBorder="1" applyAlignment="1">
      <alignment horizontal="center" vertical="center" shrinkToFit="1" readingOrder="1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5" xfId="0" applyFont="1" applyFill="1" applyBorder="1" applyAlignment="1">
      <alignment horizontal="center" shrinkToFit="1" readingOrder="1"/>
    </xf>
    <xf numFmtId="0" fontId="7" fillId="0" borderId="5" xfId="0" applyFont="1" applyFill="1" applyBorder="1" applyAlignment="1">
      <alignment horizontal="center" vertical="center" readingOrder="1"/>
    </xf>
    <xf numFmtId="0" fontId="7" fillId="0" borderId="26" xfId="0" applyFont="1" applyFill="1" applyBorder="1" applyAlignment="1">
      <alignment horizontal="center" vertical="center" readingOrder="1"/>
    </xf>
    <xf numFmtId="0" fontId="7" fillId="0" borderId="43" xfId="0" applyFont="1" applyFill="1" applyBorder="1" applyAlignment="1">
      <alignment horizontal="center" vertical="center" shrinkToFit="1" readingOrder="1"/>
    </xf>
    <xf numFmtId="0" fontId="7" fillId="0" borderId="10" xfId="0" applyFont="1" applyFill="1" applyBorder="1" applyAlignment="1">
      <alignment horizontal="left"/>
    </xf>
    <xf numFmtId="0" fontId="7" fillId="0" borderId="14" xfId="0" applyFont="1" applyFill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8" xfId="0" applyFont="1" applyFill="1" applyBorder="1" applyAlignment="1">
      <alignment horizontal="center"/>
    </xf>
    <xf numFmtId="0" fontId="7" fillId="0" borderId="21" xfId="0" applyFont="1" applyFill="1" applyBorder="1" applyAlignment="1">
      <alignment horizontal="center" vertical="center" readingOrder="2"/>
    </xf>
    <xf numFmtId="0" fontId="7" fillId="0" borderId="26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wrapText="1" readingOrder="1"/>
    </xf>
    <xf numFmtId="0" fontId="7" fillId="0" borderId="22" xfId="0" applyFont="1" applyFill="1" applyBorder="1" applyAlignment="1">
      <alignment horizontal="center" vertical="center" wrapText="1" readingOrder="1"/>
    </xf>
    <xf numFmtId="0" fontId="7" fillId="0" borderId="21" xfId="0" applyFont="1" applyFill="1" applyBorder="1" applyAlignment="1">
      <alignment horizontal="left" vertical="center" readingOrder="1"/>
    </xf>
    <xf numFmtId="0" fontId="7" fillId="0" borderId="26" xfId="0" applyFont="1" applyFill="1" applyBorder="1" applyAlignment="1">
      <alignment horizontal="left" vertical="center" readingOrder="1"/>
    </xf>
    <xf numFmtId="0" fontId="5" fillId="4" borderId="3" xfId="0" applyFont="1" applyFill="1" applyBorder="1" applyAlignment="1">
      <alignment horizontal="center" vertical="center" shrinkToFit="1" readingOrder="2"/>
    </xf>
    <xf numFmtId="0" fontId="5" fillId="4" borderId="0" xfId="0" applyFont="1" applyFill="1" applyBorder="1" applyAlignment="1">
      <alignment horizontal="center" vertical="center" shrinkToFit="1" readingOrder="2"/>
    </xf>
    <xf numFmtId="0" fontId="5" fillId="4" borderId="4" xfId="0" applyFont="1" applyFill="1" applyBorder="1" applyAlignment="1">
      <alignment horizontal="center" vertical="center" shrinkToFit="1" readingOrder="2"/>
    </xf>
    <xf numFmtId="0" fontId="5" fillId="0" borderId="0" xfId="0" applyFont="1" applyFill="1" applyBorder="1" applyAlignment="1">
      <alignment horizontal="center" readingOrder="2"/>
    </xf>
    <xf numFmtId="0" fontId="7" fillId="4" borderId="0" xfId="0" applyFont="1" applyFill="1" applyBorder="1" applyAlignment="1">
      <alignment horizontal="center" readingOrder="2"/>
    </xf>
    <xf numFmtId="0" fontId="5" fillId="4" borderId="3" xfId="0" applyFont="1" applyFill="1" applyBorder="1" applyAlignment="1">
      <alignment horizontal="center" shrinkToFit="1" readingOrder="2"/>
    </xf>
    <xf numFmtId="0" fontId="5" fillId="4" borderId="3" xfId="0" applyFont="1" applyFill="1" applyBorder="1" applyAlignment="1">
      <alignment horizontal="center" vertical="center" readingOrder="1"/>
    </xf>
    <xf numFmtId="0" fontId="5" fillId="4" borderId="0" xfId="0" applyFont="1" applyFill="1" applyBorder="1" applyAlignment="1">
      <alignment horizontal="center" vertical="center" readingOrder="1"/>
    </xf>
    <xf numFmtId="0" fontId="5" fillId="4" borderId="4" xfId="0" applyFont="1" applyFill="1" applyBorder="1" applyAlignment="1">
      <alignment horizontal="center" vertical="center" readingOrder="1"/>
    </xf>
    <xf numFmtId="0" fontId="5" fillId="4" borderId="0" xfId="0" applyFont="1" applyFill="1" applyBorder="1" applyAlignment="1">
      <alignment horizontal="center" shrinkToFit="1" readingOrder="2"/>
    </xf>
    <xf numFmtId="0" fontId="7" fillId="4" borderId="5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horizontal="center" vertical="center" readingOrder="2"/>
    </xf>
    <xf numFmtId="0" fontId="7" fillId="4" borderId="20" xfId="0" applyFont="1" applyFill="1" applyBorder="1" applyAlignment="1">
      <alignment horizontal="center" vertical="center" readingOrder="2"/>
    </xf>
    <xf numFmtId="0" fontId="7" fillId="4" borderId="31" xfId="0" applyFont="1" applyFill="1" applyBorder="1" applyAlignment="1">
      <alignment horizontal="center" vertical="center" readingOrder="2"/>
    </xf>
    <xf numFmtId="0" fontId="7" fillId="4" borderId="34" xfId="0" applyFont="1" applyFill="1" applyBorder="1" applyAlignment="1">
      <alignment horizontal="right" vertical="center" wrapText="1" readingOrder="2"/>
    </xf>
    <xf numFmtId="0" fontId="7" fillId="4" borderId="20" xfId="0" applyFont="1" applyFill="1" applyBorder="1" applyAlignment="1">
      <alignment horizontal="right" vertical="center" wrapText="1" readingOrder="2"/>
    </xf>
    <xf numFmtId="0" fontId="7" fillId="4" borderId="31" xfId="0" applyFont="1" applyFill="1" applyBorder="1" applyAlignment="1">
      <alignment horizontal="right" vertical="center" wrapText="1" readingOrder="2"/>
    </xf>
    <xf numFmtId="0" fontId="7" fillId="4" borderId="5" xfId="0" applyFont="1" applyFill="1" applyBorder="1" applyAlignment="1">
      <alignment horizontal="center" vertical="center" wrapText="1" readingOrder="2"/>
    </xf>
    <xf numFmtId="0" fontId="7" fillId="4" borderId="15" xfId="0" applyFont="1" applyFill="1" applyBorder="1" applyAlignment="1">
      <alignment horizontal="center" vertical="center" wrapText="1" readingOrder="2"/>
    </xf>
    <xf numFmtId="0" fontId="7" fillId="4" borderId="30" xfId="0" applyFont="1" applyFill="1" applyBorder="1" applyAlignment="1">
      <alignment horizontal="center" vertical="center" wrapText="1" readingOrder="2"/>
    </xf>
    <xf numFmtId="0" fontId="7" fillId="4" borderId="24" xfId="0" applyFont="1" applyFill="1" applyBorder="1" applyAlignment="1">
      <alignment horizontal="center" vertical="center" wrapText="1" readingOrder="2"/>
    </xf>
    <xf numFmtId="0" fontId="7" fillId="4" borderId="32" xfId="0" applyFont="1" applyFill="1" applyBorder="1" applyAlignment="1">
      <alignment horizontal="center" vertical="center" wrapText="1" readingOrder="2"/>
    </xf>
    <xf numFmtId="0" fontId="7" fillId="4" borderId="23" xfId="0" applyFont="1" applyFill="1" applyBorder="1" applyAlignment="1">
      <alignment horizontal="center" vertical="center" wrapText="1" readingOrder="2"/>
    </xf>
    <xf numFmtId="0" fontId="7" fillId="4" borderId="31" xfId="0" applyFont="1" applyFill="1" applyBorder="1" applyAlignment="1">
      <alignment horizontal="center" vertical="center" wrapText="1" readingOrder="2"/>
    </xf>
    <xf numFmtId="0" fontId="7" fillId="4" borderId="14" xfId="0" applyFont="1" applyFill="1" applyBorder="1" applyAlignment="1">
      <alignment horizontal="center" vertical="center" wrapText="1" readingOrder="2"/>
    </xf>
    <xf numFmtId="0" fontId="5" fillId="4" borderId="0" xfId="0" applyFont="1" applyFill="1" applyBorder="1" applyAlignment="1">
      <alignment horizontal="center" vertical="center" readingOrder="2"/>
    </xf>
    <xf numFmtId="0" fontId="7" fillId="4" borderId="45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vertical="center" shrinkToFit="1"/>
    </xf>
    <xf numFmtId="0" fontId="7" fillId="4" borderId="21" xfId="0" applyFont="1" applyFill="1" applyBorder="1" applyAlignment="1">
      <alignment horizontal="center" vertical="center" shrinkToFit="1"/>
    </xf>
    <xf numFmtId="0" fontId="7" fillId="4" borderId="26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 readingOrder="2"/>
    </xf>
    <xf numFmtId="0" fontId="5" fillId="4" borderId="3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wrapText="1" readingOrder="1"/>
    </xf>
    <xf numFmtId="0" fontId="7" fillId="4" borderId="16" xfId="0" applyFont="1" applyFill="1" applyBorder="1" applyAlignment="1">
      <alignment horizontal="center" vertical="center" wrapText="1" readingOrder="1"/>
    </xf>
    <xf numFmtId="0" fontId="7" fillId="4" borderId="14" xfId="0" applyFont="1" applyFill="1" applyBorder="1" applyAlignment="1">
      <alignment horizontal="center" vertical="center" wrapText="1" readingOrder="1"/>
    </xf>
    <xf numFmtId="0" fontId="7" fillId="4" borderId="3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right" vertical="center" wrapText="1" readingOrder="2"/>
    </xf>
    <xf numFmtId="0" fontId="7" fillId="4" borderId="34" xfId="0" applyFont="1" applyFill="1" applyBorder="1" applyAlignment="1">
      <alignment horizontal="center" vertical="center" wrapText="1" readingOrder="2"/>
    </xf>
    <xf numFmtId="0" fontId="7" fillId="4" borderId="20" xfId="0" applyFont="1" applyFill="1" applyBorder="1" applyAlignment="1">
      <alignment horizontal="center" vertical="center" wrapText="1" readingOrder="2"/>
    </xf>
    <xf numFmtId="0" fontId="7" fillId="4" borderId="15" xfId="0" applyFont="1" applyFill="1" applyBorder="1" applyAlignment="1">
      <alignment horizontal="center" vertical="center" readingOrder="2"/>
    </xf>
    <xf numFmtId="0" fontId="5" fillId="4" borderId="4" xfId="0" applyFont="1" applyFill="1" applyBorder="1" applyAlignment="1">
      <alignment horizontal="center" vertical="center" readingOrder="2"/>
    </xf>
    <xf numFmtId="0" fontId="5" fillId="4" borderId="3" xfId="0" applyFont="1" applyFill="1" applyBorder="1" applyAlignment="1">
      <alignment horizontal="center" vertical="center" readingOrder="2"/>
    </xf>
    <xf numFmtId="0" fontId="7" fillId="4" borderId="14" xfId="0" applyFont="1" applyFill="1" applyBorder="1" applyAlignment="1">
      <alignment horizontal="left" vertical="center" wrapText="1" readingOrder="1"/>
    </xf>
    <xf numFmtId="0" fontId="7" fillId="4" borderId="2" xfId="0" applyFont="1" applyFill="1" applyBorder="1" applyAlignment="1">
      <alignment horizontal="left" vertical="center" shrinkToFit="1" readingOrder="1"/>
    </xf>
    <xf numFmtId="0" fontId="7" fillId="4" borderId="29" xfId="0" applyFont="1" applyFill="1" applyBorder="1" applyAlignment="1">
      <alignment horizontal="center" vertical="center" shrinkToFit="1"/>
    </xf>
    <xf numFmtId="0" fontId="7" fillId="4" borderId="43" xfId="0" applyFont="1" applyFill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readingOrder="2"/>
    </xf>
    <xf numFmtId="0" fontId="7" fillId="4" borderId="10" xfId="0" applyFont="1" applyFill="1" applyBorder="1" applyAlignment="1">
      <alignment horizontal="left" vertical="center" shrinkToFit="1"/>
    </xf>
    <xf numFmtId="0" fontId="5" fillId="0" borderId="0" xfId="0" applyFont="1" applyBorder="1" applyAlignment="1">
      <alignment horizontal="center" vertical="center" wrapText="1" readingOrder="2"/>
    </xf>
    <xf numFmtId="0" fontId="7" fillId="0" borderId="2" xfId="0" applyFont="1" applyBorder="1" applyAlignment="1">
      <alignment horizontal="right" vertical="center" readingOrder="2"/>
    </xf>
    <xf numFmtId="0" fontId="7" fillId="4" borderId="22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horizontal="left" vertical="center" wrapText="1"/>
    </xf>
    <xf numFmtId="0" fontId="7" fillId="4" borderId="11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30" xfId="0" applyFont="1" applyFill="1" applyBorder="1" applyAlignment="1">
      <alignment horizontal="center" vertical="center" shrinkToFit="1"/>
    </xf>
    <xf numFmtId="0" fontId="7" fillId="4" borderId="24" xfId="0" applyFont="1" applyFill="1" applyBorder="1" applyAlignment="1">
      <alignment horizontal="center" vertical="center" shrinkToFit="1"/>
    </xf>
    <xf numFmtId="0" fontId="7" fillId="4" borderId="32" xfId="0" applyFont="1" applyFill="1" applyBorder="1" applyAlignment="1">
      <alignment horizontal="center" vertical="center" shrinkToFit="1"/>
    </xf>
    <xf numFmtId="0" fontId="7" fillId="4" borderId="6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8" xfId="0" applyFont="1" applyFill="1" applyBorder="1" applyAlignment="1">
      <alignment horizontal="center" vertical="center" readingOrder="2"/>
    </xf>
    <xf numFmtId="0" fontId="7" fillId="4" borderId="9" xfId="0" applyFont="1" applyFill="1" applyBorder="1" applyAlignment="1">
      <alignment horizontal="left" vertical="center" wrapText="1"/>
    </xf>
    <xf numFmtId="0" fontId="7" fillId="4" borderId="34" xfId="0" applyFont="1" applyFill="1" applyBorder="1" applyAlignment="1">
      <alignment horizontal="center" vertical="center" readingOrder="2"/>
    </xf>
    <xf numFmtId="0" fontId="7" fillId="4" borderId="42" xfId="0" applyFont="1" applyFill="1" applyBorder="1" applyAlignment="1">
      <alignment horizontal="center" vertical="center" readingOrder="2"/>
    </xf>
    <xf numFmtId="0" fontId="7" fillId="4" borderId="23" xfId="0" applyFont="1" applyFill="1" applyBorder="1" applyAlignment="1">
      <alignment horizontal="right" vertical="center" readingOrder="2"/>
    </xf>
    <xf numFmtId="0" fontId="7" fillId="4" borderId="20" xfId="0" applyFont="1" applyFill="1" applyBorder="1" applyAlignment="1">
      <alignment horizontal="right" vertical="center" readingOrder="2"/>
    </xf>
    <xf numFmtId="0" fontId="7" fillId="4" borderId="31" xfId="0" applyFont="1" applyFill="1" applyBorder="1" applyAlignment="1">
      <alignment horizontal="right" vertical="center" readingOrder="2"/>
    </xf>
    <xf numFmtId="0" fontId="7" fillId="4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16" xfId="0" applyFont="1" applyFill="1" applyBorder="1" applyAlignment="1">
      <alignment horizontal="left" vertical="center" wrapText="1" readingOrder="1"/>
    </xf>
    <xf numFmtId="0" fontId="7" fillId="4" borderId="15" xfId="0" applyFont="1" applyFill="1" applyBorder="1" applyAlignment="1">
      <alignment horizontal="right" vertical="center" wrapText="1" readingOrder="2"/>
    </xf>
    <xf numFmtId="0" fontId="7" fillId="4" borderId="5" xfId="0" applyFont="1" applyFill="1" applyBorder="1" applyAlignment="1">
      <alignment horizontal="right" vertical="center" wrapText="1" readingOrder="2"/>
    </xf>
    <xf numFmtId="0" fontId="7" fillId="4" borderId="14" xfId="0" applyFont="1" applyFill="1" applyBorder="1" applyAlignment="1">
      <alignment horizontal="left" vertical="center" readingOrder="2"/>
    </xf>
    <xf numFmtId="164" fontId="7" fillId="4" borderId="10" xfId="5" applyFont="1" applyFill="1" applyBorder="1" applyAlignment="1">
      <alignment horizontal="right" vertical="center" readingOrder="2"/>
    </xf>
    <xf numFmtId="0" fontId="5" fillId="0" borderId="3" xfId="0" applyFont="1" applyBorder="1" applyAlignment="1">
      <alignment horizontal="center" vertical="center" readingOrder="1"/>
    </xf>
    <xf numFmtId="0" fontId="5" fillId="0" borderId="0" xfId="0" applyFont="1" applyBorder="1" applyAlignment="1">
      <alignment horizontal="center" vertical="center" readingOrder="1"/>
    </xf>
    <xf numFmtId="0" fontId="5" fillId="0" borderId="4" xfId="0" applyFont="1" applyBorder="1" applyAlignment="1">
      <alignment horizontal="center" vertical="center" readingOrder="1"/>
    </xf>
    <xf numFmtId="0" fontId="7" fillId="4" borderId="7" xfId="0" applyFont="1" applyFill="1" applyBorder="1" applyAlignment="1">
      <alignment horizontal="right" vertical="center"/>
    </xf>
    <xf numFmtId="0" fontId="7" fillId="4" borderId="7" xfId="0" applyFont="1" applyFill="1" applyBorder="1" applyAlignment="1">
      <alignment horizontal="left" vertical="center" readingOrder="1"/>
    </xf>
    <xf numFmtId="0" fontId="7" fillId="4" borderId="23" xfId="0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 shrinkToFit="1" readingOrder="1"/>
    </xf>
    <xf numFmtId="0" fontId="7" fillId="4" borderId="21" xfId="0" applyFont="1" applyFill="1" applyBorder="1" applyAlignment="1">
      <alignment horizontal="center" vertical="center" shrinkToFit="1" readingOrder="1"/>
    </xf>
    <xf numFmtId="0" fontId="7" fillId="4" borderId="26" xfId="0" applyFont="1" applyFill="1" applyBorder="1" applyAlignment="1">
      <alignment horizontal="center" vertical="center" shrinkToFit="1" readingOrder="1"/>
    </xf>
    <xf numFmtId="0" fontId="7" fillId="4" borderId="8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shrinkToFit="1" readingOrder="1"/>
    </xf>
    <xf numFmtId="0" fontId="7" fillId="4" borderId="6" xfId="0" applyFont="1" applyFill="1" applyBorder="1" applyAlignment="1">
      <alignment horizontal="right" vertical="center"/>
    </xf>
    <xf numFmtId="0" fontId="7" fillId="4" borderId="6" xfId="0" applyFont="1" applyFill="1" applyBorder="1" applyAlignment="1">
      <alignment horizontal="left" vertical="center" wrapText="1" readingOrder="1"/>
    </xf>
    <xf numFmtId="0" fontId="7" fillId="4" borderId="6" xfId="0" applyFont="1" applyFill="1" applyBorder="1" applyAlignment="1">
      <alignment horizontal="center" vertical="center" shrinkToFit="1" readingOrder="1"/>
    </xf>
    <xf numFmtId="0" fontId="7" fillId="4" borderId="23" xfId="0" applyFont="1" applyFill="1" applyBorder="1" applyAlignment="1">
      <alignment vertical="center" wrapText="1"/>
    </xf>
    <xf numFmtId="0" fontId="7" fillId="4" borderId="31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horizontal="center" vertical="center" wrapText="1" shrinkToFit="1" readingOrder="1"/>
    </xf>
    <xf numFmtId="0" fontId="7" fillId="4" borderId="8" xfId="0" applyFont="1" applyFill="1" applyBorder="1" applyAlignment="1">
      <alignment horizontal="center" vertical="center" wrapText="1" shrinkToFit="1" readingOrder="1"/>
    </xf>
    <xf numFmtId="0" fontId="7" fillId="4" borderId="8" xfId="0" applyFont="1" applyFill="1" applyBorder="1" applyAlignment="1">
      <alignment horizontal="center" vertical="center" shrinkToFit="1" readingOrder="1"/>
    </xf>
    <xf numFmtId="0" fontId="7" fillId="4" borderId="5" xfId="0" applyFont="1" applyFill="1" applyBorder="1" applyAlignment="1">
      <alignment vertical="center"/>
    </xf>
    <xf numFmtId="0" fontId="7" fillId="4" borderId="16" xfId="0" applyFont="1" applyFill="1" applyBorder="1" applyAlignment="1">
      <alignment horizontal="center" vertical="center"/>
    </xf>
    <xf numFmtId="0" fontId="5" fillId="4" borderId="27" xfId="0" applyFont="1" applyFill="1" applyBorder="1" applyAlignment="1">
      <alignment horizontal="right" vertical="center" shrinkToFit="1" readingOrder="2"/>
    </xf>
    <xf numFmtId="0" fontId="7" fillId="4" borderId="3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7" fillId="4" borderId="4" xfId="0" applyFont="1" applyFill="1" applyBorder="1" applyAlignment="1">
      <alignment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shrinkToFit="1"/>
    </xf>
    <xf numFmtId="0" fontId="7" fillId="4" borderId="16" xfId="0" applyFont="1" applyFill="1" applyBorder="1" applyAlignment="1">
      <alignment vertical="center"/>
    </xf>
    <xf numFmtId="0" fontId="7" fillId="4" borderId="23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 wrapText="1" shrinkToFit="1" readingOrder="1"/>
    </xf>
    <xf numFmtId="0" fontId="7" fillId="4" borderId="14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 shrinkToFit="1" readingOrder="1"/>
    </xf>
    <xf numFmtId="0" fontId="7" fillId="4" borderId="9" xfId="0" applyFont="1" applyFill="1" applyBorder="1" applyAlignment="1">
      <alignment horizontal="left" vertical="center" wrapText="1" readingOrder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shrinkToFit="1" readingOrder="1"/>
    </xf>
    <xf numFmtId="0" fontId="5" fillId="4" borderId="0" xfId="0" applyFont="1" applyFill="1" applyBorder="1" applyAlignment="1">
      <alignment horizontal="center" vertical="center" wrapText="1" shrinkToFit="1" readingOrder="2"/>
    </xf>
    <xf numFmtId="0" fontId="7" fillId="4" borderId="2" xfId="0" applyFont="1" applyFill="1" applyBorder="1" applyAlignment="1">
      <alignment horizontal="right" vertical="center" shrinkToFit="1" readingOrder="2"/>
    </xf>
    <xf numFmtId="0" fontId="7" fillId="4" borderId="2" xfId="0" applyFont="1" applyFill="1" applyBorder="1" applyAlignment="1">
      <alignment horizontal="left" vertical="center"/>
    </xf>
    <xf numFmtId="0" fontId="7" fillId="0" borderId="34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shrinkToFit="1" readingOrder="1"/>
    </xf>
    <xf numFmtId="0" fontId="7" fillId="0" borderId="5" xfId="0" applyFont="1" applyBorder="1" applyAlignment="1">
      <alignment horizontal="right" vertical="center" shrinkToFit="1"/>
    </xf>
    <xf numFmtId="0" fontId="7" fillId="0" borderId="5" xfId="0" applyFont="1" applyBorder="1" applyAlignment="1">
      <alignment horizontal="left" vertical="center" shrinkToFit="1"/>
    </xf>
    <xf numFmtId="0" fontId="7" fillId="0" borderId="5" xfId="0" applyFont="1" applyBorder="1" applyAlignment="1">
      <alignment horizontal="center" vertical="center" shrinkToFit="1" readingOrder="1"/>
    </xf>
    <xf numFmtId="0" fontId="7" fillId="0" borderId="22" xfId="0" applyFont="1" applyBorder="1" applyAlignment="1">
      <alignment horizontal="center" vertical="center" wrapText="1" shrinkToFit="1" readingOrder="1"/>
    </xf>
    <xf numFmtId="0" fontId="7" fillId="0" borderId="21" xfId="0" applyFont="1" applyBorder="1" applyAlignment="1">
      <alignment horizontal="center" vertical="center" wrapText="1" shrinkToFit="1" readingOrder="1"/>
    </xf>
    <xf numFmtId="0" fontId="7" fillId="0" borderId="26" xfId="0" applyFont="1" applyBorder="1" applyAlignment="1">
      <alignment horizontal="center" vertical="center" wrapText="1" shrinkToFit="1" readingOrder="1"/>
    </xf>
    <xf numFmtId="0" fontId="7" fillId="0" borderId="15" xfId="0" applyFont="1" applyBorder="1" applyAlignment="1">
      <alignment vertical="center" wrapText="1" shrinkToFit="1" readingOrder="1"/>
    </xf>
    <xf numFmtId="0" fontId="7" fillId="0" borderId="29" xfId="0" applyFont="1" applyBorder="1" applyAlignment="1">
      <alignment horizontal="center" vertical="center" wrapText="1" shrinkToFit="1" readingOrder="1"/>
    </xf>
    <xf numFmtId="0" fontId="7" fillId="0" borderId="14" xfId="0" applyFont="1" applyBorder="1" applyAlignment="1">
      <alignment horizontal="center" vertical="center" shrinkToFit="1" readingOrder="1"/>
    </xf>
    <xf numFmtId="0" fontId="7" fillId="0" borderId="6" xfId="0" applyFont="1" applyFill="1" applyBorder="1" applyAlignment="1">
      <alignment horizontal="left" vertical="center" shrinkToFit="1"/>
    </xf>
    <xf numFmtId="0" fontId="7" fillId="0" borderId="7" xfId="0" applyFont="1" applyBorder="1" applyAlignment="1">
      <alignment horizontal="left" vertical="center" shrinkToFit="1"/>
    </xf>
    <xf numFmtId="0" fontId="7" fillId="0" borderId="22" xfId="0" applyFont="1" applyFill="1" applyBorder="1" applyAlignment="1">
      <alignment horizontal="center" vertical="center" wrapText="1" shrinkToFit="1" readingOrder="1"/>
    </xf>
    <xf numFmtId="0" fontId="7" fillId="0" borderId="21" xfId="0" applyFont="1" applyFill="1" applyBorder="1" applyAlignment="1">
      <alignment horizontal="center" vertical="center" wrapText="1" shrinkToFit="1" readingOrder="1"/>
    </xf>
    <xf numFmtId="0" fontId="7" fillId="0" borderId="26" xfId="0" applyFont="1" applyFill="1" applyBorder="1" applyAlignment="1">
      <alignment horizontal="center" vertical="center" wrapText="1" shrinkToFit="1" readingOrder="1"/>
    </xf>
    <xf numFmtId="0" fontId="7" fillId="0" borderId="11" xfId="0" applyFont="1" applyFill="1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left" vertical="center" shrinkToFit="1" readingOrder="1"/>
    </xf>
    <xf numFmtId="0" fontId="7" fillId="0" borderId="21" xfId="0" applyFont="1" applyBorder="1" applyAlignment="1">
      <alignment vertical="center" wrapText="1" shrinkToFit="1" readingOrder="1"/>
    </xf>
    <xf numFmtId="0" fontId="7" fillId="0" borderId="23" xfId="0" applyFont="1" applyBorder="1" applyAlignment="1">
      <alignment horizontal="center" vertical="center" wrapText="1" shrinkToFit="1"/>
    </xf>
    <xf numFmtId="0" fontId="7" fillId="0" borderId="20" xfId="0" applyFont="1" applyBorder="1" applyAlignment="1">
      <alignment horizontal="center" vertical="center" wrapText="1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 readingOrder="1"/>
    </xf>
    <xf numFmtId="0" fontId="7" fillId="0" borderId="22" xfId="0" applyFont="1" applyBorder="1" applyAlignment="1">
      <alignment vertical="center"/>
    </xf>
    <xf numFmtId="0" fontId="7" fillId="0" borderId="26" xfId="0" applyFont="1" applyBorder="1" applyAlignment="1">
      <alignment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22" xfId="0" applyFont="1" applyBorder="1" applyAlignment="1">
      <alignment vertical="center" wrapText="1" shrinkToFit="1" readingOrder="1"/>
    </xf>
    <xf numFmtId="0" fontId="7" fillId="0" borderId="26" xfId="0" applyFont="1" applyBorder="1" applyAlignment="1">
      <alignment vertical="center" wrapText="1" shrinkToFit="1" readingOrder="1"/>
    </xf>
    <xf numFmtId="0" fontId="7" fillId="0" borderId="5" xfId="0" applyFont="1" applyBorder="1" applyAlignment="1">
      <alignment shrinkToFit="1" readingOrder="1"/>
    </xf>
    <xf numFmtId="0" fontId="5" fillId="0" borderId="3" xfId="0" applyFont="1" applyFill="1" applyBorder="1" applyAlignment="1">
      <alignment horizontal="center" readingOrder="2"/>
    </xf>
    <xf numFmtId="0" fontId="7" fillId="0" borderId="8" xfId="0" applyFont="1" applyFill="1" applyBorder="1" applyAlignment="1">
      <alignment horizontal="center" vertical="center" readingOrder="2"/>
    </xf>
    <xf numFmtId="0" fontId="7" fillId="0" borderId="23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10" xfId="0" applyFont="1" applyFill="1" applyBorder="1" applyAlignment="1">
      <alignment horizontal="right" vertical="center" readingOrder="2"/>
    </xf>
    <xf numFmtId="0" fontId="7" fillId="0" borderId="10" xfId="0" applyFont="1" applyBorder="1" applyAlignment="1">
      <alignment vertical="center" shrinkToFit="1" readingOrder="1"/>
    </xf>
    <xf numFmtId="0" fontId="5" fillId="0" borderId="23" xfId="0" applyFont="1" applyBorder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5" fillId="0" borderId="31" xfId="0" applyFont="1" applyBorder="1" applyAlignment="1">
      <alignment horizontal="center" vertical="center" shrinkToFit="1"/>
    </xf>
    <xf numFmtId="0" fontId="7" fillId="0" borderId="22" xfId="0" applyFont="1" applyBorder="1" applyAlignment="1">
      <alignment horizontal="center" vertical="center" shrinkToFit="1"/>
    </xf>
    <xf numFmtId="0" fontId="7" fillId="0" borderId="26" xfId="0" applyFont="1" applyBorder="1" applyAlignment="1">
      <alignment horizontal="center" vertical="center" shrinkToFit="1"/>
    </xf>
    <xf numFmtId="0" fontId="7" fillId="0" borderId="2" xfId="0" applyFont="1" applyFill="1" applyBorder="1" applyAlignment="1">
      <alignment horizontal="left" vertical="center" readingOrder="1"/>
    </xf>
    <xf numFmtId="0" fontId="7" fillId="0" borderId="11" xfId="0" applyFont="1" applyFill="1" applyBorder="1" applyAlignment="1">
      <alignment horizontal="right" vertical="center" readingOrder="2"/>
    </xf>
    <xf numFmtId="0" fontId="7" fillId="0" borderId="11" xfId="0" applyFont="1" applyBorder="1" applyAlignment="1">
      <alignment horizontal="left" vertical="center" readingOrder="1"/>
    </xf>
    <xf numFmtId="0" fontId="7" fillId="0" borderId="7" xfId="0" applyFont="1" applyBorder="1" applyAlignment="1">
      <alignment horizontal="left" vertical="center" readingOrder="1"/>
    </xf>
    <xf numFmtId="0" fontId="7" fillId="4" borderId="30" xfId="0" applyFont="1" applyFill="1" applyBorder="1" applyAlignment="1">
      <alignment horizontal="center" vertical="center" wrapText="1" shrinkToFit="1" readingOrder="1"/>
    </xf>
    <xf numFmtId="0" fontId="7" fillId="4" borderId="32" xfId="0" applyFont="1" applyFill="1" applyBorder="1" applyAlignment="1">
      <alignment horizontal="center" vertical="center" wrapText="1" shrinkToFit="1" readingOrder="1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14" xfId="0" applyFont="1" applyBorder="1" applyAlignment="1">
      <alignment horizontal="left" vertical="center" readingOrder="1"/>
    </xf>
    <xf numFmtId="0" fontId="7" fillId="0" borderId="10" xfId="0" applyFont="1" applyBorder="1" applyAlignment="1">
      <alignment horizontal="left" vertical="center" readingOrder="1"/>
    </xf>
    <xf numFmtId="0" fontId="7" fillId="0" borderId="30" xfId="0" applyFont="1" applyFill="1" applyBorder="1" applyAlignment="1">
      <alignment horizontal="center" vertical="center" readingOrder="2"/>
    </xf>
    <xf numFmtId="0" fontId="7" fillId="0" borderId="24" xfId="0" applyFont="1" applyFill="1" applyBorder="1" applyAlignment="1">
      <alignment horizontal="center" vertical="center" readingOrder="2"/>
    </xf>
    <xf numFmtId="0" fontId="7" fillId="0" borderId="32" xfId="0" applyFont="1" applyFill="1" applyBorder="1" applyAlignment="1">
      <alignment horizontal="center" vertical="center" readingOrder="2"/>
    </xf>
    <xf numFmtId="0" fontId="7" fillId="0" borderId="30" xfId="0" applyFont="1" applyFill="1" applyBorder="1" applyAlignment="1">
      <alignment horizontal="center" vertical="center" readingOrder="1"/>
    </xf>
    <xf numFmtId="0" fontId="7" fillId="0" borderId="24" xfId="0" applyFont="1" applyFill="1" applyBorder="1" applyAlignment="1">
      <alignment horizontal="center" vertical="center" readingOrder="1"/>
    </xf>
    <xf numFmtId="0" fontId="7" fillId="0" borderId="32" xfId="0" applyFont="1" applyFill="1" applyBorder="1" applyAlignment="1">
      <alignment horizontal="center" vertical="center" readingOrder="1"/>
    </xf>
    <xf numFmtId="0" fontId="7" fillId="0" borderId="29" xfId="0" applyFont="1" applyFill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22" xfId="0" applyFont="1" applyFill="1" applyBorder="1" applyAlignment="1">
      <alignment horizontal="center" vertical="center" readingOrder="2"/>
    </xf>
    <xf numFmtId="0" fontId="7" fillId="0" borderId="16" xfId="0" applyFont="1" applyBorder="1" applyAlignment="1">
      <alignment horizontal="center" vertical="center" readingOrder="1"/>
    </xf>
    <xf numFmtId="0" fontId="7" fillId="0" borderId="2" xfId="0" applyFont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10" xfId="0" applyFont="1" applyBorder="1" applyAlignment="1">
      <alignment horizontal="left" vertical="center" wrapText="1" readingOrder="1"/>
    </xf>
    <xf numFmtId="0" fontId="5" fillId="0" borderId="0" xfId="0" applyFont="1" applyBorder="1" applyAlignment="1">
      <alignment horizontal="center" vertical="center" shrinkToFit="1" readingOrder="2"/>
    </xf>
    <xf numFmtId="0" fontId="5" fillId="0" borderId="2" xfId="0" applyFont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center" vertical="center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5" fillId="0" borderId="0" xfId="7" applyFont="1" applyFill="1" applyBorder="1" applyAlignment="1">
      <alignment horizontal="center" vertical="center" wrapText="1" readingOrder="1"/>
    </xf>
    <xf numFmtId="0" fontId="5" fillId="0" borderId="3" xfId="7" applyFont="1" applyFill="1" applyBorder="1" applyAlignment="1">
      <alignment horizontal="center" vertical="center" shrinkToFit="1" readingOrder="2"/>
    </xf>
    <xf numFmtId="0" fontId="5" fillId="0" borderId="4" xfId="7" applyFont="1" applyFill="1" applyBorder="1" applyAlignment="1">
      <alignment horizontal="center" vertical="center" shrinkToFit="1" readingOrder="2"/>
    </xf>
    <xf numFmtId="0" fontId="5" fillId="0" borderId="3" xfId="7" applyFont="1" applyBorder="1" applyAlignment="1">
      <alignment horizontal="center" vertical="center" readingOrder="1"/>
    </xf>
    <xf numFmtId="0" fontId="5" fillId="0" borderId="0" xfId="7" applyFont="1" applyBorder="1" applyAlignment="1">
      <alignment horizontal="center" vertical="center" readingOrder="1"/>
    </xf>
    <xf numFmtId="0" fontId="5" fillId="0" borderId="4" xfId="7" applyFont="1" applyBorder="1" applyAlignment="1">
      <alignment horizontal="center" vertical="center" readingOrder="1"/>
    </xf>
    <xf numFmtId="0" fontId="7" fillId="0" borderId="11" xfId="7" applyFont="1" applyBorder="1" applyAlignment="1">
      <alignment horizontal="left" vertical="center"/>
    </xf>
    <xf numFmtId="0" fontId="7" fillId="0" borderId="7" xfId="7" applyFont="1" applyFill="1" applyBorder="1" applyAlignment="1">
      <alignment horizontal="right" vertical="center" readingOrder="2"/>
    </xf>
    <xf numFmtId="0" fontId="7" fillId="0" borderId="7" xfId="7" applyFont="1" applyBorder="1" applyAlignment="1">
      <alignment horizontal="left" vertical="center"/>
    </xf>
    <xf numFmtId="0" fontId="7" fillId="0" borderId="23" xfId="7" applyFont="1" applyFill="1" applyBorder="1" applyAlignment="1">
      <alignment horizontal="center" vertical="center" readingOrder="2"/>
    </xf>
    <xf numFmtId="0" fontId="7" fillId="0" borderId="20" xfId="7" applyFont="1" applyFill="1" applyBorder="1" applyAlignment="1">
      <alignment horizontal="center" vertical="center" readingOrder="2"/>
    </xf>
    <xf numFmtId="0" fontId="7" fillId="0" borderId="22" xfId="7" applyFont="1" applyBorder="1" applyAlignment="1">
      <alignment horizontal="center" vertical="center" wrapText="1"/>
    </xf>
    <xf numFmtId="0" fontId="7" fillId="0" borderId="21" xfId="7" applyFont="1" applyBorder="1" applyAlignment="1">
      <alignment horizontal="center" vertical="center" wrapText="1"/>
    </xf>
    <xf numFmtId="0" fontId="7" fillId="0" borderId="26" xfId="7" applyFont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 vertical="center"/>
    </xf>
    <xf numFmtId="0" fontId="5" fillId="0" borderId="0" xfId="7" applyFont="1" applyFill="1" applyBorder="1" applyAlignment="1">
      <alignment horizontal="center" vertical="center" wrapText="1" shrinkToFit="1" readingOrder="1"/>
    </xf>
    <xf numFmtId="0" fontId="5" fillId="0" borderId="12" xfId="7" applyFont="1" applyFill="1" applyBorder="1" applyAlignment="1">
      <alignment horizontal="center" vertical="center" readingOrder="2"/>
    </xf>
    <xf numFmtId="0" fontId="5" fillId="0" borderId="1" xfId="7" applyFont="1" applyFill="1" applyBorder="1" applyAlignment="1">
      <alignment horizontal="center" vertical="center" readingOrder="2"/>
    </xf>
    <xf numFmtId="0" fontId="5" fillId="0" borderId="13" xfId="7" applyFont="1" applyFill="1" applyBorder="1" applyAlignment="1">
      <alignment horizontal="center" vertical="center" readingOrder="2"/>
    </xf>
    <xf numFmtId="0" fontId="5" fillId="0" borderId="3" xfId="7" applyFont="1" applyFill="1" applyBorder="1" applyAlignment="1">
      <alignment horizontal="center" vertical="center" readingOrder="2"/>
    </xf>
    <xf numFmtId="0" fontId="5" fillId="0" borderId="0" xfId="7" applyFont="1" applyFill="1" applyBorder="1" applyAlignment="1">
      <alignment horizontal="center" vertical="center" readingOrder="2"/>
    </xf>
    <xf numFmtId="0" fontId="5" fillId="0" borderId="4" xfId="7" applyFont="1" applyFill="1" applyBorder="1" applyAlignment="1">
      <alignment horizontal="center" vertical="center" readingOrder="2"/>
    </xf>
    <xf numFmtId="0" fontId="7" fillId="0" borderId="8" xfId="7" applyFont="1" applyFill="1" applyBorder="1" applyAlignment="1">
      <alignment horizontal="right" vertical="center" readingOrder="2"/>
    </xf>
    <xf numFmtId="0" fontId="7" fillId="0" borderId="31" xfId="7" applyFont="1" applyFill="1" applyBorder="1" applyAlignment="1">
      <alignment horizontal="center" vertical="center" readingOrder="2"/>
    </xf>
    <xf numFmtId="0" fontId="7" fillId="0" borderId="22" xfId="7" applyFont="1" applyBorder="1" applyAlignment="1">
      <alignment horizontal="center" vertical="center"/>
    </xf>
    <xf numFmtId="0" fontId="7" fillId="0" borderId="21" xfId="7" applyFont="1" applyBorder="1" applyAlignment="1">
      <alignment horizontal="center" vertical="center"/>
    </xf>
    <xf numFmtId="0" fontId="7" fillId="0" borderId="26" xfId="7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5" xfId="7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readingOrder="1"/>
    </xf>
    <xf numFmtId="0" fontId="5" fillId="0" borderId="0" xfId="0" applyFont="1" applyFill="1" applyBorder="1" applyAlignment="1">
      <alignment horizontal="center" vertical="center" readingOrder="1"/>
    </xf>
    <xf numFmtId="0" fontId="5" fillId="0" borderId="4" xfId="0" applyFont="1" applyFill="1" applyBorder="1" applyAlignment="1">
      <alignment horizontal="center" vertical="center" readingOrder="1"/>
    </xf>
    <xf numFmtId="0" fontId="7" fillId="0" borderId="16" xfId="0" applyFont="1" applyBorder="1" applyAlignment="1">
      <alignment horizontal="left" vertical="center" readingOrder="1"/>
    </xf>
    <xf numFmtId="0" fontId="7" fillId="4" borderId="22" xfId="0" applyFont="1" applyFill="1" applyBorder="1" applyAlignment="1">
      <alignment horizontal="center" vertical="center" readingOrder="1"/>
    </xf>
    <xf numFmtId="0" fontId="7" fillId="4" borderId="21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22" xfId="0" applyFont="1" applyFill="1" applyBorder="1" applyAlignment="1">
      <alignment horizontal="center" vertical="center" wrapText="1" readingOrder="1"/>
    </xf>
    <xf numFmtId="0" fontId="7" fillId="4" borderId="26" xfId="0" applyFont="1" applyFill="1" applyBorder="1" applyAlignment="1">
      <alignment horizontal="center" vertical="center" wrapText="1" readingOrder="1"/>
    </xf>
    <xf numFmtId="0" fontId="7" fillId="0" borderId="42" xfId="0" applyFont="1" applyFill="1" applyBorder="1" applyAlignment="1">
      <alignment horizontal="center" vertical="center" wrapText="1" readingOrder="2"/>
    </xf>
    <xf numFmtId="0" fontId="7" fillId="0" borderId="43" xfId="0" applyFont="1" applyBorder="1" applyAlignment="1">
      <alignment horizontal="center" vertical="center" wrapText="1" readingOrder="1"/>
    </xf>
    <xf numFmtId="0" fontId="7" fillId="0" borderId="26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30" xfId="0" applyFont="1" applyFill="1" applyBorder="1" applyAlignment="1">
      <alignment horizontal="right" vertical="center" readingOrder="2"/>
    </xf>
    <xf numFmtId="0" fontId="7" fillId="0" borderId="24" xfId="0" applyFont="1" applyFill="1" applyBorder="1" applyAlignment="1">
      <alignment horizontal="right" vertical="center" readingOrder="2"/>
    </xf>
    <xf numFmtId="0" fontId="7" fillId="0" borderId="32" xfId="0" applyFont="1" applyFill="1" applyBorder="1" applyAlignment="1">
      <alignment horizontal="right" vertical="center" readingOrder="2"/>
    </xf>
    <xf numFmtId="0" fontId="7" fillId="0" borderId="30" xfId="0" applyFont="1" applyBorder="1" applyAlignment="1">
      <alignment horizontal="center" vertical="center" readingOrder="1"/>
    </xf>
    <xf numFmtId="0" fontId="7" fillId="0" borderId="24" xfId="0" applyFont="1" applyBorder="1" applyAlignment="1">
      <alignment horizontal="center" vertical="center" readingOrder="1"/>
    </xf>
    <xf numFmtId="0" fontId="7" fillId="0" borderId="32" xfId="0" applyFont="1" applyBorder="1" applyAlignment="1">
      <alignment horizontal="center" vertical="center" readingOrder="1"/>
    </xf>
    <xf numFmtId="0" fontId="7" fillId="4" borderId="19" xfId="0" applyFont="1" applyFill="1" applyBorder="1" applyAlignment="1">
      <alignment horizontal="center" vertical="center" wrapText="1" readingOrder="1"/>
    </xf>
    <xf numFmtId="0" fontId="7" fillId="0" borderId="16" xfId="0" applyFont="1" applyFill="1" applyBorder="1" applyAlignment="1">
      <alignment horizontal="center" vertical="center" wrapText="1" readingOrder="1"/>
    </xf>
    <xf numFmtId="0" fontId="7" fillId="4" borderId="30" xfId="0" applyFont="1" applyFill="1" applyBorder="1" applyAlignment="1">
      <alignment horizontal="center" vertical="center" readingOrder="1"/>
    </xf>
    <xf numFmtId="0" fontId="7" fillId="4" borderId="32" xfId="0" applyFont="1" applyFill="1" applyBorder="1" applyAlignment="1">
      <alignment horizontal="center" vertical="center" readingOrder="1"/>
    </xf>
    <xf numFmtId="0" fontId="7" fillId="0" borderId="18" xfId="0" applyFont="1" applyFill="1" applyBorder="1" applyAlignment="1">
      <alignment horizontal="center" vertical="center" readingOrder="2"/>
    </xf>
    <xf numFmtId="0" fontId="47" fillId="0" borderId="0" xfId="0" applyFont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3" xfId="0" applyFont="1" applyBorder="1" applyAlignment="1">
      <alignment horizontal="center" vertical="center" readingOrder="1"/>
    </xf>
    <xf numFmtId="0" fontId="7" fillId="0" borderId="0" xfId="0" applyFont="1" applyBorder="1" applyAlignment="1">
      <alignment horizontal="center" vertical="center" readingOrder="1"/>
    </xf>
    <xf numFmtId="0" fontId="7" fillId="0" borderId="4" xfId="0" applyFont="1" applyBorder="1" applyAlignment="1">
      <alignment horizontal="center" vertical="center" readingOrder="1"/>
    </xf>
    <xf numFmtId="0" fontId="7" fillId="0" borderId="0" xfId="0" applyFont="1" applyFill="1" applyBorder="1" applyAlignment="1">
      <alignment horizontal="center" vertical="center" readingOrder="2"/>
    </xf>
    <xf numFmtId="0" fontId="14" fillId="0" borderId="5" xfId="0" applyFont="1" applyFill="1" applyBorder="1" applyAlignment="1">
      <alignment horizontal="center" vertical="center" readingOrder="2"/>
    </xf>
    <xf numFmtId="0" fontId="7" fillId="0" borderId="11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3" xfId="0" applyFont="1" applyFill="1" applyBorder="1" applyAlignment="1">
      <alignment horizontal="center" vertical="center" readingOrder="2"/>
    </xf>
    <xf numFmtId="0" fontId="7" fillId="0" borderId="4" xfId="0" applyFont="1" applyFill="1" applyBorder="1" applyAlignment="1">
      <alignment horizontal="center" vertical="center" readingOrder="2"/>
    </xf>
    <xf numFmtId="0" fontId="7" fillId="0" borderId="22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22" xfId="0" applyFont="1" applyFill="1" applyBorder="1" applyAlignment="1">
      <alignment vertical="center" wrapText="1" readingOrder="2"/>
    </xf>
    <xf numFmtId="0" fontId="8" fillId="0" borderId="26" xfId="0" applyFont="1" applyFill="1" applyBorder="1" applyAlignment="1">
      <alignment vertical="center" wrapText="1" readingOrder="2"/>
    </xf>
    <xf numFmtId="0" fontId="7" fillId="0" borderId="5" xfId="0" applyFont="1" applyFill="1" applyBorder="1" applyAlignment="1">
      <alignment horizontal="center" readingOrder="2"/>
    </xf>
    <xf numFmtId="0" fontId="7" fillId="0" borderId="22" xfId="0" applyFont="1" applyFill="1" applyBorder="1" applyAlignment="1">
      <alignment horizontal="left" vertical="center" wrapText="1" readingOrder="2"/>
    </xf>
    <xf numFmtId="0" fontId="0" fillId="0" borderId="26" xfId="0" applyFill="1" applyBorder="1" applyAlignment="1">
      <alignment horizontal="left" vertical="center" wrapText="1" readingOrder="2"/>
    </xf>
    <xf numFmtId="0" fontId="7" fillId="0" borderId="29" xfId="0" applyFont="1" applyBorder="1" applyAlignment="1">
      <alignment horizontal="center" vertical="center" readingOrder="2"/>
    </xf>
    <xf numFmtId="0" fontId="7" fillId="0" borderId="26" xfId="0" applyFont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left" readingOrder="2"/>
    </xf>
    <xf numFmtId="0" fontId="7" fillId="0" borderId="22" xfId="0" applyFont="1" applyBorder="1" applyAlignment="1">
      <alignment horizontal="center" vertical="center" readingOrder="2"/>
    </xf>
    <xf numFmtId="0" fontId="7" fillId="0" borderId="21" xfId="0" applyFont="1" applyBorder="1" applyAlignment="1">
      <alignment horizontal="center" vertical="center" readingOrder="2"/>
    </xf>
    <xf numFmtId="0" fontId="7" fillId="0" borderId="14" xfId="0" applyFont="1" applyBorder="1" applyAlignment="1">
      <alignment horizontal="center" readingOrder="1"/>
    </xf>
    <xf numFmtId="0" fontId="5" fillId="0" borderId="2" xfId="0" applyFont="1" applyBorder="1" applyAlignment="1">
      <alignment horizontal="left" vertical="center" readingOrder="1"/>
    </xf>
    <xf numFmtId="0" fontId="7" fillId="0" borderId="10" xfId="0" applyFont="1" applyBorder="1" applyAlignment="1">
      <alignment horizontal="left" vertical="center" readingOrder="2"/>
    </xf>
    <xf numFmtId="0" fontId="7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4" xfId="0" applyFont="1" applyBorder="1" applyAlignment="1">
      <alignment horizontal="left" vertical="center" readingOrder="1"/>
    </xf>
    <xf numFmtId="0" fontId="7" fillId="0" borderId="14" xfId="0" applyFont="1" applyBorder="1" applyAlignment="1">
      <alignment horizontal="left" readingOrder="2"/>
    </xf>
    <xf numFmtId="0" fontId="7" fillId="0" borderId="22" xfId="0" applyFont="1" applyBorder="1" applyAlignment="1">
      <alignment horizontal="left" vertical="center" wrapText="1" indent="1" readingOrder="2"/>
    </xf>
    <xf numFmtId="0" fontId="7" fillId="0" borderId="26" xfId="0" applyFont="1" applyBorder="1" applyAlignment="1">
      <alignment horizontal="left" vertical="center" wrapText="1" indent="1" readingOrder="2"/>
    </xf>
    <xf numFmtId="0" fontId="7" fillId="0" borderId="22" xfId="0" applyFont="1" applyBorder="1" applyAlignment="1">
      <alignment horizontal="center" vertical="center" wrapText="1" readingOrder="2"/>
    </xf>
    <xf numFmtId="0" fontId="7" fillId="0" borderId="21" xfId="0" applyFont="1" applyBorder="1" applyAlignment="1">
      <alignment horizontal="center" vertical="center" wrapText="1" readingOrder="2"/>
    </xf>
    <xf numFmtId="0" fontId="7" fillId="0" borderId="26" xfId="0" applyFont="1" applyBorder="1" applyAlignment="1">
      <alignment horizontal="center" vertical="center" wrapText="1" readingOrder="2"/>
    </xf>
    <xf numFmtId="0" fontId="7" fillId="0" borderId="43" xfId="0" applyFont="1" applyBorder="1" applyAlignment="1">
      <alignment horizontal="center" vertical="center" readingOrder="2"/>
    </xf>
    <xf numFmtId="0" fontId="10" fillId="0" borderId="23" xfId="0" applyFont="1" applyBorder="1" applyAlignment="1">
      <alignment horizontal="right" vertical="center" wrapText="1" indent="1" readingOrder="2"/>
    </xf>
    <xf numFmtId="0" fontId="10" fillId="0" borderId="31" xfId="0" applyFont="1" applyBorder="1" applyAlignment="1">
      <alignment horizontal="right" vertical="center" wrapText="1" indent="1" readingOrder="2"/>
    </xf>
    <xf numFmtId="0" fontId="10" fillId="0" borderId="5" xfId="0" applyFont="1" applyBorder="1" applyAlignment="1">
      <alignment horizontal="center"/>
    </xf>
    <xf numFmtId="0" fontId="7" fillId="0" borderId="3" xfId="0" applyFont="1" applyFill="1" applyBorder="1" applyAlignment="1">
      <alignment horizontal="center" shrinkToFit="1" readingOrder="2"/>
    </xf>
    <xf numFmtId="0" fontId="7" fillId="0" borderId="0" xfId="0" applyFont="1" applyFill="1" applyBorder="1" applyAlignment="1">
      <alignment horizontal="center" shrinkToFit="1" readingOrder="2"/>
    </xf>
    <xf numFmtId="0" fontId="5" fillId="0" borderId="2" xfId="0" applyFont="1" applyBorder="1" applyAlignment="1">
      <alignment horizontal="left" vertical="center"/>
    </xf>
    <xf numFmtId="0" fontId="7" fillId="0" borderId="22" xfId="0" applyFont="1" applyFill="1" applyBorder="1" applyAlignment="1">
      <alignment horizontal="left" vertical="center" wrapText="1" readingOrder="1"/>
    </xf>
    <xf numFmtId="0" fontId="7" fillId="0" borderId="26" xfId="0" applyFont="1" applyFill="1" applyBorder="1" applyAlignment="1">
      <alignment horizontal="left" vertical="center" wrapText="1" readingOrder="1"/>
    </xf>
    <xf numFmtId="0" fontId="7" fillId="0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5" xfId="0" applyFont="1" applyBorder="1" applyAlignment="1">
      <alignment horizontal="left"/>
    </xf>
    <xf numFmtId="0" fontId="7" fillId="0" borderId="22" xfId="0" applyFont="1" applyFill="1" applyBorder="1" applyAlignment="1">
      <alignment horizontal="center" vertical="center" wrapText="1" readingOrder="2"/>
    </xf>
    <xf numFmtId="0" fontId="7" fillId="0" borderId="21" xfId="0" applyFont="1" applyFill="1" applyBorder="1" applyAlignment="1">
      <alignment horizontal="center" vertical="center" wrapText="1" readingOrder="2"/>
    </xf>
    <xf numFmtId="0" fontId="7" fillId="0" borderId="26" xfId="0" applyFont="1" applyFill="1" applyBorder="1" applyAlignment="1">
      <alignment horizontal="center" vertical="center" wrapText="1" readingOrder="2"/>
    </xf>
    <xf numFmtId="0" fontId="7" fillId="0" borderId="5" xfId="8" applyFont="1" applyBorder="1" applyAlignment="1">
      <alignment horizontal="left" vertical="center" wrapText="1" readingOrder="2"/>
    </xf>
    <xf numFmtId="0" fontId="7" fillId="0" borderId="8" xfId="0" applyFont="1" applyFill="1" applyBorder="1" applyAlignment="1">
      <alignment horizontal="center" readingOrder="1"/>
    </xf>
    <xf numFmtId="0" fontId="7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readingOrder="1"/>
    </xf>
    <xf numFmtId="0" fontId="7" fillId="0" borderId="23" xfId="0" applyFont="1" applyFill="1" applyBorder="1" applyAlignment="1">
      <alignment horizontal="right" vertical="center" wrapText="1" readingOrder="2"/>
    </xf>
    <xf numFmtId="0" fontId="7" fillId="0" borderId="31" xfId="0" applyFont="1" applyFill="1" applyBorder="1" applyAlignment="1">
      <alignment horizontal="right" vertical="center" wrapText="1" readingOrder="2"/>
    </xf>
    <xf numFmtId="0" fontId="7" fillId="0" borderId="45" xfId="0" applyFont="1" applyFill="1" applyBorder="1" applyAlignment="1">
      <alignment horizontal="center" vertical="center" readingOrder="2"/>
    </xf>
    <xf numFmtId="0" fontId="7" fillId="0" borderId="34" xfId="0" applyFont="1" applyFill="1" applyBorder="1" applyAlignment="1">
      <alignment horizontal="center" vertical="center" readingOrder="1"/>
    </xf>
    <xf numFmtId="0" fontId="7" fillId="0" borderId="31" xfId="0" applyFont="1" applyFill="1" applyBorder="1" applyAlignment="1">
      <alignment horizontal="center" vertical="center" readingOrder="1"/>
    </xf>
    <xf numFmtId="0" fontId="7" fillId="0" borderId="6" xfId="0" applyFont="1" applyFill="1" applyBorder="1" applyAlignment="1">
      <alignment horizontal="center" vertical="center" shrinkToFit="1" readingOrder="1"/>
    </xf>
    <xf numFmtId="0" fontId="7" fillId="0" borderId="8" xfId="0" applyFont="1" applyFill="1" applyBorder="1" applyAlignment="1">
      <alignment horizontal="center" vertical="center" shrinkToFit="1" readingOrder="1"/>
    </xf>
    <xf numFmtId="0" fontId="7" fillId="0" borderId="43" xfId="0" applyFont="1" applyFill="1" applyBorder="1" applyAlignment="1">
      <alignment horizontal="center" vertical="center" wrapText="1" readingOrder="1"/>
    </xf>
    <xf numFmtId="0" fontId="5" fillId="0" borderId="2" xfId="0" applyFont="1" applyFill="1" applyBorder="1" applyAlignment="1">
      <alignment vertical="center" shrinkToFit="1" readingOrder="2"/>
    </xf>
    <xf numFmtId="0" fontId="7" fillId="0" borderId="22" xfId="0" applyFont="1" applyFill="1" applyBorder="1" applyAlignment="1">
      <alignment vertical="center" readingOrder="1"/>
    </xf>
    <xf numFmtId="0" fontId="7" fillId="0" borderId="21" xfId="0" applyFont="1" applyFill="1" applyBorder="1" applyAlignment="1">
      <alignment vertical="center" readingOrder="1"/>
    </xf>
    <xf numFmtId="0" fontId="7" fillId="0" borderId="26" xfId="0" applyFont="1" applyFill="1" applyBorder="1" applyAlignment="1">
      <alignment vertical="center" readingOrder="1"/>
    </xf>
    <xf numFmtId="0" fontId="7" fillId="0" borderId="22" xfId="0" applyFont="1" applyBorder="1" applyAlignment="1">
      <alignment horizontal="center" wrapText="1"/>
    </xf>
    <xf numFmtId="0" fontId="7" fillId="0" borderId="26" xfId="0" applyFont="1" applyBorder="1" applyAlignment="1">
      <alignment horizontal="center" wrapText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 readingOrder="2"/>
    </xf>
    <xf numFmtId="0" fontId="7" fillId="4" borderId="21" xfId="0" applyFont="1" applyFill="1" applyBorder="1" applyAlignment="1">
      <alignment horizontal="center" vertical="center" readingOrder="2"/>
    </xf>
    <xf numFmtId="0" fontId="7" fillId="4" borderId="26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7" xfId="0" applyFont="1" applyFill="1" applyBorder="1" applyAlignment="1">
      <alignment horizontal="left" vertical="center" readingOrder="2"/>
    </xf>
    <xf numFmtId="0" fontId="7" fillId="4" borderId="29" xfId="0" applyFont="1" applyFill="1" applyBorder="1" applyAlignment="1">
      <alignment horizontal="center" vertical="center" readingOrder="2"/>
    </xf>
    <xf numFmtId="0" fontId="7" fillId="4" borderId="3" xfId="0" applyFont="1" applyFill="1" applyBorder="1" applyAlignment="1">
      <alignment horizontal="center" vertical="center" readingOrder="2"/>
    </xf>
    <xf numFmtId="0" fontId="7" fillId="4" borderId="4" xfId="0" applyFont="1" applyFill="1" applyBorder="1" applyAlignment="1">
      <alignment horizontal="center" vertical="center" readingOrder="2"/>
    </xf>
    <xf numFmtId="0" fontId="7" fillId="4" borderId="14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right" vertical="center" shrinkToFit="1" readingOrder="2"/>
    </xf>
    <xf numFmtId="0" fontId="7" fillId="4" borderId="23" xfId="0" applyFont="1" applyFill="1" applyBorder="1" applyAlignment="1">
      <alignment vertical="center" shrinkToFit="1" readingOrder="2"/>
    </xf>
    <xf numFmtId="0" fontId="7" fillId="4" borderId="31" xfId="0" applyFont="1" applyFill="1" applyBorder="1" applyAlignment="1">
      <alignment vertical="center" shrinkToFit="1" readingOrder="2"/>
    </xf>
    <xf numFmtId="0" fontId="7" fillId="4" borderId="22" xfId="0" applyFont="1" applyFill="1" applyBorder="1" applyAlignment="1">
      <alignment horizontal="left" vertical="center"/>
    </xf>
    <xf numFmtId="0" fontId="7" fillId="4" borderId="26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left" vertical="center" shrinkToFit="1" readingOrder="1"/>
    </xf>
    <xf numFmtId="0" fontId="5" fillId="0" borderId="3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5" fillId="0" borderId="4" xfId="0" applyFont="1" applyFill="1" applyBorder="1" applyAlignment="1">
      <alignment horizontal="right" vertical="center" shrinkToFit="1" readingOrder="2"/>
    </xf>
    <xf numFmtId="0" fontId="7" fillId="4" borderId="26" xfId="0" applyFont="1" applyFill="1" applyBorder="1" applyAlignment="1">
      <alignment horizontal="center"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0" xfId="0" applyFont="1" applyFill="1" applyBorder="1" applyAlignment="1">
      <alignment horizontal="center" vertical="center" shrinkToFit="1" readingOrder="2"/>
    </xf>
    <xf numFmtId="0" fontId="5" fillId="4" borderId="2" xfId="0" applyFont="1" applyFill="1" applyBorder="1" applyAlignment="1">
      <alignment horizontal="left" vertical="center" readingOrder="1"/>
    </xf>
    <xf numFmtId="0" fontId="7" fillId="4" borderId="3" xfId="0" applyFont="1" applyFill="1" applyBorder="1" applyAlignment="1">
      <alignment horizontal="center" vertical="center" shrinkToFit="1" readingOrder="2"/>
    </xf>
    <xf numFmtId="0" fontId="7" fillId="4" borderId="16" xfId="0" applyFont="1" applyFill="1" applyBorder="1" applyAlignment="1">
      <alignment horizontal="center" vertical="center" readingOrder="2"/>
    </xf>
    <xf numFmtId="0" fontId="7" fillId="4" borderId="29" xfId="0" applyFont="1" applyFill="1" applyBorder="1" applyAlignment="1">
      <alignment horizontal="center" vertical="center" readingOrder="1"/>
    </xf>
    <xf numFmtId="0" fontId="7" fillId="4" borderId="3" xfId="0" applyFont="1" applyFill="1" applyBorder="1" applyAlignment="1">
      <alignment horizontal="center" vertical="center" readingOrder="1"/>
    </xf>
    <xf numFmtId="0" fontId="7" fillId="4" borderId="0" xfId="0" applyFont="1" applyFill="1" applyBorder="1" applyAlignment="1">
      <alignment horizontal="center" vertical="center" readingOrder="1"/>
    </xf>
    <xf numFmtId="0" fontId="7" fillId="4" borderId="4" xfId="0" applyFont="1" applyFill="1" applyBorder="1" applyAlignment="1">
      <alignment horizontal="center" vertical="center" readingOrder="1"/>
    </xf>
    <xf numFmtId="0" fontId="7" fillId="4" borderId="29" xfId="0" applyFont="1" applyFill="1" applyBorder="1" applyAlignment="1">
      <alignment horizontal="center" vertical="center" wrapText="1" readingOrder="1"/>
    </xf>
    <xf numFmtId="0" fontId="7" fillId="4" borderId="21" xfId="0" applyFont="1" applyFill="1" applyBorder="1" applyAlignment="1">
      <alignment horizontal="center" vertical="center" wrapText="1" readingOrder="1"/>
    </xf>
    <xf numFmtId="0" fontId="7" fillId="4" borderId="5" xfId="0" applyFont="1" applyFill="1" applyBorder="1" applyAlignment="1">
      <alignment horizontal="left" vertical="center" readingOrder="1"/>
    </xf>
    <xf numFmtId="0" fontId="7" fillId="4" borderId="0" xfId="0" applyFont="1" applyFill="1" applyBorder="1" applyAlignment="1">
      <alignment horizontal="left" vertical="center" shrinkToFit="1" readingOrder="1"/>
    </xf>
    <xf numFmtId="0" fontId="7" fillId="4" borderId="6" xfId="0" applyFont="1" applyFill="1" applyBorder="1" applyAlignment="1">
      <alignment horizontal="center" vertical="center" readingOrder="1"/>
    </xf>
    <xf numFmtId="0" fontId="7" fillId="4" borderId="8" xfId="0" applyFont="1" applyFill="1" applyBorder="1" applyAlignment="1">
      <alignment horizontal="center" vertical="center" readingOrder="1"/>
    </xf>
    <xf numFmtId="0" fontId="7" fillId="4" borderId="6" xfId="0" applyFont="1" applyFill="1" applyBorder="1" applyAlignment="1">
      <alignment horizontal="right" vertical="center" readingOrder="2"/>
    </xf>
    <xf numFmtId="0" fontId="7" fillId="4" borderId="11" xfId="0" applyFont="1" applyFill="1" applyBorder="1" applyAlignment="1">
      <alignment horizontal="left" vertical="center" readingOrder="1"/>
    </xf>
    <xf numFmtId="0" fontId="7" fillId="4" borderId="12" xfId="0" applyFont="1" applyFill="1" applyBorder="1" applyAlignment="1">
      <alignment horizontal="center" vertical="center" readingOrder="2"/>
    </xf>
    <xf numFmtId="0" fontId="7" fillId="4" borderId="1" xfId="0" applyFont="1" applyFill="1" applyBorder="1" applyAlignment="1">
      <alignment horizontal="center" vertical="center" readingOrder="2"/>
    </xf>
    <xf numFmtId="0" fontId="7" fillId="4" borderId="13" xfId="0" applyFont="1" applyFill="1" applyBorder="1" applyAlignment="1">
      <alignment horizontal="center" vertical="center" readingOrder="2"/>
    </xf>
    <xf numFmtId="0" fontId="7" fillId="4" borderId="10" xfId="0" applyFont="1" applyFill="1" applyBorder="1" applyAlignment="1">
      <alignment horizontal="left" vertical="center" wrapText="1" readingOrder="1"/>
    </xf>
    <xf numFmtId="0" fontId="7" fillId="4" borderId="7" xfId="0" applyFont="1" applyFill="1" applyBorder="1" applyAlignment="1">
      <alignment horizontal="center" vertical="center" readingOrder="2"/>
    </xf>
    <xf numFmtId="0" fontId="7" fillId="4" borderId="7" xfId="0" applyFont="1" applyFill="1" applyBorder="1" applyAlignment="1">
      <alignment horizontal="center" vertical="center" readingOrder="1"/>
    </xf>
    <xf numFmtId="0" fontId="7" fillId="0" borderId="14" xfId="0" applyFont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7" fillId="0" borderId="10" xfId="0" applyFont="1" applyFill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28" xfId="0" applyFont="1" applyFill="1" applyBorder="1" applyAlignment="1">
      <alignment horizontal="center" vertical="center" wrapText="1" readingOrder="2"/>
    </xf>
    <xf numFmtId="0" fontId="8" fillId="0" borderId="16" xfId="0" applyFont="1" applyBorder="1" applyAlignment="1">
      <alignment horizontal="center" vertical="center" wrapText="1" readingOrder="2"/>
    </xf>
    <xf numFmtId="0" fontId="7" fillId="0" borderId="2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readingOrder="2"/>
    </xf>
    <xf numFmtId="0" fontId="7" fillId="0" borderId="1" xfId="0" applyFont="1" applyFill="1" applyBorder="1" applyAlignment="1">
      <alignment horizontal="center" vertical="center" readingOrder="2"/>
    </xf>
    <xf numFmtId="0" fontId="7" fillId="0" borderId="13" xfId="0" applyFont="1" applyFill="1" applyBorder="1" applyAlignment="1">
      <alignment horizontal="center" vertical="center" readingOrder="2"/>
    </xf>
    <xf numFmtId="0" fontId="7" fillId="0" borderId="6" xfId="0" applyFont="1" applyFill="1" applyBorder="1" applyAlignment="1">
      <alignment horizontal="center" vertical="center" wrapText="1" readingOrder="2"/>
    </xf>
    <xf numFmtId="0" fontId="7" fillId="0" borderId="8" xfId="0" applyFont="1" applyFill="1" applyBorder="1" applyAlignment="1">
      <alignment horizontal="center" vertical="center" wrapText="1" readingOrder="2"/>
    </xf>
    <xf numFmtId="0" fontId="7" fillId="0" borderId="5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right" vertical="center" readingOrder="2"/>
    </xf>
    <xf numFmtId="0" fontId="7" fillId="0" borderId="47" xfId="0" applyFont="1" applyFill="1" applyBorder="1" applyAlignment="1">
      <alignment horizontal="right" vertical="center" readingOrder="2"/>
    </xf>
    <xf numFmtId="0" fontId="7" fillId="0" borderId="49" xfId="0" applyFont="1" applyFill="1" applyBorder="1" applyAlignment="1">
      <alignment horizontal="right" vertical="center" readingOrder="2"/>
    </xf>
    <xf numFmtId="0" fontId="7" fillId="0" borderId="48" xfId="0" applyFont="1" applyFill="1" applyBorder="1" applyAlignment="1">
      <alignment horizontal="left"/>
    </xf>
    <xf numFmtId="0" fontId="7" fillId="0" borderId="47" xfId="0" applyFont="1" applyFill="1" applyBorder="1" applyAlignment="1">
      <alignment horizontal="left"/>
    </xf>
    <xf numFmtId="0" fontId="7" fillId="0" borderId="49" xfId="0" applyFont="1" applyFill="1" applyBorder="1" applyAlignment="1">
      <alignment horizontal="left"/>
    </xf>
    <xf numFmtId="0" fontId="7" fillId="0" borderId="11" xfId="0" applyFont="1" applyFill="1" applyBorder="1" applyAlignment="1">
      <alignment horizontal="right" vertical="center" shrinkToFit="1" readingOrder="2"/>
    </xf>
    <xf numFmtId="0" fontId="7" fillId="0" borderId="11" xfId="0" applyFont="1" applyBorder="1" applyAlignment="1">
      <alignment horizontal="left" vertical="center" shrinkToFit="1"/>
    </xf>
    <xf numFmtId="0" fontId="7" fillId="0" borderId="5" xfId="7" applyFont="1" applyFill="1" applyBorder="1" applyAlignment="1">
      <alignment horizontal="right" vertical="center" readingOrder="2"/>
    </xf>
    <xf numFmtId="0" fontId="7" fillId="0" borderId="16" xfId="7" applyFont="1" applyFill="1" applyBorder="1" applyAlignment="1">
      <alignment horizontal="right" vertical="center" wrapText="1" readingOrder="2"/>
    </xf>
    <xf numFmtId="0" fontId="7" fillId="0" borderId="22" xfId="7" applyFont="1" applyBorder="1" applyAlignment="1">
      <alignment vertical="center" wrapText="1"/>
    </xf>
    <xf numFmtId="0" fontId="7" fillId="0" borderId="26" xfId="7" applyFont="1" applyBorder="1" applyAlignment="1">
      <alignment vertical="center" wrapText="1"/>
    </xf>
    <xf numFmtId="0" fontId="7" fillId="0" borderId="5" xfId="7" applyFont="1" applyBorder="1" applyAlignment="1">
      <alignment horizontal="center" vertical="center"/>
    </xf>
    <xf numFmtId="0" fontId="7" fillId="0" borderId="10" xfId="7" applyFont="1" applyFill="1" applyBorder="1" applyAlignment="1">
      <alignment horizontal="right" vertical="center" readingOrder="2"/>
    </xf>
    <xf numFmtId="0" fontId="7" fillId="0" borderId="16" xfId="7" applyFont="1" applyFill="1" applyBorder="1" applyAlignment="1">
      <alignment horizontal="right" vertical="center" readingOrder="2"/>
    </xf>
    <xf numFmtId="0" fontId="7" fillId="0" borderId="23" xfId="7" applyFont="1" applyFill="1" applyBorder="1" applyAlignment="1">
      <alignment horizontal="right" vertical="center" readingOrder="2"/>
    </xf>
    <xf numFmtId="0" fontId="7" fillId="0" borderId="22" xfId="7" applyFont="1" applyBorder="1" applyAlignment="1">
      <alignment vertical="center"/>
    </xf>
    <xf numFmtId="0" fontId="7" fillId="0" borderId="26" xfId="7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shrinkToFit="1"/>
    </xf>
    <xf numFmtId="0" fontId="7" fillId="0" borderId="16" xfId="0" applyFont="1" applyBorder="1" applyAlignment="1">
      <alignment horizontal="left" vertical="center" wrapText="1" shrinkToFit="1"/>
    </xf>
    <xf numFmtId="0" fontId="7" fillId="0" borderId="9" xfId="0" applyFont="1" applyFill="1" applyBorder="1" applyAlignment="1">
      <alignment horizontal="right" vertical="center" readingOrder="2"/>
    </xf>
    <xf numFmtId="0" fontId="7" fillId="0" borderId="17" xfId="0" applyFont="1" applyFill="1" applyBorder="1" applyAlignment="1">
      <alignment horizontal="right" vertical="center" readingOrder="2"/>
    </xf>
    <xf numFmtId="0" fontId="7" fillId="0" borderId="22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7" fillId="0" borderId="45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 readingOrder="2"/>
    </xf>
    <xf numFmtId="0" fontId="7" fillId="0" borderId="20" xfId="0" applyFont="1" applyBorder="1" applyAlignment="1">
      <alignment horizontal="center" vertical="center" wrapText="1" readingOrder="2"/>
    </xf>
    <xf numFmtId="0" fontId="7" fillId="0" borderId="31" xfId="0" applyFont="1" applyBorder="1" applyAlignment="1">
      <alignment horizontal="center" vertical="center" wrapText="1" readingOrder="2"/>
    </xf>
    <xf numFmtId="0" fontId="7" fillId="0" borderId="7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7" fillId="0" borderId="45" xfId="0" applyFont="1" applyFill="1" applyBorder="1" applyAlignment="1">
      <alignment horizontal="right" vertical="center" readingOrder="2"/>
    </xf>
    <xf numFmtId="0" fontId="1" fillId="0" borderId="16" xfId="0" applyFont="1" applyBorder="1" applyAlignment="1">
      <alignment horizontal="center" vertical="center" wrapText="1" readingOrder="2"/>
    </xf>
    <xf numFmtId="0" fontId="7" fillId="0" borderId="21" xfId="0" applyFont="1" applyFill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7" fillId="0" borderId="22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vertical="center" readingOrder="2"/>
    </xf>
    <xf numFmtId="0" fontId="7" fillId="0" borderId="11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4" borderId="23" xfId="0" applyFont="1" applyFill="1" applyBorder="1" applyAlignment="1">
      <alignment horizontal="center" vertical="center" shrinkToFit="1" readingOrder="2"/>
    </xf>
    <xf numFmtId="0" fontId="7" fillId="4" borderId="31" xfId="0" applyFont="1" applyFill="1" applyBorder="1" applyAlignment="1">
      <alignment horizontal="center" vertical="center" shrinkToFit="1" readingOrder="2"/>
    </xf>
    <xf numFmtId="0" fontId="7" fillId="0" borderId="6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shrinkToFit="1" readingOrder="2"/>
    </xf>
    <xf numFmtId="0" fontId="7" fillId="0" borderId="22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0" fontId="7" fillId="0" borderId="26" xfId="0" applyFont="1" applyBorder="1" applyAlignment="1">
      <alignment horizontal="left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Fill="1" applyBorder="1" applyAlignment="1">
      <alignment vertical="center" readingOrder="2"/>
    </xf>
    <xf numFmtId="0" fontId="4" fillId="0" borderId="0" xfId="0" applyFont="1" applyAlignment="1">
      <alignment horizontal="center"/>
    </xf>
    <xf numFmtId="0" fontId="7" fillId="4" borderId="22" xfId="0" applyFont="1" applyFill="1" applyBorder="1" applyAlignment="1">
      <alignment horizontal="center" vertical="center" wrapText="1" readingOrder="2"/>
    </xf>
    <xf numFmtId="0" fontId="7" fillId="4" borderId="26" xfId="0" applyFont="1" applyFill="1" applyBorder="1" applyAlignment="1">
      <alignment horizontal="center" vertical="center" wrapText="1" readingOrder="2"/>
    </xf>
    <xf numFmtId="0" fontId="7" fillId="4" borderId="11" xfId="0" applyFont="1" applyFill="1" applyBorder="1" applyAlignment="1">
      <alignment vertical="center" readingOrder="2"/>
    </xf>
    <xf numFmtId="0" fontId="7" fillId="4" borderId="11" xfId="0" applyFont="1" applyFill="1" applyBorder="1" applyAlignment="1">
      <alignment horizontal="left" vertical="center" wrapText="1" readingOrder="1"/>
    </xf>
    <xf numFmtId="0" fontId="7" fillId="4" borderId="22" xfId="11" applyFont="1" applyFill="1" applyBorder="1" applyAlignment="1">
      <alignment horizontal="center" vertical="center" wrapText="1" readingOrder="1"/>
    </xf>
    <xf numFmtId="0" fontId="7" fillId="4" borderId="21" xfId="11" applyFont="1" applyFill="1" applyBorder="1" applyAlignment="1">
      <alignment horizontal="center" vertical="center" wrapText="1" readingOrder="1"/>
    </xf>
    <xf numFmtId="0" fontId="7" fillId="4" borderId="26" xfId="11" applyFont="1" applyFill="1" applyBorder="1" applyAlignment="1">
      <alignment horizontal="center" vertical="center" wrapText="1" readingOrder="1"/>
    </xf>
    <xf numFmtId="0" fontId="7" fillId="4" borderId="5" xfId="11" applyFont="1" applyFill="1" applyBorder="1" applyAlignment="1">
      <alignment horizontal="left" vertical="center" wrapText="1" readingOrder="1"/>
    </xf>
    <xf numFmtId="0" fontId="7" fillId="4" borderId="8" xfId="11" applyFont="1" applyFill="1" applyBorder="1" applyAlignment="1">
      <alignment horizontal="center" vertical="center" wrapText="1" readingOrder="1"/>
    </xf>
    <xf numFmtId="0" fontId="7" fillId="4" borderId="5" xfId="11" applyFont="1" applyFill="1" applyBorder="1" applyAlignment="1">
      <alignment horizontal="center" vertical="center" wrapText="1" readingOrder="1"/>
    </xf>
    <xf numFmtId="0" fontId="7" fillId="4" borderId="22" xfId="11" applyFont="1" applyFill="1" applyBorder="1" applyAlignment="1">
      <alignment horizontal="center" vertical="center" readingOrder="1"/>
    </xf>
    <xf numFmtId="0" fontId="7" fillId="4" borderId="26" xfId="11" applyFont="1" applyFill="1" applyBorder="1" applyAlignment="1">
      <alignment horizontal="center" vertical="center" readingOrder="1"/>
    </xf>
    <xf numFmtId="0" fontId="7" fillId="4" borderId="7" xfId="0" applyFont="1" applyFill="1" applyBorder="1" applyAlignment="1">
      <alignment vertical="center" readingOrder="2"/>
    </xf>
    <xf numFmtId="0" fontId="7" fillId="4" borderId="7" xfId="0" applyFont="1" applyFill="1" applyBorder="1" applyAlignment="1">
      <alignment horizontal="left" vertical="center" wrapText="1" readingOrder="1"/>
    </xf>
    <xf numFmtId="0" fontId="7" fillId="4" borderId="14" xfId="0" applyFont="1" applyFill="1" applyBorder="1" applyAlignment="1">
      <alignment horizontal="left" vertical="center" wrapText="1" readingOrder="2"/>
    </xf>
    <xf numFmtId="0" fontId="5" fillId="4" borderId="2" xfId="0" applyFont="1" applyFill="1" applyBorder="1" applyAlignment="1">
      <alignment horizontal="left" vertical="center" shrinkToFit="1" readingOrder="1"/>
    </xf>
    <xf numFmtId="0" fontId="5" fillId="4" borderId="3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vertical="center" readingOrder="2"/>
    </xf>
    <xf numFmtId="0" fontId="5" fillId="4" borderId="4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 wrapText="1" readingOrder="2"/>
    </xf>
    <xf numFmtId="0" fontId="7" fillId="4" borderId="21" xfId="0" applyFont="1" applyFill="1" applyBorder="1" applyAlignment="1">
      <alignment horizontal="center" vertical="center" wrapText="1" readingOrder="2"/>
    </xf>
    <xf numFmtId="0" fontId="7" fillId="4" borderId="29" xfId="0" applyFont="1" applyFill="1" applyBorder="1" applyAlignment="1">
      <alignment horizontal="center" vertical="center" wrapText="1" readingOrder="2"/>
    </xf>
    <xf numFmtId="0" fontId="7" fillId="4" borderId="16" xfId="0" applyFont="1" applyFill="1" applyBorder="1" applyAlignment="1">
      <alignment vertical="center" wrapText="1" readingOrder="2"/>
    </xf>
    <xf numFmtId="0" fontId="1" fillId="4" borderId="16" xfId="0" applyFont="1" applyFill="1" applyBorder="1" applyAlignment="1">
      <alignment vertical="center" wrapText="1" readingOrder="2"/>
    </xf>
    <xf numFmtId="0" fontId="1" fillId="4" borderId="23" xfId="0" applyFont="1" applyFill="1" applyBorder="1" applyAlignment="1">
      <alignment vertical="center" wrapText="1" readingOrder="2"/>
    </xf>
    <xf numFmtId="0" fontId="5" fillId="0" borderId="0" xfId="0" applyFont="1" applyFill="1" applyBorder="1" applyAlignment="1">
      <alignment horizontal="center" vertical="center" wrapText="1" shrinkToFit="1" readingOrder="1"/>
    </xf>
    <xf numFmtId="0" fontId="5" fillId="4" borderId="3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right"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0" borderId="10" xfId="0" applyFont="1" applyFill="1" applyBorder="1" applyAlignment="1">
      <alignment horizontal="center" vertical="center" readingOrder="2"/>
    </xf>
    <xf numFmtId="0" fontId="44" fillId="4" borderId="9" xfId="0" applyFont="1" applyFill="1" applyBorder="1" applyAlignment="1">
      <alignment horizontal="center" vertical="center" wrapText="1"/>
    </xf>
    <xf numFmtId="0" fontId="44" fillId="4" borderId="0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right" vertical="center" readingOrder="2"/>
    </xf>
    <xf numFmtId="0" fontId="7" fillId="4" borderId="11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2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left" vertical="center"/>
    </xf>
    <xf numFmtId="0" fontId="14" fillId="4" borderId="8" xfId="0" applyFont="1" applyFill="1" applyBorder="1" applyAlignment="1">
      <alignment horizontal="right" vertical="center" readingOrder="2"/>
    </xf>
    <xf numFmtId="0" fontId="7" fillId="4" borderId="14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left" vertical="center" shrinkToFit="1" readingOrder="2"/>
    </xf>
    <xf numFmtId="0" fontId="7" fillId="4" borderId="16" xfId="0" applyFont="1" applyFill="1" applyBorder="1" applyAlignment="1">
      <alignment horizontal="left" vertical="center" shrinkToFit="1" readingOrder="2"/>
    </xf>
    <xf numFmtId="0" fontId="7" fillId="4" borderId="6" xfId="0" applyFont="1" applyFill="1" applyBorder="1" applyAlignment="1">
      <alignment horizontal="left" vertical="center" wrapText="1"/>
    </xf>
    <xf numFmtId="0" fontId="7" fillId="4" borderId="23" xfId="0" applyFont="1" applyFill="1" applyBorder="1" applyAlignment="1">
      <alignment horizontal="left" vertical="center" wrapText="1"/>
    </xf>
    <xf numFmtId="0" fontId="7" fillId="4" borderId="21" xfId="0" applyFont="1" applyFill="1" applyBorder="1" applyAlignment="1">
      <alignment horizontal="center" vertical="center"/>
    </xf>
    <xf numFmtId="0" fontId="7" fillId="4" borderId="29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 shrinkToFit="1" readingOrder="1"/>
    </xf>
    <xf numFmtId="0" fontId="7" fillId="4" borderId="5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7" fillId="4" borderId="16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7" fillId="0" borderId="6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horizontal="left" vertical="center" shrinkToFit="1" readingOrder="1"/>
    </xf>
    <xf numFmtId="0" fontId="7" fillId="0" borderId="5" xfId="0" applyFont="1" applyFill="1" applyBorder="1" applyAlignment="1">
      <alignment horizontal="center" vertical="center" shrinkToFit="1" readingOrder="1"/>
    </xf>
    <xf numFmtId="0" fontId="5" fillId="0" borderId="2" xfId="0" applyFont="1" applyFill="1" applyBorder="1" applyAlignment="1">
      <alignment horizontal="left" vertical="center" shrinkToFit="1" readingOrder="1"/>
    </xf>
    <xf numFmtId="0" fontId="7" fillId="0" borderId="30" xfId="0" applyFont="1" applyFill="1" applyBorder="1" applyAlignment="1">
      <alignment horizontal="center" vertical="center" shrinkToFit="1" readingOrder="1"/>
    </xf>
    <xf numFmtId="0" fontId="7" fillId="0" borderId="32" xfId="0" applyFont="1" applyFill="1" applyBorder="1" applyAlignment="1">
      <alignment horizontal="center" vertical="center" shrinkToFit="1" readingOrder="1"/>
    </xf>
    <xf numFmtId="0" fontId="7" fillId="0" borderId="0" xfId="0" applyFont="1" applyFill="1" applyBorder="1" applyAlignment="1">
      <alignment vertical="center" shrinkToFit="1" readingOrder="1"/>
    </xf>
    <xf numFmtId="0" fontId="7" fillId="0" borderId="20" xfId="0" applyFont="1" applyFill="1" applyBorder="1" applyAlignment="1">
      <alignment vertical="center" shrinkToFit="1" readingOrder="1"/>
    </xf>
    <xf numFmtId="0" fontId="7" fillId="0" borderId="14" xfId="0" applyFont="1" applyFill="1" applyBorder="1" applyAlignment="1">
      <alignment horizontal="center" shrinkToFit="1" readingOrder="1"/>
    </xf>
    <xf numFmtId="0" fontId="7" fillId="0" borderId="29" xfId="0" applyFont="1" applyFill="1" applyBorder="1" applyAlignment="1">
      <alignment horizontal="center" vertical="center" wrapText="1" shrinkToFit="1" readingOrder="1"/>
    </xf>
    <xf numFmtId="0" fontId="8" fillId="0" borderId="26" xfId="0" applyFont="1" applyBorder="1" applyAlignment="1">
      <alignment horizontal="center" vertical="center"/>
    </xf>
    <xf numFmtId="0" fontId="7" fillId="0" borderId="9" xfId="0" applyFont="1" applyFill="1" applyBorder="1" applyAlignment="1">
      <alignment vertical="center" readingOrder="2"/>
    </xf>
    <xf numFmtId="0" fontId="7" fillId="0" borderId="15" xfId="0" applyFont="1" applyBorder="1" applyAlignment="1">
      <alignment horizontal="center" vertical="center" wrapText="1" shrinkToFit="1" readingOrder="1"/>
    </xf>
    <xf numFmtId="0" fontId="7" fillId="0" borderId="6" xfId="0" applyFont="1" applyBorder="1" applyAlignment="1">
      <alignment horizontal="right" vertical="center"/>
    </xf>
    <xf numFmtId="0" fontId="7" fillId="0" borderId="14" xfId="0" applyFont="1" applyBorder="1" applyAlignment="1">
      <alignment horizontal="left" vertical="center"/>
    </xf>
    <xf numFmtId="0" fontId="7" fillId="0" borderId="5" xfId="0" applyFont="1" applyBorder="1" applyAlignment="1">
      <alignment horizontal="right" vertical="center"/>
    </xf>
    <xf numFmtId="0" fontId="7" fillId="0" borderId="20" xfId="0" applyFont="1" applyFill="1" applyBorder="1" applyAlignment="1">
      <alignment horizontal="center" vertical="center" shrinkToFit="1" readingOrder="2"/>
    </xf>
    <xf numFmtId="0" fontId="7" fillId="0" borderId="22" xfId="7" applyFont="1" applyBorder="1" applyAlignment="1">
      <alignment horizontal="center" vertical="center" wrapText="1" readingOrder="1"/>
    </xf>
    <xf numFmtId="0" fontId="7" fillId="0" borderId="21" xfId="7" applyFont="1" applyBorder="1" applyAlignment="1">
      <alignment horizontal="center" vertical="center" wrapText="1" readingOrder="1"/>
    </xf>
    <xf numFmtId="0" fontId="7" fillId="0" borderId="26" xfId="7" applyFont="1" applyBorder="1" applyAlignment="1">
      <alignment horizontal="center" vertical="center" wrapText="1" readingOrder="1"/>
    </xf>
    <xf numFmtId="0" fontId="7" fillId="0" borderId="15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readingOrder="2"/>
    </xf>
    <xf numFmtId="0" fontId="1" fillId="0" borderId="0" xfId="0" applyFont="1" applyBorder="1" applyAlignment="1">
      <alignment horizontal="center"/>
    </xf>
    <xf numFmtId="0" fontId="7" fillId="0" borderId="6" xfId="0" applyFont="1" applyFill="1" applyBorder="1" applyAlignment="1">
      <alignment horizontal="left" shrinkToFit="1" readingOrder="1"/>
    </xf>
    <xf numFmtId="0" fontId="14" fillId="0" borderId="8" xfId="0" applyFont="1" applyFill="1" applyBorder="1" applyAlignment="1">
      <alignment horizontal="right" vertical="center" readingOrder="2"/>
    </xf>
    <xf numFmtId="0" fontId="14" fillId="0" borderId="0" xfId="0" applyFont="1" applyFill="1" applyBorder="1" applyAlignment="1">
      <alignment horizontal="right" vertical="center" readingOrder="2"/>
    </xf>
    <xf numFmtId="0" fontId="14" fillId="0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 readingOrder="2"/>
    </xf>
    <xf numFmtId="0" fontId="7" fillId="0" borderId="51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 readingOrder="2"/>
    </xf>
    <xf numFmtId="0" fontId="5" fillId="0" borderId="16" xfId="0" applyFont="1" applyFill="1" applyBorder="1" applyAlignment="1">
      <alignment horizontal="center" vertical="center" wrapText="1" readingOrder="2"/>
    </xf>
    <xf numFmtId="0" fontId="7" fillId="0" borderId="23" xfId="0" applyFont="1" applyFill="1" applyBorder="1" applyAlignment="1">
      <alignment horizontal="right" vertical="center" readingOrder="2"/>
    </xf>
    <xf numFmtId="0" fontId="7" fillId="0" borderId="21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8" fillId="0" borderId="3" xfId="0" applyFont="1" applyFill="1" applyBorder="1" applyAlignment="1">
      <alignment horizontal="center" vertical="center" shrinkToFit="1" readingOrder="2"/>
    </xf>
    <xf numFmtId="0" fontId="28" fillId="0" borderId="0" xfId="0" applyFont="1" applyFill="1" applyBorder="1" applyAlignment="1">
      <alignment horizontal="center" vertical="center" shrinkToFit="1" readingOrder="2"/>
    </xf>
    <xf numFmtId="0" fontId="28" fillId="0" borderId="4" xfId="0" applyFont="1" applyFill="1" applyBorder="1" applyAlignment="1">
      <alignment horizontal="center" vertical="center" shrinkToFit="1" readingOrder="2"/>
    </xf>
    <xf numFmtId="0" fontId="28" fillId="0" borderId="3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 shrinkToFit="1"/>
    </xf>
    <xf numFmtId="0" fontId="7" fillId="0" borderId="14" xfId="0" applyFont="1" applyBorder="1" applyAlignment="1">
      <alignment horizontal="center" vertical="center" shrinkToFit="1"/>
    </xf>
    <xf numFmtId="0" fontId="7" fillId="0" borderId="25" xfId="0" applyFont="1" applyFill="1" applyBorder="1" applyAlignment="1">
      <alignment horizontal="right" vertical="center" shrinkToFit="1" readingOrder="2"/>
    </xf>
    <xf numFmtId="0" fontId="7" fillId="0" borderId="25" xfId="0" applyFont="1" applyBorder="1" applyAlignment="1">
      <alignment horizontal="left" vertical="center" shrinkToFit="1"/>
    </xf>
    <xf numFmtId="0" fontId="7" fillId="0" borderId="5" xfId="0" applyFont="1" applyBorder="1" applyAlignment="1">
      <alignment horizontal="center" vertical="center" wrapText="1" readingOrder="1"/>
    </xf>
    <xf numFmtId="0" fontId="7" fillId="0" borderId="16" xfId="0" applyFont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33" xfId="0" applyFont="1" applyBorder="1" applyAlignment="1">
      <alignment horizontal="left" vertical="center" shrinkToFi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 wrapText="1" shrinkToFit="1"/>
    </xf>
    <xf numFmtId="0" fontId="7" fillId="0" borderId="20" xfId="0" applyFont="1" applyFill="1" applyBorder="1" applyAlignment="1">
      <alignment horizontal="center" vertical="center" wrapText="1" shrinkToFit="1"/>
    </xf>
    <xf numFmtId="0" fontId="7" fillId="0" borderId="31" xfId="0" applyFont="1" applyFill="1" applyBorder="1" applyAlignment="1">
      <alignment horizontal="center" vertical="center" wrapText="1" shrinkToFit="1"/>
    </xf>
    <xf numFmtId="0" fontId="7" fillId="0" borderId="45" xfId="0" applyFont="1" applyFill="1" applyBorder="1" applyAlignment="1">
      <alignment horizontal="center" vertical="center" shrinkToFit="1"/>
    </xf>
    <xf numFmtId="0" fontId="7" fillId="0" borderId="32" xfId="0" applyFont="1" applyFill="1" applyBorder="1" applyAlignment="1">
      <alignment horizontal="center" vertical="center" shrinkToFit="1"/>
    </xf>
    <xf numFmtId="0" fontId="7" fillId="0" borderId="45" xfId="0" applyFont="1" applyBorder="1" applyAlignment="1">
      <alignment horizontal="center" vertical="center" shrinkToFit="1"/>
    </xf>
    <xf numFmtId="0" fontId="7" fillId="0" borderId="32" xfId="0" applyFont="1" applyBorder="1" applyAlignment="1">
      <alignment horizontal="center" vertical="center" shrinkToFit="1"/>
    </xf>
    <xf numFmtId="0" fontId="7" fillId="0" borderId="29" xfId="0" applyFont="1" applyBorder="1" applyAlignment="1">
      <alignment horizontal="center" vertical="center" wrapText="1" shrinkToFit="1"/>
    </xf>
    <xf numFmtId="0" fontId="7" fillId="0" borderId="21" xfId="0" applyFont="1" applyBorder="1" applyAlignment="1">
      <alignment horizontal="center" vertical="center" wrapText="1" shrinkToFit="1"/>
    </xf>
    <xf numFmtId="0" fontId="7" fillId="0" borderId="26" xfId="0" applyFont="1" applyBorder="1" applyAlignment="1">
      <alignment horizontal="center" vertical="center" wrapText="1" shrinkToFit="1"/>
    </xf>
    <xf numFmtId="0" fontId="7" fillId="0" borderId="15" xfId="0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30" xfId="0" applyFont="1" applyBorder="1" applyAlignment="1">
      <alignment horizontal="center" vertical="center" wrapText="1" readingOrder="1"/>
    </xf>
    <xf numFmtId="0" fontId="7" fillId="0" borderId="32" xfId="0" applyFont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horizontal="center" vertical="center" shrinkToFit="1"/>
    </xf>
    <xf numFmtId="0" fontId="7" fillId="0" borderId="23" xfId="0" applyFont="1" applyFill="1" applyBorder="1" applyAlignment="1">
      <alignment horizontal="center" vertical="center" shrinkToFit="1"/>
    </xf>
    <xf numFmtId="0" fontId="7" fillId="0" borderId="20" xfId="0" applyFont="1" applyFill="1" applyBorder="1" applyAlignment="1">
      <alignment horizontal="center" vertical="center" shrinkToFit="1"/>
    </xf>
    <xf numFmtId="0" fontId="7" fillId="0" borderId="31" xfId="0" applyFont="1" applyFill="1" applyBorder="1" applyAlignment="1">
      <alignment horizontal="center" vertical="center" shrinkToFit="1"/>
    </xf>
    <xf numFmtId="0" fontId="7" fillId="0" borderId="22" xfId="0" applyFont="1" applyBorder="1" applyAlignment="1">
      <alignment horizontal="center" vertical="center" wrapText="1" shrinkToFit="1"/>
    </xf>
    <xf numFmtId="0" fontId="7" fillId="0" borderId="21" xfId="0" applyFont="1" applyBorder="1" applyAlignment="1">
      <alignment horizontal="center" vertical="center" shrinkToFit="1"/>
    </xf>
    <xf numFmtId="0" fontId="0" fillId="0" borderId="20" xfId="0" applyBorder="1" applyAlignment="1">
      <alignment horizontal="center"/>
    </xf>
    <xf numFmtId="0" fontId="0" fillId="0" borderId="31" xfId="0" applyBorder="1" applyAlignment="1">
      <alignment horizontal="center"/>
    </xf>
    <xf numFmtId="0" fontId="7" fillId="0" borderId="14" xfId="0" applyFont="1" applyFill="1" applyBorder="1" applyAlignment="1">
      <alignment vertical="center" shrinkToFit="1" readingOrder="2"/>
    </xf>
    <xf numFmtId="0" fontId="7" fillId="0" borderId="14" xfId="0" applyFont="1" applyBorder="1" applyAlignment="1">
      <alignment horizontal="left" vertical="center" shrinkToFit="1"/>
    </xf>
    <xf numFmtId="0" fontId="7" fillId="0" borderId="10" xfId="0" applyFont="1" applyBorder="1" applyAlignment="1">
      <alignment horizontal="left" vertical="center" shrinkToFit="1"/>
    </xf>
    <xf numFmtId="0" fontId="7" fillId="0" borderId="5" xfId="0" applyFont="1" applyFill="1" applyBorder="1" applyAlignment="1">
      <alignment horizontal="center" vertical="center" shrinkToFit="1" readingOrder="2"/>
    </xf>
    <xf numFmtId="0" fontId="7" fillId="0" borderId="34" xfId="0" applyFont="1" applyFill="1" applyBorder="1" applyAlignment="1">
      <alignment horizontal="center" vertical="center" shrinkToFit="1"/>
    </xf>
    <xf numFmtId="0" fontId="7" fillId="0" borderId="29" xfId="0" applyFont="1" applyBorder="1" applyAlignment="1">
      <alignment horizontal="center" vertical="center" shrinkToFit="1"/>
    </xf>
    <xf numFmtId="0" fontId="7" fillId="0" borderId="30" xfId="0" applyFont="1" applyBorder="1" applyAlignment="1">
      <alignment horizontal="center" vertical="center" shrinkToFit="1"/>
    </xf>
    <xf numFmtId="0" fontId="7" fillId="0" borderId="30" xfId="0" applyFont="1" applyFill="1" applyBorder="1" applyAlignment="1">
      <alignment horizontal="center" vertical="center" shrinkToFit="1"/>
    </xf>
    <xf numFmtId="0" fontId="7" fillId="0" borderId="17" xfId="0" applyFont="1" applyBorder="1" applyAlignment="1">
      <alignment horizontal="left" vertical="center" wrapText="1" shrinkToFit="1"/>
    </xf>
    <xf numFmtId="0" fontId="7" fillId="0" borderId="22" xfId="0" applyFont="1" applyFill="1" applyBorder="1" applyAlignment="1">
      <alignment horizontal="center" vertical="center" shrinkToFit="1"/>
    </xf>
    <xf numFmtId="0" fontId="7" fillId="0" borderId="23" xfId="0" applyFont="1" applyBorder="1" applyAlignment="1">
      <alignment horizontal="center" vertical="center" shrinkToFit="1"/>
    </xf>
    <xf numFmtId="0" fontId="7" fillId="0" borderId="23" xfId="0" applyFont="1" applyFill="1" applyBorder="1" applyAlignment="1">
      <alignment horizontal="center" vertical="center" wrapText="1" shrinkToFit="1"/>
    </xf>
    <xf numFmtId="0" fontId="7" fillId="0" borderId="17" xfId="0" applyFont="1" applyBorder="1" applyAlignment="1">
      <alignment horizontal="left" vertical="center" wrapText="1" readingOrder="1"/>
    </xf>
    <xf numFmtId="0" fontId="7" fillId="0" borderId="17" xfId="0" applyFont="1" applyFill="1" applyBorder="1" applyAlignment="1">
      <alignment vertical="center" shrinkToFit="1"/>
    </xf>
    <xf numFmtId="0" fontId="7" fillId="0" borderId="17" xfId="0" applyFont="1" applyFill="1" applyBorder="1" applyAlignment="1">
      <alignment horizontal="center" vertical="center" shrinkToFit="1"/>
    </xf>
    <xf numFmtId="0" fontId="7" fillId="0" borderId="22" xfId="0" applyFont="1" applyFill="1" applyBorder="1" applyAlignment="1">
      <alignment horizontal="center" vertical="center" wrapText="1" shrinkToFit="1"/>
    </xf>
    <xf numFmtId="0" fontId="7" fillId="0" borderId="26" xfId="0" applyFont="1" applyFill="1" applyBorder="1" applyAlignment="1">
      <alignment horizontal="center" vertical="center" wrapText="1" shrinkToFit="1"/>
    </xf>
    <xf numFmtId="0" fontId="7" fillId="0" borderId="8" xfId="0" applyFont="1" applyFill="1" applyBorder="1" applyAlignment="1">
      <alignment horizontal="center" vertical="center" shrinkToFit="1"/>
    </xf>
    <xf numFmtId="0" fontId="7" fillId="4" borderId="14" xfId="0" applyFont="1" applyFill="1" applyBorder="1" applyAlignment="1">
      <alignment horizontal="left"/>
    </xf>
    <xf numFmtId="0" fontId="7" fillId="4" borderId="29" xfId="0" applyFont="1" applyFill="1" applyBorder="1" applyAlignment="1">
      <alignment horizontal="center" wrapText="1"/>
    </xf>
    <xf numFmtId="0" fontId="7" fillId="4" borderId="26" xfId="0" applyFont="1" applyFill="1" applyBorder="1" applyAlignment="1">
      <alignment horizontal="center" wrapText="1"/>
    </xf>
    <xf numFmtId="0" fontId="7" fillId="0" borderId="27" xfId="0" applyFont="1" applyFill="1" applyBorder="1" applyAlignment="1">
      <alignment horizontal="right" vertical="center" shrinkToFit="1" readingOrder="2"/>
    </xf>
    <xf numFmtId="0" fontId="7" fillId="0" borderId="23" xfId="0" applyFont="1" applyFill="1" applyBorder="1" applyAlignment="1">
      <alignment horizontal="center" vertical="center" shrinkToFit="1" readingOrder="2"/>
    </xf>
    <xf numFmtId="0" fontId="7" fillId="0" borderId="31" xfId="0" applyFont="1" applyFill="1" applyBorder="1" applyAlignment="1">
      <alignment horizontal="center" vertical="center" shrinkToFit="1" readingOrder="2"/>
    </xf>
    <xf numFmtId="0" fontId="7" fillId="0" borderId="7" xfId="0" applyFont="1" applyFill="1" applyBorder="1" applyAlignment="1">
      <alignment horizontal="right" vertical="center" shrinkToFit="1" readingOrder="2"/>
    </xf>
    <xf numFmtId="0" fontId="7" fillId="0" borderId="6" xfId="0" applyFont="1" applyBorder="1" applyAlignment="1">
      <alignment horizontal="left" vertical="center" shrinkToFit="1"/>
    </xf>
    <xf numFmtId="0" fontId="7" fillId="0" borderId="21" xfId="0" applyFont="1" applyBorder="1" applyAlignment="1">
      <alignment horizontal="center" wrapText="1"/>
    </xf>
    <xf numFmtId="0" fontId="7" fillId="0" borderId="14" xfId="8" applyFont="1" applyBorder="1" applyAlignment="1">
      <alignment horizontal="left" vertical="center" readingOrder="2"/>
    </xf>
    <xf numFmtId="0" fontId="5" fillId="4" borderId="0" xfId="0" applyFont="1" applyFill="1" applyBorder="1" applyAlignment="1">
      <alignment horizontal="center" vertical="center" wrapText="1" readingOrder="1"/>
    </xf>
    <xf numFmtId="0" fontId="5" fillId="4" borderId="3" xfId="11" applyFont="1" applyFill="1" applyBorder="1" applyAlignment="1">
      <alignment horizontal="center" vertical="center" readingOrder="2"/>
    </xf>
    <xf numFmtId="0" fontId="5" fillId="4" borderId="0" xfId="11" applyFont="1" applyFill="1" applyBorder="1" applyAlignment="1">
      <alignment horizontal="center" vertical="center" readingOrder="2"/>
    </xf>
    <xf numFmtId="0" fontId="5" fillId="4" borderId="4" xfId="11" applyFont="1" applyFill="1" applyBorder="1" applyAlignment="1">
      <alignment horizontal="center" vertical="center" readingOrder="2"/>
    </xf>
    <xf numFmtId="0" fontId="7" fillId="4" borderId="6" xfId="11" applyFont="1" applyFill="1" applyBorder="1" applyAlignment="1">
      <alignment horizontal="right" vertical="center" wrapText="1" shrinkToFit="1" readingOrder="1"/>
    </xf>
    <xf numFmtId="0" fontId="7" fillId="4" borderId="6" xfId="11" applyFont="1" applyFill="1" applyBorder="1" applyAlignment="1">
      <alignment horizontal="left" vertical="center" wrapText="1" readingOrder="1"/>
    </xf>
    <xf numFmtId="0" fontId="7" fillId="4" borderId="7" xfId="11" applyFont="1" applyFill="1" applyBorder="1" applyAlignment="1">
      <alignment horizontal="right" vertical="center" shrinkToFit="1" readingOrder="1"/>
    </xf>
    <xf numFmtId="0" fontId="7" fillId="4" borderId="7" xfId="7" applyFont="1" applyFill="1" applyBorder="1" applyAlignment="1">
      <alignment horizontal="left" vertical="center"/>
    </xf>
    <xf numFmtId="0" fontId="7" fillId="4" borderId="6" xfId="7" applyFont="1" applyFill="1" applyBorder="1" applyAlignment="1">
      <alignment horizontal="right" vertical="center" readingOrder="2"/>
    </xf>
    <xf numFmtId="0" fontId="7" fillId="4" borderId="5" xfId="7" applyFont="1" applyFill="1" applyBorder="1" applyAlignment="1">
      <alignment horizontal="center" vertical="center" readingOrder="2"/>
    </xf>
    <xf numFmtId="0" fontId="7" fillId="4" borderId="6" xfId="7" applyFont="1" applyFill="1" applyBorder="1" applyAlignment="1">
      <alignment horizontal="left" vertical="center"/>
    </xf>
    <xf numFmtId="0" fontId="7" fillId="4" borderId="6" xfId="7" applyFont="1" applyFill="1" applyBorder="1" applyAlignment="1">
      <alignment horizontal="center" vertical="center" wrapText="1" readingOrder="2"/>
    </xf>
    <xf numFmtId="0" fontId="7" fillId="4" borderId="8" xfId="7" applyFont="1" applyFill="1" applyBorder="1" applyAlignment="1">
      <alignment horizontal="center" vertical="center" wrapText="1" readingOrder="2"/>
    </xf>
    <xf numFmtId="0" fontId="7" fillId="4" borderId="22" xfId="7" applyFont="1" applyFill="1" applyBorder="1" applyAlignment="1">
      <alignment horizontal="center" vertical="center" wrapText="1"/>
    </xf>
    <xf numFmtId="0" fontId="7" fillId="4" borderId="26" xfId="7" applyFont="1" applyFill="1" applyBorder="1" applyAlignment="1">
      <alignment horizontal="center" vertical="center" wrapText="1"/>
    </xf>
    <xf numFmtId="0" fontId="7" fillId="4" borderId="5" xfId="7" applyFont="1" applyFill="1" applyBorder="1" applyAlignment="1">
      <alignment horizontal="center" vertical="center"/>
    </xf>
    <xf numFmtId="0" fontId="7" fillId="4" borderId="23" xfId="7" applyFont="1" applyFill="1" applyBorder="1" applyAlignment="1">
      <alignment horizontal="center" vertical="center" readingOrder="2"/>
    </xf>
    <xf numFmtId="0" fontId="7" fillId="4" borderId="20" xfId="7" applyFont="1" applyFill="1" applyBorder="1" applyAlignment="1">
      <alignment horizontal="center" vertical="center" readingOrder="2"/>
    </xf>
    <xf numFmtId="0" fontId="7" fillId="4" borderId="31" xfId="7" applyFont="1" applyFill="1" applyBorder="1" applyAlignment="1">
      <alignment horizontal="center" vertical="center" readingOrder="2"/>
    </xf>
    <xf numFmtId="0" fontId="7" fillId="4" borderId="21" xfId="7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left" vertical="center" wrapText="1" shrinkToFit="1" readingOrder="1"/>
    </xf>
    <xf numFmtId="0" fontId="7" fillId="4" borderId="34" xfId="0" applyFont="1" applyFill="1" applyBorder="1" applyAlignment="1">
      <alignment horizontal="left" vertical="center" wrapText="1" shrinkToFit="1" readingOrder="1"/>
    </xf>
    <xf numFmtId="0" fontId="7" fillId="4" borderId="41" xfId="0" applyFont="1" applyFill="1" applyBorder="1" applyAlignment="1">
      <alignment horizontal="right" vertical="center" wrapText="1" readingOrder="2"/>
    </xf>
    <xf numFmtId="0" fontId="7" fillId="4" borderId="23" xfId="0" applyFont="1" applyFill="1" applyBorder="1" applyAlignment="1">
      <alignment horizontal="right" vertical="center" wrapText="1" readingOrder="2"/>
    </xf>
    <xf numFmtId="0" fontId="7" fillId="4" borderId="14" xfId="0" applyFont="1" applyFill="1" applyBorder="1" applyAlignment="1">
      <alignment horizontal="center" wrapText="1" readingOrder="2"/>
    </xf>
    <xf numFmtId="0" fontId="5" fillId="4" borderId="37" xfId="0" applyFont="1" applyFill="1" applyBorder="1" applyAlignment="1">
      <alignment horizontal="center" vertical="center"/>
    </xf>
    <xf numFmtId="0" fontId="7" fillId="4" borderId="38" xfId="0" applyFont="1" applyFill="1" applyBorder="1" applyAlignment="1">
      <alignment horizontal="center" vertical="center" wrapText="1" readingOrder="1"/>
    </xf>
    <xf numFmtId="0" fontId="5" fillId="4" borderId="37" xfId="0" applyFont="1" applyFill="1" applyBorder="1" applyAlignment="1">
      <alignment horizontal="center" vertical="center" readingOrder="2"/>
    </xf>
    <xf numFmtId="0" fontId="7" fillId="4" borderId="22" xfId="0" applyFont="1" applyFill="1" applyBorder="1" applyAlignment="1">
      <alignment horizontal="left" vertical="center" wrapText="1" readingOrder="1"/>
    </xf>
    <xf numFmtId="0" fontId="7" fillId="4" borderId="26" xfId="0" applyFont="1" applyFill="1" applyBorder="1" applyAlignment="1">
      <alignment horizontal="left" vertical="center" wrapText="1" readingOrder="1"/>
    </xf>
    <xf numFmtId="0" fontId="7" fillId="4" borderId="0" xfId="0" applyFont="1" applyFill="1" applyBorder="1" applyAlignment="1">
      <alignment horizontal="right" vertical="center" readingOrder="2"/>
    </xf>
    <xf numFmtId="0" fontId="7" fillId="4" borderId="21" xfId="0" applyFont="1" applyFill="1" applyBorder="1" applyAlignment="1">
      <alignment horizontal="center" vertical="center" wrapText="1" shrinkToFit="1" readingOrder="1"/>
    </xf>
    <xf numFmtId="0" fontId="7" fillId="4" borderId="14" xfId="0" applyFont="1" applyFill="1" applyBorder="1" applyAlignment="1">
      <alignment horizontal="center" shrinkToFit="1" readingOrder="1"/>
    </xf>
    <xf numFmtId="0" fontId="7" fillId="4" borderId="30" xfId="0" applyFont="1" applyFill="1" applyBorder="1" applyAlignment="1">
      <alignment horizontal="center" vertical="center" readingOrder="2"/>
    </xf>
    <xf numFmtId="0" fontId="7" fillId="4" borderId="32" xfId="0" applyFont="1" applyFill="1" applyBorder="1" applyAlignment="1">
      <alignment horizontal="center" vertical="center" readingOrder="2"/>
    </xf>
    <xf numFmtId="0" fontId="7" fillId="4" borderId="22" xfId="0" applyFont="1" applyFill="1" applyBorder="1" applyAlignment="1">
      <alignment horizontal="center" vertical="center" wrapText="1" shrinkToFit="1" readingOrder="1"/>
    </xf>
    <xf numFmtId="0" fontId="7" fillId="4" borderId="5" xfId="0" applyFont="1" applyFill="1" applyBorder="1" applyAlignment="1">
      <alignment horizontal="center" shrinkToFit="1" readingOrder="1"/>
    </xf>
    <xf numFmtId="0" fontId="7" fillId="4" borderId="16" xfId="0" applyFont="1" applyFill="1" applyBorder="1" applyAlignment="1">
      <alignment horizontal="center" shrinkToFit="1" readingOrder="1"/>
    </xf>
    <xf numFmtId="0" fontId="7" fillId="0" borderId="6" xfId="0" applyFont="1" applyFill="1" applyBorder="1" applyAlignment="1">
      <alignment horizontal="center" vertical="center" wrapText="1" shrinkToFit="1" readingOrder="1"/>
    </xf>
    <xf numFmtId="0" fontId="7" fillId="0" borderId="0" xfId="0" applyFont="1" applyFill="1" applyBorder="1" applyAlignment="1">
      <alignment horizontal="center" vertical="center" wrapText="1" shrinkToFit="1" readingOrder="1"/>
    </xf>
    <xf numFmtId="0" fontId="7" fillId="0" borderId="8" xfId="0" applyFont="1" applyFill="1" applyBorder="1" applyAlignment="1">
      <alignment horizontal="center" vertical="center" wrapText="1" shrinkToFit="1" readingOrder="1"/>
    </xf>
    <xf numFmtId="0" fontId="5" fillId="0" borderId="2" xfId="0" applyFont="1" applyFill="1" applyBorder="1" applyAlignment="1">
      <alignment horizontal="left" shrinkToFit="1" readingOrder="1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4" xfId="0" applyFont="1" applyFill="1" applyBorder="1" applyAlignment="1">
      <alignment vertical="center" readingOrder="2"/>
    </xf>
    <xf numFmtId="0" fontId="7" fillId="0" borderId="3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22" xfId="0" applyFont="1" applyFill="1" applyBorder="1" applyAlignment="1">
      <alignment horizontal="left" vertical="center" wrapText="1" shrinkToFit="1" readingOrder="1"/>
    </xf>
    <xf numFmtId="0" fontId="7" fillId="0" borderId="21" xfId="0" applyFont="1" applyFill="1" applyBorder="1" applyAlignment="1">
      <alignment horizontal="left" vertical="center" wrapText="1" shrinkToFit="1" readingOrder="1"/>
    </xf>
    <xf numFmtId="0" fontId="7" fillId="0" borderId="26" xfId="0" applyFont="1" applyFill="1" applyBorder="1" applyAlignment="1">
      <alignment horizontal="left" vertical="center" wrapText="1" shrinkToFit="1" readingOrder="1"/>
    </xf>
    <xf numFmtId="0" fontId="7" fillId="0" borderId="10" xfId="0" applyFont="1" applyFill="1" applyBorder="1" applyAlignment="1">
      <alignment horizontal="left" shrinkToFit="1" readingOrder="1"/>
    </xf>
    <xf numFmtId="0" fontId="7" fillId="0" borderId="14" xfId="0" applyFont="1" applyBorder="1" applyAlignment="1">
      <alignment horizontal="center" shrinkToFit="1" readingOrder="1"/>
    </xf>
    <xf numFmtId="0" fontId="7" fillId="0" borderId="6" xfId="0" applyFont="1" applyFill="1" applyBorder="1" applyAlignment="1">
      <alignment horizontal="left" wrapText="1" shrinkToFit="1" readingOrder="1"/>
    </xf>
    <xf numFmtId="0" fontId="7" fillId="0" borderId="23" xfId="0" applyFont="1" applyFill="1" applyBorder="1" applyAlignment="1">
      <alignment horizontal="left" wrapText="1" shrinkToFit="1" readingOrder="1"/>
    </xf>
    <xf numFmtId="0" fontId="7" fillId="0" borderId="30" xfId="0" applyFont="1" applyFill="1" applyBorder="1" applyAlignment="1">
      <alignment horizontal="center" vertical="center" wrapText="1" shrinkToFit="1" readingOrder="1"/>
    </xf>
    <xf numFmtId="0" fontId="7" fillId="0" borderId="32" xfId="0" applyFont="1" applyFill="1" applyBorder="1" applyAlignment="1">
      <alignment horizontal="center" vertical="center" wrapText="1" shrinkToFit="1" readingOrder="1"/>
    </xf>
    <xf numFmtId="0" fontId="19" fillId="0" borderId="3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readingOrder="2"/>
    </xf>
    <xf numFmtId="0" fontId="7" fillId="0" borderId="23" xfId="0" applyFont="1" applyFill="1" applyBorder="1" applyAlignment="1">
      <alignment horizontal="center" vertical="center" shrinkToFit="1" readingOrder="1"/>
    </xf>
    <xf numFmtId="0" fontId="7" fillId="0" borderId="31" xfId="0" applyFont="1" applyFill="1" applyBorder="1" applyAlignment="1">
      <alignment horizontal="center" vertical="center" shrinkToFit="1" readingOrder="1"/>
    </xf>
    <xf numFmtId="0" fontId="7" fillId="0" borderId="24" xfId="0" applyFont="1" applyFill="1" applyBorder="1" applyAlignment="1">
      <alignment horizontal="center" vertical="center" wrapText="1" shrinkToFit="1" readingOrder="1"/>
    </xf>
    <xf numFmtId="0" fontId="7" fillId="0" borderId="45" xfId="0" applyFont="1" applyFill="1" applyBorder="1" applyAlignment="1">
      <alignment horizontal="center" vertical="center" shrinkToFit="1" readingOrder="1"/>
    </xf>
    <xf numFmtId="0" fontId="7" fillId="0" borderId="24" xfId="0" applyFont="1" applyFill="1" applyBorder="1" applyAlignment="1">
      <alignment horizontal="center" vertical="center" shrinkToFit="1" readingOrder="1"/>
    </xf>
    <xf numFmtId="0" fontId="7" fillId="0" borderId="5" xfId="0" applyFont="1" applyFill="1" applyBorder="1" applyAlignment="1">
      <alignment horizontal="left" shrinkToFit="1" readingOrder="1"/>
    </xf>
    <xf numFmtId="0" fontId="7" fillId="0" borderId="16" xfId="0" applyFont="1" applyFill="1" applyBorder="1" applyAlignment="1">
      <alignment horizontal="left" shrinkToFit="1" readingOrder="1"/>
    </xf>
    <xf numFmtId="0" fontId="7" fillId="0" borderId="5" xfId="0" applyFont="1" applyBorder="1" applyAlignment="1">
      <alignment horizontal="center" shrinkToFit="1" readingOrder="1"/>
    </xf>
    <xf numFmtId="0" fontId="7" fillId="0" borderId="29" xfId="0" applyFont="1" applyFill="1" applyBorder="1" applyAlignment="1">
      <alignment horizontal="center" vertical="center" wrapText="1" readingOrder="2"/>
    </xf>
    <xf numFmtId="0" fontId="7" fillId="0" borderId="6" xfId="0" applyFont="1" applyFill="1" applyBorder="1" applyAlignment="1">
      <alignment horizontal="center" shrinkToFit="1" readingOrder="1"/>
    </xf>
    <xf numFmtId="0" fontId="7" fillId="0" borderId="14" xfId="0" applyFont="1" applyFill="1" applyBorder="1" applyAlignment="1">
      <alignment horizontal="left" vertical="center" readingOrder="2"/>
    </xf>
    <xf numFmtId="0" fontId="7" fillId="0" borderId="5" xfId="0" applyFont="1" applyFill="1" applyBorder="1" applyAlignment="1">
      <alignment horizontal="center" vertical="center" wrapText="1" shrinkToFit="1" readingOrder="1"/>
    </xf>
    <xf numFmtId="0" fontId="7" fillId="0" borderId="16" xfId="0" applyFont="1" applyFill="1" applyBorder="1" applyAlignment="1">
      <alignment horizontal="center" vertical="center" wrapText="1" shrinkToFit="1" readingOrder="1"/>
    </xf>
    <xf numFmtId="0" fontId="7" fillId="0" borderId="30" xfId="0" applyFont="1" applyFill="1" applyBorder="1" applyAlignment="1">
      <alignment horizontal="center" vertical="center" wrapText="1" shrinkToFit="1" readingOrder="2"/>
    </xf>
    <xf numFmtId="0" fontId="7" fillId="0" borderId="24" xfId="0" applyFont="1" applyFill="1" applyBorder="1" applyAlignment="1">
      <alignment horizontal="center" vertical="center" wrapText="1" shrinkToFit="1" readingOrder="2"/>
    </xf>
    <xf numFmtId="0" fontId="19" fillId="0" borderId="5" xfId="0" applyFont="1" applyFill="1" applyBorder="1" applyAlignment="1">
      <alignment horizontal="left" vertical="center" shrinkToFit="1" readingOrder="2"/>
    </xf>
    <xf numFmtId="0" fontId="19" fillId="0" borderId="16" xfId="0" applyFont="1" applyFill="1" applyBorder="1" applyAlignment="1">
      <alignment horizontal="left" vertical="center" shrinkToFit="1" readingOrder="2"/>
    </xf>
    <xf numFmtId="0" fontId="7" fillId="0" borderId="6" xfId="0" applyFont="1" applyFill="1" applyBorder="1" applyAlignment="1">
      <alignment horizontal="center" shrinkToFit="1" readingOrder="2"/>
    </xf>
    <xf numFmtId="0" fontId="19" fillId="0" borderId="5" xfId="0" applyFont="1" applyFill="1" applyBorder="1" applyAlignment="1">
      <alignment horizontal="left" vertical="center" wrapText="1" shrinkToFit="1" readingOrder="1"/>
    </xf>
    <xf numFmtId="0" fontId="33" fillId="0" borderId="16" xfId="0" applyFont="1" applyBorder="1" applyAlignment="1">
      <alignment vertical="center"/>
    </xf>
    <xf numFmtId="0" fontId="19" fillId="0" borderId="5" xfId="0" applyFont="1" applyFill="1" applyBorder="1" applyAlignment="1">
      <alignment horizontal="left" vertical="center" wrapText="1" shrinkToFit="1" readingOrder="2"/>
    </xf>
    <xf numFmtId="0" fontId="19" fillId="0" borderId="16" xfId="0" applyFont="1" applyFill="1" applyBorder="1" applyAlignment="1">
      <alignment horizontal="left" vertical="center" wrapText="1" shrinkToFit="1" readingOrder="2"/>
    </xf>
    <xf numFmtId="0" fontId="7" fillId="0" borderId="6" xfId="0" applyFont="1" applyFill="1" applyBorder="1" applyAlignment="1">
      <alignment horizontal="center" vertical="center" shrinkToFit="1" readingOrder="2"/>
    </xf>
    <xf numFmtId="0" fontId="7" fillId="0" borderId="6" xfId="0" applyFont="1" applyFill="1" applyBorder="1" applyAlignment="1">
      <alignment horizontal="left" vertical="center" readingOrder="2"/>
    </xf>
    <xf numFmtId="0" fontId="7" fillId="0" borderId="14" xfId="0" applyFont="1" applyFill="1" applyBorder="1" applyAlignment="1">
      <alignment horizontal="left" vertical="center"/>
    </xf>
    <xf numFmtId="0" fontId="19" fillId="0" borderId="3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9" fillId="0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 shrinkToFit="1" readingOrder="1"/>
    </xf>
    <xf numFmtId="0" fontId="7" fillId="0" borderId="8" xfId="0" applyFont="1" applyFill="1" applyBorder="1" applyAlignment="1">
      <alignment vertical="center" wrapText="1" shrinkToFit="1" readingOrder="1"/>
    </xf>
    <xf numFmtId="0" fontId="7" fillId="0" borderId="7" xfId="0" applyFont="1" applyFill="1" applyBorder="1" applyAlignment="1">
      <alignment horizontal="left" vertical="center" shrinkToFit="1" readingOrder="2"/>
    </xf>
    <xf numFmtId="0" fontId="7" fillId="0" borderId="5" xfId="0" applyFont="1" applyFill="1" applyBorder="1" applyAlignment="1">
      <alignment horizontal="left" vertical="center" shrinkToFit="1" readingOrder="2"/>
    </xf>
    <xf numFmtId="0" fontId="7" fillId="0" borderId="6" xfId="0" applyFont="1" applyFill="1" applyBorder="1" applyAlignment="1">
      <alignment horizontal="left" wrapText="1" shrinkToFit="1" readingOrder="2"/>
    </xf>
    <xf numFmtId="0" fontId="7" fillId="0" borderId="23" xfId="0" applyFont="1" applyFill="1" applyBorder="1" applyAlignment="1">
      <alignment horizontal="left" wrapText="1" shrinkToFit="1" readingOrder="2"/>
    </xf>
    <xf numFmtId="0" fontId="7" fillId="0" borderId="11" xfId="0" applyFont="1" applyFill="1" applyBorder="1" applyAlignment="1">
      <alignment horizontal="left" vertical="center" shrinkToFit="1" readingOrder="2"/>
    </xf>
    <xf numFmtId="0" fontId="7" fillId="0" borderId="6" xfId="0" applyFont="1" applyFill="1" applyBorder="1" applyAlignment="1">
      <alignment horizontal="center" wrapText="1" shrinkToFit="1" readingOrder="1"/>
    </xf>
    <xf numFmtId="0" fontId="7" fillId="0" borderId="8" xfId="0" applyFont="1" applyFill="1" applyBorder="1" applyAlignment="1">
      <alignment horizontal="center" wrapText="1" shrinkToFit="1" readingOrder="1"/>
    </xf>
    <xf numFmtId="0" fontId="7" fillId="0" borderId="14" xfId="0" applyFont="1" applyFill="1" applyBorder="1" applyAlignment="1">
      <alignment horizontal="center" shrinkToFit="1" readingOrder="2"/>
    </xf>
    <xf numFmtId="0" fontId="48" fillId="0" borderId="0" xfId="0" applyFont="1" applyAlignment="1">
      <alignment horizontal="center"/>
    </xf>
    <xf numFmtId="0" fontId="7" fillId="0" borderId="3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8" xfId="0" applyFont="1" applyFill="1" applyBorder="1" applyAlignment="1">
      <alignment horizontal="center" vertical="center" shrinkToFit="1" readingOrder="2"/>
    </xf>
    <xf numFmtId="0" fontId="7" fillId="4" borderId="3" xfId="0" applyFont="1" applyFill="1" applyBorder="1" applyAlignment="1">
      <alignment horizontal="right" vertical="center" readingOrder="2"/>
    </xf>
    <xf numFmtId="0" fontId="7" fillId="4" borderId="4" xfId="0" applyFont="1" applyFill="1" applyBorder="1" applyAlignment="1">
      <alignment horizontal="right" vertical="center" readingOrder="2"/>
    </xf>
    <xf numFmtId="0" fontId="7" fillId="0" borderId="22" xfId="0" applyFont="1" applyBorder="1" applyAlignment="1">
      <alignment horizontal="center" vertical="center" shrinkToFit="1" readingOrder="1"/>
    </xf>
    <xf numFmtId="0" fontId="7" fillId="0" borderId="26" xfId="0" applyFont="1" applyBorder="1" applyAlignment="1">
      <alignment horizontal="center" vertical="center" shrinkToFit="1" readingOrder="1"/>
    </xf>
    <xf numFmtId="0" fontId="7" fillId="0" borderId="23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 shrinkToFit="1" readingOrder="1"/>
    </xf>
    <xf numFmtId="0" fontId="7" fillId="0" borderId="24" xfId="0" applyFont="1" applyBorder="1" applyAlignment="1">
      <alignment horizontal="center" vertical="center" shrinkToFit="1" readingOrder="1"/>
    </xf>
    <xf numFmtId="0" fontId="7" fillId="0" borderId="32" xfId="0" applyFont="1" applyBorder="1" applyAlignment="1">
      <alignment horizontal="center" vertical="center" shrinkToFit="1" readingOrder="1"/>
    </xf>
    <xf numFmtId="0" fontId="7" fillId="4" borderId="17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shrinkToFit="1" readingOrder="1"/>
    </xf>
    <xf numFmtId="0" fontId="7" fillId="0" borderId="5" xfId="0" applyFont="1" applyFill="1" applyBorder="1" applyAlignment="1">
      <alignment horizontal="center" shrinkToFit="1" readingOrder="2"/>
    </xf>
    <xf numFmtId="0" fontId="7" fillId="0" borderId="22" xfId="0" applyFont="1" applyBorder="1" applyAlignment="1">
      <alignment horizontal="center" wrapText="1" shrinkToFit="1" readingOrder="1"/>
    </xf>
    <xf numFmtId="0" fontId="7" fillId="0" borderId="26" xfId="0" applyFont="1" applyBorder="1" applyAlignment="1">
      <alignment horizontal="center" wrapText="1" shrinkToFit="1" readingOrder="1"/>
    </xf>
    <xf numFmtId="0" fontId="7" fillId="0" borderId="6" xfId="0" applyFont="1" applyBorder="1" applyAlignment="1">
      <alignment horizontal="left" shrinkToFit="1" readingOrder="2"/>
    </xf>
    <xf numFmtId="0" fontId="7" fillId="0" borderId="7" xfId="0" applyFont="1" applyBorder="1" applyAlignment="1">
      <alignment horizontal="left" shrinkToFit="1" readingOrder="2"/>
    </xf>
    <xf numFmtId="0" fontId="7" fillId="4" borderId="14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10" xfId="0" applyFont="1" applyBorder="1" applyAlignment="1">
      <alignment horizontal="left" shrinkToFit="1" readingOrder="1"/>
    </xf>
    <xf numFmtId="0" fontId="7" fillId="0" borderId="6" xfId="0" applyFont="1" applyFill="1" applyBorder="1" applyAlignment="1">
      <alignment horizontal="center" vertical="center"/>
    </xf>
    <xf numFmtId="0" fontId="7" fillId="0" borderId="30" xfId="0" applyFont="1" applyBorder="1" applyAlignment="1">
      <alignment horizontal="left" wrapText="1" shrinkToFit="1" readingOrder="1"/>
    </xf>
    <xf numFmtId="0" fontId="7" fillId="0" borderId="32" xfId="0" applyFont="1" applyBorder="1" applyAlignment="1">
      <alignment horizontal="left" wrapText="1" shrinkToFit="1" readingOrder="1"/>
    </xf>
    <xf numFmtId="0" fontId="7" fillId="4" borderId="17" xfId="0" applyFont="1" applyFill="1" applyBorder="1" applyAlignment="1">
      <alignment horizontal="center" vertical="center" readingOrder="2"/>
    </xf>
    <xf numFmtId="0" fontId="7" fillId="0" borderId="31" xfId="0" applyFont="1" applyFill="1" applyBorder="1" applyAlignment="1">
      <alignment horizontal="right" vertical="center" readingOrder="2"/>
    </xf>
    <xf numFmtId="0" fontId="7" fillId="4" borderId="36" xfId="11" applyFont="1" applyFill="1" applyBorder="1" applyAlignment="1">
      <alignment horizontal="center" vertical="center" readingOrder="2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5" fillId="0" borderId="7" xfId="11" applyFont="1" applyFill="1" applyBorder="1" applyAlignment="1">
      <alignment horizontal="right" vertical="center" shrinkToFit="1" readingOrder="1"/>
    </xf>
    <xf numFmtId="0" fontId="5" fillId="0" borderId="23" xfId="11" applyFont="1" applyFill="1" applyBorder="1" applyAlignment="1">
      <alignment horizontal="center" vertical="center" wrapText="1" shrinkToFit="1" readingOrder="1"/>
    </xf>
    <xf numFmtId="0" fontId="5" fillId="0" borderId="31" xfId="11" applyFont="1" applyFill="1" applyBorder="1" applyAlignment="1">
      <alignment horizontal="center" vertical="center" wrapText="1" shrinkToFit="1" readingOrder="1"/>
    </xf>
    <xf numFmtId="0" fontId="19" fillId="0" borderId="6" xfId="11" applyFont="1" applyFill="1" applyBorder="1" applyAlignment="1">
      <alignment horizontal="center" vertical="center" wrapText="1" readingOrder="1"/>
    </xf>
    <xf numFmtId="0" fontId="19" fillId="0" borderId="0" xfId="11" applyFont="1" applyFill="1" applyAlignment="1">
      <alignment horizontal="center" vertical="center" wrapText="1" readingOrder="1"/>
    </xf>
    <xf numFmtId="0" fontId="5" fillId="0" borderId="8" xfId="11" applyFont="1" applyFill="1" applyBorder="1" applyAlignment="1">
      <alignment horizontal="right" vertical="center" shrinkToFit="1" readingOrder="1"/>
    </xf>
    <xf numFmtId="0" fontId="19" fillId="0" borderId="5" xfId="11" applyFont="1" applyFill="1" applyBorder="1" applyAlignment="1">
      <alignment horizontal="left" vertical="center" wrapText="1" readingOrder="1"/>
    </xf>
    <xf numFmtId="0" fontId="5" fillId="0" borderId="6" xfId="11" applyFont="1" applyFill="1" applyBorder="1" applyAlignment="1">
      <alignment horizontal="right" vertical="center" wrapText="1" shrinkToFit="1" readingOrder="1"/>
    </xf>
    <xf numFmtId="0" fontId="19" fillId="4" borderId="6" xfId="11" applyFont="1" applyFill="1" applyBorder="1" applyAlignment="1">
      <alignment horizontal="left" vertical="center" wrapText="1" readingOrder="1"/>
    </xf>
    <xf numFmtId="0" fontId="5" fillId="0" borderId="23" xfId="11" applyFont="1" applyFill="1" applyBorder="1" applyAlignment="1">
      <alignment horizontal="center" vertical="center" shrinkToFit="1" readingOrder="1"/>
    </xf>
    <xf numFmtId="0" fontId="5" fillId="0" borderId="20" xfId="11" applyFont="1" applyFill="1" applyBorder="1" applyAlignment="1">
      <alignment horizontal="center" vertical="center" shrinkToFit="1" readingOrder="1"/>
    </xf>
    <xf numFmtId="0" fontId="5" fillId="0" borderId="31" xfId="11" applyFont="1" applyFill="1" applyBorder="1" applyAlignment="1">
      <alignment horizontal="center" vertical="center" shrinkToFit="1" readingOrder="1"/>
    </xf>
    <xf numFmtId="0" fontId="29" fillId="0" borderId="6" xfId="11" applyFont="1" applyFill="1" applyBorder="1" applyAlignment="1">
      <alignment horizontal="center" wrapText="1" readingOrder="1"/>
    </xf>
    <xf numFmtId="0" fontId="29" fillId="0" borderId="0" xfId="11" applyFont="1" applyFill="1" applyBorder="1" applyAlignment="1">
      <alignment horizontal="center" wrapText="1" readingOrder="1"/>
    </xf>
    <xf numFmtId="0" fontId="29" fillId="0" borderId="8" xfId="11" applyFont="1" applyFill="1" applyBorder="1" applyAlignment="1">
      <alignment horizontal="center" wrapText="1" readingOrder="1"/>
    </xf>
    <xf numFmtId="0" fontId="5" fillId="0" borderId="5" xfId="11" applyFont="1" applyFill="1" applyBorder="1" applyAlignment="1">
      <alignment horizontal="center" vertical="center" shrinkToFit="1" readingOrder="1"/>
    </xf>
    <xf numFmtId="0" fontId="29" fillId="0" borderId="6" xfId="11" applyFont="1" applyFill="1" applyBorder="1" applyAlignment="1">
      <alignment horizontal="center" vertical="center" wrapText="1" readingOrder="1"/>
    </xf>
    <xf numFmtId="0" fontId="29" fillId="0" borderId="0" xfId="11" applyFont="1" applyFill="1" applyBorder="1" applyAlignment="1">
      <alignment horizontal="center" vertical="center" wrapText="1" readingOrder="1"/>
    </xf>
    <xf numFmtId="0" fontId="29" fillId="0" borderId="8" xfId="11" applyFont="1" applyFill="1" applyBorder="1" applyAlignment="1">
      <alignment horizontal="center" vertical="center" wrapText="1" readingOrder="1"/>
    </xf>
    <xf numFmtId="0" fontId="7" fillId="4" borderId="16" xfId="0" applyFont="1" applyFill="1" applyBorder="1" applyAlignment="1">
      <alignment horizontal="right" vertical="center" wrapText="1" readingOrder="2"/>
    </xf>
    <xf numFmtId="0" fontId="7" fillId="0" borderId="21" xfId="0" applyFont="1" applyFill="1" applyBorder="1" applyAlignment="1">
      <alignment horizontal="center" vertical="center" wrapText="1" shrinkToFit="1" readingOrder="2"/>
    </xf>
    <xf numFmtId="0" fontId="7" fillId="0" borderId="26" xfId="0" applyFont="1" applyFill="1" applyBorder="1" applyAlignment="1">
      <alignment horizontal="center" vertical="center" wrapText="1" shrinkToFit="1" readingOrder="2"/>
    </xf>
    <xf numFmtId="0" fontId="7" fillId="0" borderId="14" xfId="0" applyFont="1" applyFill="1" applyBorder="1" applyAlignment="1">
      <alignment horizontal="center" vertical="center" wrapText="1" shrinkToFit="1" readingOrder="2"/>
    </xf>
    <xf numFmtId="0" fontId="7" fillId="0" borderId="6" xfId="0" applyFont="1" applyFill="1" applyBorder="1" applyAlignment="1">
      <alignment horizontal="center" vertical="center" wrapText="1" shrinkToFit="1" readingOrder="2"/>
    </xf>
    <xf numFmtId="0" fontId="7" fillId="0" borderId="22" xfId="0" applyFont="1" applyFill="1" applyBorder="1" applyAlignment="1">
      <alignment horizontal="center" vertical="center" wrapText="1" shrinkToFit="1" readingOrder="2"/>
    </xf>
    <xf numFmtId="0" fontId="7" fillId="0" borderId="5" xfId="0" applyFont="1" applyFill="1" applyBorder="1" applyAlignment="1">
      <alignment horizontal="center" vertical="center" wrapText="1" shrinkToFit="1" readingOrder="2"/>
    </xf>
    <xf numFmtId="0" fontId="7" fillId="0" borderId="5" xfId="0" applyFont="1" applyBorder="1" applyAlignment="1">
      <alignment horizontal="center" vertical="center" shrinkToFit="1" readingOrder="2"/>
    </xf>
    <xf numFmtId="0" fontId="7" fillId="4" borderId="16" xfId="0" applyFont="1" applyFill="1" applyBorder="1" applyAlignment="1">
      <alignment horizontal="right" vertical="center" readingOrder="2"/>
    </xf>
    <xf numFmtId="0" fontId="7" fillId="0" borderId="14" xfId="0" applyFont="1" applyBorder="1" applyAlignment="1">
      <alignment horizontal="center" vertical="center" wrapText="1" shrinkToFit="1" readingOrder="1"/>
    </xf>
    <xf numFmtId="0" fontId="7" fillId="0" borderId="23" xfId="0" applyFont="1" applyBorder="1" applyAlignment="1">
      <alignment horizontal="center" vertical="center" wrapText="1" shrinkToFit="1" readingOrder="1"/>
    </xf>
    <xf numFmtId="0" fontId="7" fillId="0" borderId="31" xfId="0" applyFont="1" applyBorder="1" applyAlignment="1">
      <alignment horizontal="center" vertical="center" wrapText="1" shrinkToFit="1" readingOrder="1"/>
    </xf>
    <xf numFmtId="0" fontId="5" fillId="0" borderId="10" xfId="0" applyFont="1" applyFill="1" applyBorder="1" applyAlignment="1">
      <alignment horizontal="right" vertical="center" readingOrder="2"/>
    </xf>
    <xf numFmtId="0" fontId="5" fillId="0" borderId="27" xfId="0" applyFont="1" applyFill="1" applyBorder="1" applyAlignment="1">
      <alignment horizontal="right" vertical="center" shrinkToFit="1" readingOrder="2"/>
    </xf>
    <xf numFmtId="0" fontId="7" fillId="4" borderId="23" xfId="0" applyFont="1" applyFill="1" applyBorder="1" applyAlignment="1">
      <alignment horizontal="center" vertical="center" wrapText="1" readingOrder="1"/>
    </xf>
    <xf numFmtId="0" fontId="7" fillId="4" borderId="20" xfId="0" applyFont="1" applyFill="1" applyBorder="1" applyAlignment="1">
      <alignment horizontal="center" vertical="center" wrapText="1" readingOrder="1"/>
    </xf>
    <xf numFmtId="0" fontId="7" fillId="4" borderId="31" xfId="0" applyFont="1" applyFill="1" applyBorder="1" applyAlignment="1">
      <alignment horizontal="center" vertical="center" wrapText="1" readingOrder="1"/>
    </xf>
    <xf numFmtId="0" fontId="7" fillId="0" borderId="9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wrapText="1" readingOrder="1"/>
    </xf>
    <xf numFmtId="0" fontId="7" fillId="0" borderId="8" xfId="0" applyFont="1" applyBorder="1" applyAlignment="1">
      <alignment horizontal="center" vertical="center" wrapText="1" readingOrder="1"/>
    </xf>
    <xf numFmtId="0" fontId="7" fillId="4" borderId="34" xfId="0" applyFont="1" applyFill="1" applyBorder="1" applyAlignment="1">
      <alignment horizontal="center" vertical="center" wrapText="1" readingOrder="1"/>
    </xf>
    <xf numFmtId="0" fontId="7" fillId="0" borderId="7" xfId="7" applyFont="1" applyFill="1" applyBorder="1" applyAlignment="1">
      <alignment horizontal="right" vertical="center" shrinkToFit="1" readingOrder="2"/>
    </xf>
    <xf numFmtId="0" fontId="7" fillId="0" borderId="7" xfId="7" applyFont="1" applyFill="1" applyBorder="1" applyAlignment="1">
      <alignment horizontal="left" vertical="center" shrinkToFit="1" readingOrder="2"/>
    </xf>
    <xf numFmtId="0" fontId="5" fillId="0" borderId="5" xfId="0" applyFont="1" applyFill="1" applyBorder="1" applyAlignment="1">
      <alignment horizontal="right" vertical="center" readingOrder="2"/>
    </xf>
    <xf numFmtId="0" fontId="7" fillId="4" borderId="23" xfId="0" applyFont="1" applyFill="1" applyBorder="1" applyAlignment="1">
      <alignment horizontal="center" vertical="center" readingOrder="1"/>
    </xf>
    <xf numFmtId="0" fontId="7" fillId="4" borderId="20" xfId="0" applyFont="1" applyFill="1" applyBorder="1" applyAlignment="1">
      <alignment horizontal="center" vertical="center" readingOrder="1"/>
    </xf>
    <xf numFmtId="0" fontId="7" fillId="4" borderId="31" xfId="0" applyFont="1" applyFill="1" applyBorder="1" applyAlignment="1">
      <alignment horizontal="center" vertical="center" readingOrder="1"/>
    </xf>
    <xf numFmtId="0" fontId="32" fillId="0" borderId="23" xfId="0" applyFont="1" applyFill="1" applyBorder="1" applyAlignment="1">
      <alignment horizontal="center" vertical="center" readingOrder="2"/>
    </xf>
    <xf numFmtId="0" fontId="32" fillId="0" borderId="20" xfId="0" applyFont="1" applyFill="1" applyBorder="1" applyAlignment="1">
      <alignment horizontal="center" vertical="center" readingOrder="2"/>
    </xf>
    <xf numFmtId="0" fontId="32" fillId="0" borderId="34" xfId="0" applyFont="1" applyFill="1" applyBorder="1" applyAlignment="1">
      <alignment horizontal="center" vertical="center" readingOrder="2"/>
    </xf>
    <xf numFmtId="0" fontId="32" fillId="0" borderId="31" xfId="0" applyFont="1" applyFill="1" applyBorder="1" applyAlignment="1">
      <alignment horizontal="center" vertical="center" readingOrder="2"/>
    </xf>
    <xf numFmtId="0" fontId="7" fillId="0" borderId="23" xfId="0" applyFont="1" applyFill="1" applyBorder="1" applyAlignment="1">
      <alignment vertical="center" wrapText="1" readingOrder="2"/>
    </xf>
    <xf numFmtId="0" fontId="7" fillId="0" borderId="20" xfId="0" applyFont="1" applyFill="1" applyBorder="1" applyAlignment="1">
      <alignment vertical="center" wrapText="1" readingOrder="2"/>
    </xf>
    <xf numFmtId="0" fontId="7" fillId="0" borderId="31" xfId="0" applyFont="1" applyFill="1" applyBorder="1" applyAlignment="1">
      <alignment vertical="center" wrapText="1" readingOrder="2"/>
    </xf>
    <xf numFmtId="0" fontId="7" fillId="0" borderId="21" xfId="0" applyFont="1" applyFill="1" applyBorder="1" applyAlignment="1">
      <alignment vertical="center" wrapText="1" readingOrder="2"/>
    </xf>
    <xf numFmtId="0" fontId="7" fillId="0" borderId="26" xfId="0" applyFont="1" applyFill="1" applyBorder="1" applyAlignment="1">
      <alignment vertical="center" wrapText="1" readingOrder="2"/>
    </xf>
    <xf numFmtId="0" fontId="7" fillId="0" borderId="20" xfId="0" applyFont="1" applyFill="1" applyBorder="1" applyAlignment="1">
      <alignment vertical="center" readingOrder="1"/>
    </xf>
    <xf numFmtId="0" fontId="7" fillId="0" borderId="23" xfId="0" applyFont="1" applyFill="1" applyBorder="1" applyAlignment="1">
      <alignment horizontal="center" vertical="center" readingOrder="1"/>
    </xf>
    <xf numFmtId="0" fontId="7" fillId="0" borderId="20" xfId="0" applyFont="1" applyFill="1" applyBorder="1" applyAlignment="1">
      <alignment horizontal="center" vertical="center" readingOrder="1"/>
    </xf>
    <xf numFmtId="0" fontId="7" fillId="0" borderId="0" xfId="0" applyFont="1" applyFill="1" applyBorder="1" applyAlignment="1">
      <alignment horizontal="center" vertical="center" readingOrder="1"/>
    </xf>
    <xf numFmtId="0" fontId="7" fillId="0" borderId="14" xfId="0" applyFont="1" applyFill="1" applyBorder="1" applyAlignment="1">
      <alignment horizontal="left" vertical="center" readingOrder="1"/>
    </xf>
    <xf numFmtId="0" fontId="7" fillId="4" borderId="28" xfId="0" applyFont="1" applyFill="1" applyBorder="1" applyAlignment="1">
      <alignment horizontal="center" vertical="center" wrapText="1" readingOrder="2"/>
    </xf>
    <xf numFmtId="0" fontId="7" fillId="4" borderId="16" xfId="0" applyFont="1" applyFill="1" applyBorder="1" applyAlignment="1">
      <alignment horizontal="center" vertical="center" wrapText="1" readingOrder="2"/>
    </xf>
    <xf numFmtId="0" fontId="5" fillId="0" borderId="15" xfId="0" applyFont="1" applyFill="1" applyBorder="1" applyAlignment="1">
      <alignment horizontal="right" vertical="center" wrapText="1" readingOrder="2"/>
    </xf>
    <xf numFmtId="0" fontId="5" fillId="0" borderId="5" xfId="0" applyFont="1" applyFill="1" applyBorder="1" applyAlignment="1">
      <alignment horizontal="right" vertical="center" wrapText="1" readingOrder="2"/>
    </xf>
    <xf numFmtId="0" fontId="5" fillId="0" borderId="23" xfId="0" applyFont="1" applyFill="1" applyBorder="1" applyAlignment="1">
      <alignment horizontal="center" vertical="center" readingOrder="2"/>
    </xf>
    <xf numFmtId="0" fontId="5" fillId="0" borderId="31" xfId="0" applyFont="1" applyFill="1" applyBorder="1" applyAlignment="1">
      <alignment horizontal="center" vertical="center" readingOrder="2"/>
    </xf>
    <xf numFmtId="0" fontId="7" fillId="0" borderId="8" xfId="0" applyFont="1" applyBorder="1" applyAlignment="1">
      <alignment horizontal="left" vertical="center" wrapText="1" readingOrder="1"/>
    </xf>
    <xf numFmtId="0" fontId="7" fillId="0" borderId="15" xfId="0" applyFont="1" applyBorder="1" applyAlignment="1">
      <alignment horizontal="center" vertical="center" wrapText="1" readingOrder="1"/>
    </xf>
    <xf numFmtId="0" fontId="7" fillId="0" borderId="14" xfId="0" applyFont="1" applyBorder="1" applyAlignment="1">
      <alignment horizontal="center" vertical="center" wrapText="1" readingOrder="1"/>
    </xf>
    <xf numFmtId="0" fontId="5" fillId="0" borderId="23" xfId="0" applyFont="1" applyFill="1" applyBorder="1" applyAlignment="1">
      <alignment horizontal="center" vertical="center" wrapText="1" readingOrder="2"/>
    </xf>
    <xf numFmtId="0" fontId="5" fillId="0" borderId="20" xfId="0" applyFont="1" applyFill="1" applyBorder="1" applyAlignment="1">
      <alignment horizontal="center" vertical="center" wrapText="1" readingOrder="2"/>
    </xf>
    <xf numFmtId="0" fontId="7" fillId="4" borderId="42" xfId="0" applyFont="1" applyFill="1" applyBorder="1" applyAlignment="1">
      <alignment horizontal="center" vertical="center" wrapText="1" readingOrder="2"/>
    </xf>
    <xf numFmtId="0" fontId="7" fillId="4" borderId="18" xfId="0" applyFont="1" applyFill="1" applyBorder="1" applyAlignment="1">
      <alignment horizontal="center" vertical="center" readingOrder="2"/>
    </xf>
    <xf numFmtId="0" fontId="7" fillId="0" borderId="19" xfId="0" applyFont="1" applyBorder="1" applyAlignment="1">
      <alignment horizontal="center" vertical="center" wrapText="1" readingOrder="1"/>
    </xf>
    <xf numFmtId="0" fontId="13" fillId="0" borderId="10" xfId="0" applyFont="1" applyFill="1" applyBorder="1" applyAlignment="1">
      <alignment horizontal="right" vertical="center" readingOrder="2"/>
    </xf>
    <xf numFmtId="0" fontId="7" fillId="0" borderId="23" xfId="0" applyFont="1" applyBorder="1" applyAlignment="1">
      <alignment horizontal="center" vertical="center" wrapText="1" readingOrder="1"/>
    </xf>
    <xf numFmtId="0" fontId="7" fillId="0" borderId="20" xfId="0" applyFont="1" applyBorder="1" applyAlignment="1">
      <alignment horizontal="center" vertical="center" wrapText="1" readingOrder="1"/>
    </xf>
    <xf numFmtId="0" fontId="7" fillId="0" borderId="31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left"/>
    </xf>
    <xf numFmtId="0" fontId="32" fillId="0" borderId="0" xfId="0" applyFont="1" applyFill="1" applyBorder="1" applyAlignment="1">
      <alignment horizontal="center" vertical="center" readingOrder="2"/>
    </xf>
    <xf numFmtId="0" fontId="32" fillId="0" borderId="8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8" xfId="0" applyFont="1" applyFill="1" applyBorder="1" applyAlignment="1">
      <alignment horizontal="center" vertical="center" wrapText="1" readingOrder="1"/>
    </xf>
    <xf numFmtId="0" fontId="5" fillId="0" borderId="8" xfId="0" applyFont="1" applyFill="1" applyBorder="1" applyAlignment="1">
      <alignment horizontal="right" vertical="center" readingOrder="2"/>
    </xf>
    <xf numFmtId="0" fontId="5" fillId="0" borderId="26" xfId="0" applyFont="1" applyFill="1" applyBorder="1" applyAlignment="1">
      <alignment horizontal="right" vertical="center" readingOrder="2"/>
    </xf>
    <xf numFmtId="0" fontId="5" fillId="0" borderId="15" xfId="0" applyFont="1" applyFill="1" applyBorder="1" applyAlignment="1">
      <alignment vertical="center" readingOrder="2"/>
    </xf>
    <xf numFmtId="0" fontId="5" fillId="0" borderId="5" xfId="0" applyFont="1" applyFill="1" applyBorder="1" applyAlignment="1">
      <alignment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4" borderId="20" xfId="0" applyFont="1" applyFill="1" applyBorder="1" applyAlignment="1">
      <alignment horizontal="center" vertical="center" shrinkToFit="1" readingOrder="2"/>
    </xf>
    <xf numFmtId="0" fontId="5" fillId="0" borderId="22" xfId="0" applyFont="1" applyFill="1" applyBorder="1" applyAlignment="1">
      <alignment horizontal="right" vertical="center" readingOrder="2"/>
    </xf>
    <xf numFmtId="0" fontId="5" fillId="0" borderId="6" xfId="0" applyFont="1" applyFill="1" applyBorder="1" applyAlignment="1">
      <alignment horizontal="right" vertical="center" readingOrder="2"/>
    </xf>
    <xf numFmtId="0" fontId="7" fillId="0" borderId="1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2" xfId="0" applyBorder="1" applyAlignment="1">
      <alignment wrapText="1"/>
    </xf>
    <xf numFmtId="0" fontId="19" fillId="0" borderId="5" xfId="0" applyFont="1" applyBorder="1" applyAlignment="1">
      <alignment horizontal="center" vertical="center" wrapText="1" readingOrder="1"/>
    </xf>
    <xf numFmtId="0" fontId="19" fillId="0" borderId="5" xfId="0" applyFont="1" applyBorder="1" applyAlignment="1">
      <alignment horizontal="left" vertical="center" wrapText="1" readingOrder="1"/>
    </xf>
    <xf numFmtId="0" fontId="5" fillId="0" borderId="6" xfId="0" applyFont="1" applyFill="1" applyBorder="1" applyAlignment="1">
      <alignment horizontal="center" vertical="center" readingOrder="2"/>
    </xf>
    <xf numFmtId="0" fontId="5" fillId="0" borderId="8" xfId="0" applyFont="1" applyFill="1" applyBorder="1" applyAlignment="1">
      <alignment horizontal="center" vertical="center" readingOrder="2"/>
    </xf>
    <xf numFmtId="0" fontId="7" fillId="0" borderId="6" xfId="0" applyFont="1" applyBorder="1" applyAlignment="1">
      <alignment horizontal="center" vertical="center" wrapText="1" readingOrder="1"/>
    </xf>
    <xf numFmtId="0" fontId="5" fillId="0" borderId="5" xfId="0" applyFont="1" applyFill="1" applyBorder="1" applyAlignment="1">
      <alignment horizontal="center" vertical="center" readingOrder="2"/>
    </xf>
    <xf numFmtId="0" fontId="7" fillId="0" borderId="24" xfId="0" applyFont="1" applyBorder="1" applyAlignment="1">
      <alignment horizontal="center" vertical="center" wrapText="1" readingOrder="1"/>
    </xf>
    <xf numFmtId="0" fontId="7" fillId="0" borderId="6" xfId="7" applyFont="1" applyBorder="1" applyAlignment="1">
      <alignment horizontal="center" vertical="center"/>
    </xf>
  </cellXfs>
  <cellStyles count="14">
    <cellStyle name="Comma 2" xfId="4"/>
    <cellStyle name="Comma 3" xfId="12"/>
    <cellStyle name="Currency 2" xfId="2"/>
    <cellStyle name="Currency 2 2" xfId="5"/>
    <cellStyle name="Good" xfId="1" builtinId="26"/>
    <cellStyle name="Normal" xfId="0" builtinId="0"/>
    <cellStyle name="Normal 2" xfId="3"/>
    <cellStyle name="Normal 2 2" xfId="6"/>
    <cellStyle name="Normal 2 2 2" xfId="7"/>
    <cellStyle name="Normal 2 3" xfId="11"/>
    <cellStyle name="Normal 3 2" xfId="8"/>
    <cellStyle name="Normal 4" xfId="9"/>
    <cellStyle name="Percent 2" xfId="13"/>
    <cellStyle name="Style 1" xfId="10"/>
  </cellStyles>
  <dxfs count="0"/>
  <tableStyles count="0" defaultTableStyle="TableStyleMedium9" defaultPivotStyle="PivotStyleLight16"/>
  <colors>
    <mruColors>
      <color rgb="FFFF99FF"/>
      <color rgb="FFFFCC66"/>
      <color rgb="FFCC9900"/>
      <color rgb="FF3399FF"/>
      <color rgb="FF99FF99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24"/>
  <sheetViews>
    <sheetView rightToLeft="1" view="pageBreakPreview" zoomScaleSheetLayoutView="100" workbookViewId="0">
      <selection activeCell="E30" sqref="E30"/>
    </sheetView>
  </sheetViews>
  <sheetFormatPr defaultRowHeight="12.75"/>
  <sheetData>
    <row r="4" spans="1:11" ht="54.75" customHeight="1">
      <c r="A4" s="2675" t="s">
        <v>2381</v>
      </c>
      <c r="B4" s="2675"/>
      <c r="C4" s="2675"/>
      <c r="D4" s="2675"/>
      <c r="E4" s="2675"/>
      <c r="F4" s="2628"/>
    </row>
    <row r="14" spans="1:11" ht="46.5" customHeight="1">
      <c r="E14" s="2675" t="s">
        <v>2382</v>
      </c>
      <c r="F14" s="2675"/>
      <c r="G14" s="2675"/>
      <c r="H14" s="2675"/>
      <c r="I14" s="2675"/>
      <c r="J14" s="2628"/>
      <c r="K14" s="2628"/>
    </row>
    <row r="24" spans="8:15" ht="49.5" customHeight="1">
      <c r="H24" s="2675" t="s">
        <v>2383</v>
      </c>
      <c r="I24" s="2675"/>
      <c r="J24" s="2675"/>
      <c r="K24" s="2675"/>
      <c r="L24" s="2675"/>
      <c r="M24" s="2628"/>
      <c r="N24" s="2628"/>
      <c r="O24" s="2628"/>
    </row>
  </sheetData>
  <mergeCells count="3">
    <mergeCell ref="A4:E4"/>
    <mergeCell ref="E14:I14"/>
    <mergeCell ref="H24:L24"/>
  </mergeCells>
  <printOptions horizontalCentered="1"/>
  <pageMargins left="0.39370078740157483" right="0.39370078740157483" top="0.39370078740157483" bottom="0.39370078740157483" header="0.39370078740157483" footer="0.3937007874015748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16"/>
  <sheetViews>
    <sheetView rightToLeft="1" view="pageBreakPreview" zoomScale="80" zoomScaleNormal="60" zoomScaleSheetLayoutView="80" workbookViewId="0">
      <selection activeCell="R101" sqref="R101"/>
    </sheetView>
  </sheetViews>
  <sheetFormatPr defaultRowHeight="12.75"/>
  <cols>
    <col min="1" max="1" width="37.85546875" style="120" customWidth="1"/>
    <col min="2" max="9" width="9.5703125" style="120" customWidth="1"/>
    <col min="10" max="10" width="8.42578125" style="120" customWidth="1"/>
    <col min="11" max="11" width="46.42578125" style="120" customWidth="1"/>
    <col min="12" max="16384" width="9.140625" style="120"/>
  </cols>
  <sheetData>
    <row r="1" spans="1:11" s="79" customFormat="1" ht="20.25" customHeight="1">
      <c r="A1" s="2796"/>
      <c r="B1" s="2796"/>
      <c r="C1" s="2796"/>
      <c r="D1" s="2796"/>
      <c r="E1" s="2796"/>
      <c r="F1" s="2796"/>
      <c r="G1" s="2796"/>
      <c r="H1" s="2796"/>
      <c r="I1" s="2796"/>
      <c r="J1" s="2796"/>
    </row>
    <row r="2" spans="1:11" s="79" customFormat="1" ht="25.5" customHeight="1">
      <c r="A2" s="2690" t="s">
        <v>1845</v>
      </c>
      <c r="B2" s="2690"/>
      <c r="C2" s="2690"/>
      <c r="D2" s="2690"/>
      <c r="E2" s="2690"/>
      <c r="F2" s="2690"/>
      <c r="G2" s="2690"/>
      <c r="H2" s="2690"/>
      <c r="I2" s="2690"/>
      <c r="J2" s="2690"/>
      <c r="K2" s="2690"/>
    </row>
    <row r="3" spans="1:11" s="79" customFormat="1" ht="42.75" customHeight="1">
      <c r="A3" s="2691" t="s">
        <v>1844</v>
      </c>
      <c r="B3" s="2691"/>
      <c r="C3" s="2691"/>
      <c r="D3" s="2691"/>
      <c r="E3" s="2691"/>
      <c r="F3" s="2691"/>
      <c r="G3" s="2691"/>
      <c r="H3" s="2691"/>
      <c r="I3" s="2691"/>
      <c r="J3" s="2691"/>
      <c r="K3" s="2691"/>
    </row>
    <row r="4" spans="1:11" s="79" customFormat="1" ht="27.75" customHeight="1" thickBot="1">
      <c r="A4" s="739" t="s">
        <v>1627</v>
      </c>
      <c r="B4" s="95"/>
      <c r="C4" s="95"/>
      <c r="D4" s="95"/>
      <c r="E4" s="95"/>
      <c r="F4" s="95"/>
      <c r="G4" s="95"/>
      <c r="H4" s="95"/>
      <c r="I4" s="95"/>
      <c r="J4" s="95"/>
      <c r="K4" s="105" t="s">
        <v>1628</v>
      </c>
    </row>
    <row r="5" spans="1:11" ht="17.25" customHeight="1" thickTop="1">
      <c r="A5" s="2793" t="s">
        <v>54</v>
      </c>
      <c r="B5" s="2798" t="s">
        <v>45</v>
      </c>
      <c r="C5" s="2798"/>
      <c r="D5" s="2798"/>
      <c r="E5" s="2798" t="s">
        <v>46</v>
      </c>
      <c r="F5" s="2798"/>
      <c r="G5" s="2798"/>
      <c r="H5" s="2798" t="s">
        <v>905</v>
      </c>
      <c r="I5" s="2798"/>
      <c r="J5" s="2798"/>
      <c r="K5" s="2799" t="s">
        <v>509</v>
      </c>
    </row>
    <row r="6" spans="1:11" ht="17.25" customHeight="1">
      <c r="A6" s="2794"/>
      <c r="B6" s="2802" t="s">
        <v>1673</v>
      </c>
      <c r="C6" s="2802"/>
      <c r="D6" s="2802"/>
      <c r="E6" s="2802" t="s">
        <v>463</v>
      </c>
      <c r="F6" s="2802"/>
      <c r="G6" s="2802"/>
      <c r="H6" s="2802" t="s">
        <v>464</v>
      </c>
      <c r="I6" s="2802"/>
      <c r="J6" s="2802"/>
      <c r="K6" s="2800"/>
    </row>
    <row r="7" spans="1:11" ht="17.25" customHeight="1">
      <c r="A7" s="2794"/>
      <c r="B7" s="1306" t="s">
        <v>931</v>
      </c>
      <c r="C7" s="1306" t="s">
        <v>932</v>
      </c>
      <c r="D7" s="1306" t="s">
        <v>954</v>
      </c>
      <c r="E7" s="1306" t="s">
        <v>931</v>
      </c>
      <c r="F7" s="1306" t="s">
        <v>932</v>
      </c>
      <c r="G7" s="1306" t="s">
        <v>954</v>
      </c>
      <c r="H7" s="1306" t="s">
        <v>931</v>
      </c>
      <c r="I7" s="1306" t="s">
        <v>932</v>
      </c>
      <c r="J7" s="1306" t="s">
        <v>954</v>
      </c>
      <c r="K7" s="2800"/>
    </row>
    <row r="8" spans="1:11" ht="17.25" customHeight="1" thickBot="1">
      <c r="A8" s="2795"/>
      <c r="B8" s="1307" t="s">
        <v>934</v>
      </c>
      <c r="C8" s="1307" t="s">
        <v>935</v>
      </c>
      <c r="D8" s="1307" t="s">
        <v>936</v>
      </c>
      <c r="E8" s="1307" t="s">
        <v>934</v>
      </c>
      <c r="F8" s="1307" t="s">
        <v>935</v>
      </c>
      <c r="G8" s="1307" t="s">
        <v>936</v>
      </c>
      <c r="H8" s="1307" t="s">
        <v>934</v>
      </c>
      <c r="I8" s="1307" t="s">
        <v>935</v>
      </c>
      <c r="J8" s="1307" t="s">
        <v>936</v>
      </c>
      <c r="K8" s="2801"/>
    </row>
    <row r="9" spans="1:11" s="124" customFormat="1" ht="23.25" customHeight="1">
      <c r="A9" s="1092" t="s">
        <v>48</v>
      </c>
      <c r="B9" s="1092"/>
      <c r="C9" s="1092"/>
      <c r="D9" s="1092"/>
      <c r="E9" s="1092"/>
      <c r="F9" s="1092"/>
      <c r="G9" s="1092"/>
      <c r="H9" s="1092"/>
      <c r="I9" s="1092"/>
      <c r="J9" s="1092"/>
      <c r="K9" s="1093" t="s">
        <v>504</v>
      </c>
    </row>
    <row r="10" spans="1:11" s="124" customFormat="1" ht="21" customHeight="1">
      <c r="A10" s="1052" t="s">
        <v>135</v>
      </c>
      <c r="B10" s="469">
        <v>87</v>
      </c>
      <c r="C10" s="469">
        <v>84</v>
      </c>
      <c r="D10" s="469">
        <f>SUM(B10:C10)</f>
        <v>171</v>
      </c>
      <c r="E10" s="469">
        <v>0</v>
      </c>
      <c r="F10" s="469">
        <v>0</v>
      </c>
      <c r="G10" s="469">
        <v>0</v>
      </c>
      <c r="H10" s="469">
        <f>SUM(B10,E10)</f>
        <v>87</v>
      </c>
      <c r="I10" s="469">
        <f t="shared" ref="I10:J12" si="0">SUM(C10,F10)</f>
        <v>84</v>
      </c>
      <c r="J10" s="469">
        <f t="shared" si="0"/>
        <v>171</v>
      </c>
      <c r="K10" s="1094" t="s">
        <v>610</v>
      </c>
    </row>
    <row r="11" spans="1:11" s="124" customFormat="1" ht="21" customHeight="1">
      <c r="A11" s="1052" t="s">
        <v>136</v>
      </c>
      <c r="B11" s="469">
        <v>24</v>
      </c>
      <c r="C11" s="469">
        <v>41</v>
      </c>
      <c r="D11" s="469">
        <v>65</v>
      </c>
      <c r="E11" s="469">
        <v>0</v>
      </c>
      <c r="F11" s="469">
        <v>0</v>
      </c>
      <c r="G11" s="469">
        <v>0</v>
      </c>
      <c r="H11" s="469">
        <f t="shared" ref="H11:H12" si="1">SUM(B11,E11)</f>
        <v>24</v>
      </c>
      <c r="I11" s="469">
        <f t="shared" si="0"/>
        <v>41</v>
      </c>
      <c r="J11" s="469">
        <f t="shared" si="0"/>
        <v>65</v>
      </c>
      <c r="K11" s="585" t="s">
        <v>611</v>
      </c>
    </row>
    <row r="12" spans="1:11" s="124" customFormat="1" ht="21" customHeight="1">
      <c r="A12" s="1052" t="s">
        <v>113</v>
      </c>
      <c r="B12" s="469">
        <v>62</v>
      </c>
      <c r="C12" s="469">
        <v>37</v>
      </c>
      <c r="D12" s="469">
        <v>99</v>
      </c>
      <c r="E12" s="469">
        <v>0</v>
      </c>
      <c r="F12" s="469">
        <v>0</v>
      </c>
      <c r="G12" s="469">
        <v>0</v>
      </c>
      <c r="H12" s="469">
        <f t="shared" si="1"/>
        <v>62</v>
      </c>
      <c r="I12" s="469">
        <f t="shared" si="0"/>
        <v>37</v>
      </c>
      <c r="J12" s="469">
        <f t="shared" si="0"/>
        <v>99</v>
      </c>
      <c r="K12" s="585" t="s">
        <v>612</v>
      </c>
    </row>
    <row r="13" spans="1:11" s="124" customFormat="1" ht="21" customHeight="1">
      <c r="A13" s="1052" t="s">
        <v>197</v>
      </c>
      <c r="B13" s="469">
        <v>90</v>
      </c>
      <c r="C13" s="469">
        <v>41</v>
      </c>
      <c r="D13" s="469">
        <v>131</v>
      </c>
      <c r="E13" s="469">
        <v>0</v>
      </c>
      <c r="F13" s="469">
        <v>0</v>
      </c>
      <c r="G13" s="469">
        <v>0</v>
      </c>
      <c r="H13" s="469">
        <f t="shared" ref="H13:H21" si="2">SUM(B13,E13)</f>
        <v>90</v>
      </c>
      <c r="I13" s="469">
        <f t="shared" ref="I13:I21" si="3">SUM(C13,F13)</f>
        <v>41</v>
      </c>
      <c r="J13" s="469">
        <f t="shared" ref="J13:J21" si="4">SUM(D13,G13)</f>
        <v>131</v>
      </c>
      <c r="K13" s="1094" t="s">
        <v>613</v>
      </c>
    </row>
    <row r="14" spans="1:11" s="124" customFormat="1" ht="21" customHeight="1">
      <c r="A14" s="1052" t="s">
        <v>195</v>
      </c>
      <c r="B14" s="469">
        <v>52</v>
      </c>
      <c r="C14" s="469">
        <v>76</v>
      </c>
      <c r="D14" s="469">
        <v>128</v>
      </c>
      <c r="E14" s="469">
        <v>0</v>
      </c>
      <c r="F14" s="469">
        <v>0</v>
      </c>
      <c r="G14" s="469">
        <v>0</v>
      </c>
      <c r="H14" s="469">
        <f t="shared" ref="H14:H16" si="5">SUM(B14,E14)</f>
        <v>52</v>
      </c>
      <c r="I14" s="469">
        <f t="shared" ref="I14:I16" si="6">SUM(C14,F14)</f>
        <v>76</v>
      </c>
      <c r="J14" s="469">
        <f t="shared" ref="J14:J16" si="7">SUM(D14,G14)</f>
        <v>128</v>
      </c>
      <c r="K14" s="585" t="s">
        <v>614</v>
      </c>
    </row>
    <row r="15" spans="1:11" s="124" customFormat="1" ht="21" customHeight="1">
      <c r="A15" s="1052" t="s">
        <v>1097</v>
      </c>
      <c r="B15" s="469">
        <v>10</v>
      </c>
      <c r="C15" s="469">
        <v>32</v>
      </c>
      <c r="D15" s="469">
        <v>42</v>
      </c>
      <c r="E15" s="469">
        <v>0</v>
      </c>
      <c r="F15" s="469">
        <v>1</v>
      </c>
      <c r="G15" s="469">
        <v>1</v>
      </c>
      <c r="H15" s="469">
        <f t="shared" si="5"/>
        <v>10</v>
      </c>
      <c r="I15" s="469">
        <f t="shared" si="6"/>
        <v>33</v>
      </c>
      <c r="J15" s="469">
        <f t="shared" si="7"/>
        <v>43</v>
      </c>
      <c r="K15" s="1094" t="s">
        <v>615</v>
      </c>
    </row>
    <row r="16" spans="1:11" s="124" customFormat="1" ht="21" customHeight="1">
      <c r="A16" s="1052" t="s">
        <v>217</v>
      </c>
      <c r="B16" s="469">
        <v>9</v>
      </c>
      <c r="C16" s="469">
        <v>37</v>
      </c>
      <c r="D16" s="469">
        <v>46</v>
      </c>
      <c r="E16" s="469">
        <v>0</v>
      </c>
      <c r="F16" s="469">
        <v>0</v>
      </c>
      <c r="G16" s="469">
        <v>0</v>
      </c>
      <c r="H16" s="469">
        <f t="shared" si="5"/>
        <v>9</v>
      </c>
      <c r="I16" s="469">
        <f t="shared" si="6"/>
        <v>37</v>
      </c>
      <c r="J16" s="469">
        <f t="shared" si="7"/>
        <v>46</v>
      </c>
      <c r="K16" s="585" t="s">
        <v>616</v>
      </c>
    </row>
    <row r="17" spans="1:11" s="124" customFormat="1" ht="21" customHeight="1">
      <c r="A17" s="1052" t="s">
        <v>144</v>
      </c>
      <c r="B17" s="469">
        <v>42</v>
      </c>
      <c r="C17" s="469">
        <v>26</v>
      </c>
      <c r="D17" s="469">
        <v>68</v>
      </c>
      <c r="E17" s="469">
        <v>0</v>
      </c>
      <c r="F17" s="469">
        <v>0</v>
      </c>
      <c r="G17" s="469">
        <v>0</v>
      </c>
      <c r="H17" s="469">
        <f t="shared" si="2"/>
        <v>42</v>
      </c>
      <c r="I17" s="469">
        <f t="shared" si="3"/>
        <v>26</v>
      </c>
      <c r="J17" s="469">
        <f t="shared" si="4"/>
        <v>68</v>
      </c>
      <c r="K17" s="585" t="s">
        <v>617</v>
      </c>
    </row>
    <row r="18" spans="1:11" s="124" customFormat="1" ht="21" customHeight="1">
      <c r="A18" s="1052" t="s">
        <v>124</v>
      </c>
      <c r="B18" s="469">
        <v>11</v>
      </c>
      <c r="C18" s="469">
        <v>50</v>
      </c>
      <c r="D18" s="469">
        <v>61</v>
      </c>
      <c r="E18" s="469">
        <v>0</v>
      </c>
      <c r="F18" s="469">
        <v>0</v>
      </c>
      <c r="G18" s="469">
        <v>0</v>
      </c>
      <c r="H18" s="469">
        <f t="shared" si="2"/>
        <v>11</v>
      </c>
      <c r="I18" s="469">
        <f t="shared" si="3"/>
        <v>50</v>
      </c>
      <c r="J18" s="469">
        <f t="shared" si="4"/>
        <v>61</v>
      </c>
      <c r="K18" s="585" t="s">
        <v>618</v>
      </c>
    </row>
    <row r="19" spans="1:11" s="124" customFormat="1" ht="21" customHeight="1">
      <c r="A19" s="1052" t="s">
        <v>28</v>
      </c>
      <c r="B19" s="469">
        <v>63</v>
      </c>
      <c r="C19" s="469">
        <v>47</v>
      </c>
      <c r="D19" s="469">
        <v>110</v>
      </c>
      <c r="E19" s="469">
        <v>0</v>
      </c>
      <c r="F19" s="469">
        <v>0</v>
      </c>
      <c r="G19" s="469">
        <v>0</v>
      </c>
      <c r="H19" s="469">
        <f t="shared" si="2"/>
        <v>63</v>
      </c>
      <c r="I19" s="469">
        <f t="shared" si="3"/>
        <v>47</v>
      </c>
      <c r="J19" s="469">
        <f t="shared" si="4"/>
        <v>110</v>
      </c>
      <c r="K19" s="585" t="s">
        <v>619</v>
      </c>
    </row>
    <row r="20" spans="1:11" s="124" customFormat="1" ht="21" customHeight="1">
      <c r="A20" s="1052" t="s">
        <v>127</v>
      </c>
      <c r="B20" s="469">
        <v>59</v>
      </c>
      <c r="C20" s="469">
        <v>103</v>
      </c>
      <c r="D20" s="469">
        <v>162</v>
      </c>
      <c r="E20" s="469">
        <v>0</v>
      </c>
      <c r="F20" s="469">
        <v>0</v>
      </c>
      <c r="G20" s="469">
        <v>0</v>
      </c>
      <c r="H20" s="469">
        <f t="shared" si="2"/>
        <v>59</v>
      </c>
      <c r="I20" s="469">
        <f t="shared" si="3"/>
        <v>103</v>
      </c>
      <c r="J20" s="469">
        <f t="shared" si="4"/>
        <v>162</v>
      </c>
      <c r="K20" s="1094" t="s">
        <v>620</v>
      </c>
    </row>
    <row r="21" spans="1:11" s="124" customFormat="1" ht="21" customHeight="1">
      <c r="A21" s="1052" t="s">
        <v>955</v>
      </c>
      <c r="B21" s="469">
        <v>18</v>
      </c>
      <c r="C21" s="469">
        <v>9</v>
      </c>
      <c r="D21" s="469">
        <v>27</v>
      </c>
      <c r="E21" s="469">
        <v>0</v>
      </c>
      <c r="F21" s="469">
        <v>0</v>
      </c>
      <c r="G21" s="469">
        <v>0</v>
      </c>
      <c r="H21" s="469">
        <f t="shared" si="2"/>
        <v>18</v>
      </c>
      <c r="I21" s="469">
        <f t="shared" si="3"/>
        <v>9</v>
      </c>
      <c r="J21" s="469">
        <f t="shared" si="4"/>
        <v>27</v>
      </c>
      <c r="K21" s="585" t="s">
        <v>1685</v>
      </c>
    </row>
    <row r="22" spans="1:11" s="124" customFormat="1" ht="21" customHeight="1">
      <c r="A22" s="1052" t="s">
        <v>105</v>
      </c>
      <c r="B22" s="469">
        <f>SUM(B10:B21)</f>
        <v>527</v>
      </c>
      <c r="C22" s="469">
        <f t="shared" ref="C22:J22" si="8">SUM(C10:C21)</f>
        <v>583</v>
      </c>
      <c r="D22" s="469">
        <f t="shared" si="8"/>
        <v>1110</v>
      </c>
      <c r="E22" s="469">
        <f t="shared" si="8"/>
        <v>0</v>
      </c>
      <c r="F22" s="469">
        <f t="shared" si="8"/>
        <v>1</v>
      </c>
      <c r="G22" s="469">
        <f t="shared" si="8"/>
        <v>1</v>
      </c>
      <c r="H22" s="469">
        <f t="shared" si="8"/>
        <v>527</v>
      </c>
      <c r="I22" s="469">
        <f t="shared" si="8"/>
        <v>584</v>
      </c>
      <c r="J22" s="469">
        <f t="shared" si="8"/>
        <v>1111</v>
      </c>
      <c r="K22" s="585" t="s">
        <v>621</v>
      </c>
    </row>
    <row r="23" spans="1:11" s="124" customFormat="1" ht="21" customHeight="1">
      <c r="A23" s="1052" t="s">
        <v>196</v>
      </c>
      <c r="B23" s="469">
        <v>40</v>
      </c>
      <c r="C23" s="469">
        <v>111</v>
      </c>
      <c r="D23" s="469">
        <v>151</v>
      </c>
      <c r="E23" s="469">
        <v>0</v>
      </c>
      <c r="F23" s="469">
        <v>0</v>
      </c>
      <c r="G23" s="469">
        <v>0</v>
      </c>
      <c r="H23" s="469">
        <f>SUM(B23,E23)</f>
        <v>40</v>
      </c>
      <c r="I23" s="469">
        <f t="shared" ref="I23:J24" si="9">SUM(C23,F23)</f>
        <v>111</v>
      </c>
      <c r="J23" s="469">
        <f t="shared" si="9"/>
        <v>151</v>
      </c>
      <c r="K23" s="585" t="s">
        <v>507</v>
      </c>
    </row>
    <row r="24" spans="1:11" s="124" customFormat="1" ht="21" customHeight="1">
      <c r="A24" s="1052" t="s">
        <v>172</v>
      </c>
      <c r="B24" s="469">
        <v>59</v>
      </c>
      <c r="C24" s="469">
        <v>109</v>
      </c>
      <c r="D24" s="469">
        <v>168</v>
      </c>
      <c r="E24" s="469">
        <v>0</v>
      </c>
      <c r="F24" s="469">
        <v>0</v>
      </c>
      <c r="G24" s="469">
        <v>0</v>
      </c>
      <c r="H24" s="469">
        <v>59</v>
      </c>
      <c r="I24" s="469">
        <f t="shared" si="9"/>
        <v>109</v>
      </c>
      <c r="J24" s="469">
        <f t="shared" si="9"/>
        <v>168</v>
      </c>
      <c r="K24" s="585" t="s">
        <v>622</v>
      </c>
    </row>
    <row r="25" spans="1:11" s="124" customFormat="1" ht="21" customHeight="1">
      <c r="A25" s="1059" t="s">
        <v>107</v>
      </c>
      <c r="B25" s="470">
        <f>SUM(B23:B24)</f>
        <v>99</v>
      </c>
      <c r="C25" s="470">
        <f t="shared" ref="C25:J25" si="10">SUM(C23:C24)</f>
        <v>220</v>
      </c>
      <c r="D25" s="470">
        <f t="shared" si="10"/>
        <v>319</v>
      </c>
      <c r="E25" s="470">
        <f t="shared" si="10"/>
        <v>0</v>
      </c>
      <c r="F25" s="470">
        <f t="shared" si="10"/>
        <v>0</v>
      </c>
      <c r="G25" s="470">
        <f t="shared" si="10"/>
        <v>0</v>
      </c>
      <c r="H25" s="470">
        <f t="shared" si="10"/>
        <v>99</v>
      </c>
      <c r="I25" s="470">
        <f t="shared" si="10"/>
        <v>220</v>
      </c>
      <c r="J25" s="470">
        <f t="shared" si="10"/>
        <v>319</v>
      </c>
      <c r="K25" s="1095" t="s">
        <v>2359</v>
      </c>
    </row>
    <row r="26" spans="1:11" s="124" customFormat="1" ht="21" customHeight="1" thickBot="1">
      <c r="A26" s="1466" t="s">
        <v>50</v>
      </c>
      <c r="B26" s="2493">
        <f>SUM(B25,B22)</f>
        <v>626</v>
      </c>
      <c r="C26" s="2493">
        <f t="shared" ref="C26:J26" si="11">SUM(C25,C22)</f>
        <v>803</v>
      </c>
      <c r="D26" s="2493">
        <f t="shared" si="11"/>
        <v>1429</v>
      </c>
      <c r="E26" s="2493">
        <f t="shared" si="11"/>
        <v>0</v>
      </c>
      <c r="F26" s="2493">
        <f t="shared" si="11"/>
        <v>1</v>
      </c>
      <c r="G26" s="2493">
        <f t="shared" si="11"/>
        <v>1</v>
      </c>
      <c r="H26" s="2493">
        <f t="shared" si="11"/>
        <v>626</v>
      </c>
      <c r="I26" s="2493">
        <f t="shared" si="11"/>
        <v>804</v>
      </c>
      <c r="J26" s="2493">
        <f t="shared" si="11"/>
        <v>1430</v>
      </c>
      <c r="K26" s="2494" t="s">
        <v>500</v>
      </c>
    </row>
    <row r="27" spans="1:11" s="121" customFormat="1" ht="16.5" customHeight="1" thickTop="1">
      <c r="A27" s="2797"/>
      <c r="B27" s="2797"/>
      <c r="C27" s="2797"/>
      <c r="D27" s="2797"/>
      <c r="E27" s="2797"/>
      <c r="F27" s="2797"/>
      <c r="G27" s="2797"/>
      <c r="H27" s="2797"/>
      <c r="I27" s="2797"/>
      <c r="J27" s="2797"/>
      <c r="K27" s="1097"/>
    </row>
    <row r="28" spans="1:11" s="121" customFormat="1" ht="16.5" customHeight="1">
      <c r="A28" s="1098"/>
      <c r="B28" s="1098"/>
      <c r="C28" s="1098"/>
      <c r="D28" s="1098"/>
      <c r="E28" s="1098"/>
      <c r="F28" s="1098"/>
      <c r="G28" s="1098"/>
      <c r="H28" s="1098"/>
      <c r="I28" s="1098"/>
      <c r="J28" s="1098"/>
      <c r="K28" s="1097"/>
    </row>
    <row r="29" spans="1:11" s="121" customFormat="1" ht="16.5" customHeight="1">
      <c r="A29" s="2634"/>
      <c r="B29" s="2634"/>
      <c r="C29" s="2634"/>
      <c r="D29" s="2634"/>
      <c r="E29" s="2634"/>
      <c r="F29" s="2634"/>
      <c r="G29" s="2634"/>
      <c r="H29" s="2634"/>
      <c r="I29" s="2634"/>
      <c r="J29" s="2634"/>
      <c r="K29" s="1097"/>
    </row>
    <row r="30" spans="1:11" s="125" customFormat="1" ht="21" customHeight="1" thickBot="1">
      <c r="A30" s="2636" t="s">
        <v>957</v>
      </c>
      <c r="B30" s="2633"/>
      <c r="C30" s="2633"/>
      <c r="D30" s="2633"/>
      <c r="E30" s="2633"/>
      <c r="F30" s="2633"/>
      <c r="G30" s="2633"/>
      <c r="H30" s="2633"/>
      <c r="I30" s="2633"/>
      <c r="J30" s="2633"/>
      <c r="K30" s="2635" t="s">
        <v>1646</v>
      </c>
    </row>
    <row r="31" spans="1:11" ht="17.25" customHeight="1" thickTop="1">
      <c r="A31" s="2793" t="s">
        <v>54</v>
      </c>
      <c r="B31" s="2793" t="s">
        <v>45</v>
      </c>
      <c r="C31" s="2793"/>
      <c r="D31" s="2793"/>
      <c r="E31" s="2793" t="s">
        <v>46</v>
      </c>
      <c r="F31" s="2793"/>
      <c r="G31" s="2793"/>
      <c r="H31" s="2793" t="s">
        <v>905</v>
      </c>
      <c r="I31" s="2793"/>
      <c r="J31" s="2793"/>
      <c r="K31" s="2799" t="s">
        <v>509</v>
      </c>
    </row>
    <row r="32" spans="1:11" ht="17.25" customHeight="1">
      <c r="A32" s="2794"/>
      <c r="B32" s="2794" t="s">
        <v>1673</v>
      </c>
      <c r="C32" s="2794"/>
      <c r="D32" s="2794"/>
      <c r="E32" s="2794" t="s">
        <v>463</v>
      </c>
      <c r="F32" s="2794"/>
      <c r="G32" s="2794"/>
      <c r="H32" s="2794" t="s">
        <v>464</v>
      </c>
      <c r="I32" s="2794"/>
      <c r="J32" s="2794"/>
      <c r="K32" s="2800"/>
    </row>
    <row r="33" spans="1:14" ht="17.25" customHeight="1">
      <c r="A33" s="2794"/>
      <c r="B33" s="1429" t="s">
        <v>931</v>
      </c>
      <c r="C33" s="1306" t="s">
        <v>932</v>
      </c>
      <c r="D33" s="1306" t="s">
        <v>954</v>
      </c>
      <c r="E33" s="1306" t="s">
        <v>931</v>
      </c>
      <c r="F33" s="1306" t="s">
        <v>932</v>
      </c>
      <c r="G33" s="1306" t="s">
        <v>954</v>
      </c>
      <c r="H33" s="1306" t="s">
        <v>931</v>
      </c>
      <c r="I33" s="1306" t="s">
        <v>932</v>
      </c>
      <c r="J33" s="1306" t="s">
        <v>954</v>
      </c>
      <c r="K33" s="2800"/>
    </row>
    <row r="34" spans="1:14" ht="17.25" customHeight="1" thickBot="1">
      <c r="A34" s="2795"/>
      <c r="B34" s="1307" t="s">
        <v>934</v>
      </c>
      <c r="C34" s="1307" t="s">
        <v>935</v>
      </c>
      <c r="D34" s="1307" t="s">
        <v>936</v>
      </c>
      <c r="E34" s="1307" t="s">
        <v>934</v>
      </c>
      <c r="F34" s="1307" t="s">
        <v>935</v>
      </c>
      <c r="G34" s="1307" t="s">
        <v>936</v>
      </c>
      <c r="H34" s="1307" t="s">
        <v>934</v>
      </c>
      <c r="I34" s="1307" t="s">
        <v>935</v>
      </c>
      <c r="J34" s="1307" t="s">
        <v>936</v>
      </c>
      <c r="K34" s="2801"/>
    </row>
    <row r="35" spans="1:14" s="124" customFormat="1" ht="19.5" customHeight="1">
      <c r="A35" s="1050" t="s">
        <v>51</v>
      </c>
      <c r="B35" s="1062"/>
      <c r="C35" s="1062"/>
      <c r="D35" s="1062"/>
      <c r="E35" s="1062"/>
      <c r="F35" s="1062"/>
      <c r="G35" s="1062"/>
      <c r="H35" s="1062"/>
      <c r="I35" s="1062"/>
      <c r="J35" s="1099"/>
      <c r="K35" s="1100" t="s">
        <v>582</v>
      </c>
    </row>
    <row r="36" spans="1:14" s="124" customFormat="1" ht="19.5" customHeight="1">
      <c r="A36" s="1052" t="s">
        <v>135</v>
      </c>
      <c r="B36" s="469">
        <v>1</v>
      </c>
      <c r="C36" s="469">
        <v>0</v>
      </c>
      <c r="D36" s="469">
        <f>SUM(B36:C36)</f>
        <v>1</v>
      </c>
      <c r="E36" s="469">
        <v>0</v>
      </c>
      <c r="F36" s="469">
        <v>0</v>
      </c>
      <c r="G36" s="469">
        <v>0</v>
      </c>
      <c r="H36" s="469">
        <f>SUM(B36,E36)</f>
        <v>1</v>
      </c>
      <c r="I36" s="469">
        <f t="shared" ref="I36:J36" si="12">SUM(C36,F36)</f>
        <v>0</v>
      </c>
      <c r="J36" s="469">
        <f t="shared" si="12"/>
        <v>1</v>
      </c>
      <c r="K36" s="1094" t="s">
        <v>610</v>
      </c>
    </row>
    <row r="37" spans="1:14" s="124" customFormat="1" ht="19.5" customHeight="1">
      <c r="A37" s="1052" t="s">
        <v>197</v>
      </c>
      <c r="B37" s="469">
        <v>0</v>
      </c>
      <c r="C37" s="469">
        <v>1</v>
      </c>
      <c r="D37" s="469">
        <f t="shared" ref="D37:D40" si="13">SUM(B37:C37)</f>
        <v>1</v>
      </c>
      <c r="E37" s="469">
        <v>0</v>
      </c>
      <c r="F37" s="469">
        <v>0</v>
      </c>
      <c r="G37" s="469">
        <v>0</v>
      </c>
      <c r="H37" s="469">
        <f t="shared" ref="H37:H42" si="14">SUM(B37,E37)</f>
        <v>0</v>
      </c>
      <c r="I37" s="469">
        <f t="shared" ref="I37:I42" si="15">SUM(C37,F37)</f>
        <v>1</v>
      </c>
      <c r="J37" s="469">
        <f t="shared" ref="J37:J42" si="16">SUM(D37,G37)</f>
        <v>1</v>
      </c>
      <c r="K37" s="1094" t="s">
        <v>613</v>
      </c>
    </row>
    <row r="38" spans="1:14" s="124" customFormat="1" ht="19.5" customHeight="1">
      <c r="A38" s="1052" t="s">
        <v>28</v>
      </c>
      <c r="B38" s="469">
        <v>2</v>
      </c>
      <c r="C38" s="469">
        <v>0</v>
      </c>
      <c r="D38" s="469">
        <f t="shared" si="13"/>
        <v>2</v>
      </c>
      <c r="E38" s="469">
        <v>0</v>
      </c>
      <c r="F38" s="469">
        <v>0</v>
      </c>
      <c r="G38" s="469">
        <v>0</v>
      </c>
      <c r="H38" s="469">
        <f t="shared" si="14"/>
        <v>2</v>
      </c>
      <c r="I38" s="469">
        <f t="shared" si="15"/>
        <v>0</v>
      </c>
      <c r="J38" s="469">
        <f t="shared" si="16"/>
        <v>2</v>
      </c>
      <c r="K38" s="585" t="s">
        <v>619</v>
      </c>
    </row>
    <row r="39" spans="1:14" s="124" customFormat="1" ht="19.5" customHeight="1">
      <c r="A39" s="1052" t="s">
        <v>127</v>
      </c>
      <c r="B39" s="469">
        <v>1</v>
      </c>
      <c r="C39" s="469">
        <v>1</v>
      </c>
      <c r="D39" s="469">
        <f t="shared" si="13"/>
        <v>2</v>
      </c>
      <c r="E39" s="469">
        <v>0</v>
      </c>
      <c r="F39" s="469">
        <v>0</v>
      </c>
      <c r="G39" s="469">
        <v>0</v>
      </c>
      <c r="H39" s="469">
        <f t="shared" si="14"/>
        <v>1</v>
      </c>
      <c r="I39" s="469">
        <f t="shared" si="15"/>
        <v>1</v>
      </c>
      <c r="J39" s="469">
        <f t="shared" si="16"/>
        <v>2</v>
      </c>
      <c r="K39" s="1094" t="s">
        <v>620</v>
      </c>
    </row>
    <row r="40" spans="1:14" s="124" customFormat="1" ht="21" customHeight="1">
      <c r="A40" s="1052" t="s">
        <v>217</v>
      </c>
      <c r="B40" s="469">
        <v>1</v>
      </c>
      <c r="C40" s="469">
        <v>0</v>
      </c>
      <c r="D40" s="469">
        <f t="shared" si="13"/>
        <v>1</v>
      </c>
      <c r="E40" s="469">
        <v>0</v>
      </c>
      <c r="F40" s="469">
        <v>0</v>
      </c>
      <c r="G40" s="469">
        <v>0</v>
      </c>
      <c r="H40" s="469">
        <f t="shared" si="14"/>
        <v>1</v>
      </c>
      <c r="I40" s="469">
        <f t="shared" si="15"/>
        <v>0</v>
      </c>
      <c r="J40" s="469">
        <f t="shared" si="16"/>
        <v>1</v>
      </c>
      <c r="K40" s="585" t="s">
        <v>616</v>
      </c>
    </row>
    <row r="41" spans="1:14" s="124" customFormat="1" ht="19.5" customHeight="1">
      <c r="A41" s="1052" t="s">
        <v>105</v>
      </c>
      <c r="B41" s="469">
        <f t="shared" ref="B41:J41" si="17">SUM(B36:B40)</f>
        <v>5</v>
      </c>
      <c r="C41" s="469">
        <f t="shared" si="17"/>
        <v>2</v>
      </c>
      <c r="D41" s="469">
        <f t="shared" si="17"/>
        <v>7</v>
      </c>
      <c r="E41" s="469">
        <f t="shared" si="17"/>
        <v>0</v>
      </c>
      <c r="F41" s="469">
        <f t="shared" si="17"/>
        <v>0</v>
      </c>
      <c r="G41" s="469">
        <f t="shared" si="17"/>
        <v>0</v>
      </c>
      <c r="H41" s="469">
        <f t="shared" si="17"/>
        <v>5</v>
      </c>
      <c r="I41" s="469">
        <f t="shared" si="17"/>
        <v>2</v>
      </c>
      <c r="J41" s="469">
        <f t="shared" si="17"/>
        <v>7</v>
      </c>
      <c r="K41" s="585" t="s">
        <v>621</v>
      </c>
    </row>
    <row r="42" spans="1:14" s="124" customFormat="1" ht="19.5" customHeight="1">
      <c r="A42" s="1052" t="s">
        <v>196</v>
      </c>
      <c r="B42" s="469">
        <v>1</v>
      </c>
      <c r="C42" s="469">
        <v>0</v>
      </c>
      <c r="D42" s="469">
        <v>1</v>
      </c>
      <c r="E42" s="469">
        <v>0</v>
      </c>
      <c r="F42" s="469">
        <v>0</v>
      </c>
      <c r="G42" s="469">
        <v>0</v>
      </c>
      <c r="H42" s="469">
        <f t="shared" si="14"/>
        <v>1</v>
      </c>
      <c r="I42" s="469">
        <f t="shared" si="15"/>
        <v>0</v>
      </c>
      <c r="J42" s="469">
        <f t="shared" si="16"/>
        <v>1</v>
      </c>
      <c r="K42" s="585" t="s">
        <v>507</v>
      </c>
    </row>
    <row r="43" spans="1:14" s="77" customFormat="1" ht="19.5" customHeight="1">
      <c r="A43" s="1052" t="s">
        <v>107</v>
      </c>
      <c r="B43" s="469">
        <f t="shared" ref="B43:J43" si="18">SUM(B42:B42)</f>
        <v>1</v>
      </c>
      <c r="C43" s="469">
        <f t="shared" si="18"/>
        <v>0</v>
      </c>
      <c r="D43" s="469">
        <f t="shared" si="18"/>
        <v>1</v>
      </c>
      <c r="E43" s="469">
        <f t="shared" si="18"/>
        <v>0</v>
      </c>
      <c r="F43" s="469">
        <f t="shared" si="18"/>
        <v>0</v>
      </c>
      <c r="G43" s="469">
        <f t="shared" si="18"/>
        <v>0</v>
      </c>
      <c r="H43" s="469">
        <f t="shared" si="18"/>
        <v>1</v>
      </c>
      <c r="I43" s="469">
        <f t="shared" si="18"/>
        <v>0</v>
      </c>
      <c r="J43" s="469">
        <f t="shared" si="18"/>
        <v>1</v>
      </c>
      <c r="K43" s="585" t="s">
        <v>2359</v>
      </c>
      <c r="L43" s="132"/>
      <c r="M43" s="132"/>
    </row>
    <row r="44" spans="1:14" s="77" customFormat="1" ht="19.5" customHeight="1" thickBot="1">
      <c r="A44" s="1095" t="s">
        <v>956</v>
      </c>
      <c r="B44" s="470">
        <f t="shared" ref="B44:J44" si="19">SUM(B43,B41)</f>
        <v>6</v>
      </c>
      <c r="C44" s="470">
        <f t="shared" si="19"/>
        <v>2</v>
      </c>
      <c r="D44" s="470">
        <f t="shared" si="19"/>
        <v>8</v>
      </c>
      <c r="E44" s="470">
        <f t="shared" si="19"/>
        <v>0</v>
      </c>
      <c r="F44" s="470">
        <f t="shared" si="19"/>
        <v>0</v>
      </c>
      <c r="G44" s="470">
        <f t="shared" si="19"/>
        <v>0</v>
      </c>
      <c r="H44" s="470">
        <f t="shared" si="19"/>
        <v>6</v>
      </c>
      <c r="I44" s="470">
        <f t="shared" si="19"/>
        <v>2</v>
      </c>
      <c r="J44" s="470">
        <f t="shared" si="19"/>
        <v>8</v>
      </c>
      <c r="K44" s="1101" t="s">
        <v>501</v>
      </c>
      <c r="L44" s="130"/>
      <c r="M44" s="130"/>
      <c r="N44" s="132"/>
    </row>
    <row r="45" spans="1:14" s="77" customFormat="1" ht="19.5" customHeight="1" thickBot="1">
      <c r="A45" s="1431" t="s">
        <v>218</v>
      </c>
      <c r="B45" s="1096">
        <f t="shared" ref="B45:J45" si="20">SUM(B44,B26)</f>
        <v>632</v>
      </c>
      <c r="C45" s="1096">
        <f t="shared" si="20"/>
        <v>805</v>
      </c>
      <c r="D45" s="1096">
        <f t="shared" si="20"/>
        <v>1437</v>
      </c>
      <c r="E45" s="1096">
        <f t="shared" si="20"/>
        <v>0</v>
      </c>
      <c r="F45" s="1096">
        <f t="shared" si="20"/>
        <v>1</v>
      </c>
      <c r="G45" s="1096">
        <f t="shared" si="20"/>
        <v>1</v>
      </c>
      <c r="H45" s="1096">
        <f t="shared" si="20"/>
        <v>632</v>
      </c>
      <c r="I45" s="1096">
        <f t="shared" si="20"/>
        <v>806</v>
      </c>
      <c r="J45" s="1096">
        <f t="shared" si="20"/>
        <v>1438</v>
      </c>
      <c r="K45" s="1469" t="s">
        <v>2351</v>
      </c>
      <c r="L45" s="130"/>
      <c r="M45" s="130"/>
    </row>
    <row r="46" spans="1:14" ht="16.5" thickTop="1">
      <c r="A46" s="1102"/>
      <c r="B46" s="1103"/>
      <c r="C46" s="1103"/>
      <c r="D46" s="1103"/>
      <c r="E46" s="1103"/>
      <c r="F46" s="1103"/>
      <c r="G46" s="1103"/>
      <c r="H46" s="1103"/>
      <c r="I46" s="1103"/>
      <c r="J46" s="1103"/>
      <c r="K46" s="1104"/>
      <c r="L46" s="131"/>
      <c r="M46" s="131"/>
    </row>
    <row r="47" spans="1:14" ht="15.75">
      <c r="A47" s="1102"/>
      <c r="B47" s="1103"/>
      <c r="C47" s="1103"/>
      <c r="D47" s="1103"/>
      <c r="E47" s="1103"/>
      <c r="F47" s="1103"/>
      <c r="G47" s="1103"/>
      <c r="H47" s="1103"/>
      <c r="I47" s="1103"/>
      <c r="J47" s="1103"/>
      <c r="K47" s="1104"/>
    </row>
    <row r="48" spans="1:14" ht="15.75">
      <c r="A48" s="1102"/>
      <c r="B48" s="1103"/>
      <c r="C48" s="1103"/>
      <c r="D48" s="1103"/>
      <c r="E48" s="1103"/>
      <c r="F48" s="1103"/>
      <c r="G48" s="1103"/>
      <c r="H48" s="1103"/>
      <c r="I48" s="1103"/>
      <c r="J48" s="1103"/>
      <c r="K48" s="1104"/>
    </row>
    <row r="49" spans="1:11" ht="15.75">
      <c r="A49" s="1102"/>
      <c r="B49" s="1103"/>
      <c r="C49" s="1103"/>
      <c r="D49" s="1103"/>
      <c r="E49" s="1103"/>
      <c r="F49" s="1103"/>
      <c r="G49" s="1103"/>
      <c r="H49" s="1103"/>
      <c r="I49" s="1103"/>
      <c r="J49" s="1103"/>
      <c r="K49" s="1104"/>
    </row>
    <row r="50" spans="1:11" ht="15.75">
      <c r="A50" s="1102"/>
      <c r="B50" s="1103"/>
      <c r="C50" s="1103"/>
      <c r="D50" s="1103"/>
      <c r="E50" s="1103"/>
      <c r="F50" s="1103"/>
      <c r="G50" s="1103"/>
      <c r="H50" s="1103"/>
      <c r="I50" s="1103"/>
      <c r="J50" s="1103"/>
      <c r="K50" s="1104"/>
    </row>
    <row r="51" spans="1:11" ht="15.75">
      <c r="A51" s="1102"/>
      <c r="B51" s="1103"/>
      <c r="C51" s="1103"/>
      <c r="D51" s="1103"/>
      <c r="E51" s="1103"/>
      <c r="F51" s="1103"/>
      <c r="G51" s="1103"/>
      <c r="H51" s="1103"/>
      <c r="I51" s="1103"/>
      <c r="J51" s="1103"/>
      <c r="K51" s="1104"/>
    </row>
    <row r="52" spans="1:11" ht="15.75">
      <c r="A52" s="1102"/>
      <c r="B52" s="1103"/>
      <c r="C52" s="1103"/>
      <c r="D52" s="1103"/>
      <c r="E52" s="1103"/>
      <c r="F52" s="1103"/>
      <c r="G52" s="1103"/>
      <c r="H52" s="1103"/>
      <c r="I52" s="1103"/>
      <c r="J52" s="1103"/>
      <c r="K52" s="1104"/>
    </row>
    <row r="53" spans="1:11" ht="15.75">
      <c r="A53" s="1102"/>
      <c r="B53" s="1103"/>
      <c r="C53" s="1103"/>
      <c r="D53" s="1103"/>
      <c r="E53" s="1103"/>
      <c r="F53" s="1103"/>
      <c r="G53" s="1103"/>
      <c r="H53" s="1103"/>
      <c r="I53" s="1103"/>
      <c r="J53" s="1103"/>
      <c r="K53" s="1104"/>
    </row>
    <row r="54" spans="1:11" ht="15.75">
      <c r="A54" s="1102"/>
      <c r="B54" s="1105"/>
      <c r="C54" s="1105"/>
      <c r="D54" s="1105"/>
      <c r="E54" s="1105"/>
      <c r="F54" s="1105"/>
      <c r="G54" s="1105"/>
      <c r="H54" s="1105"/>
      <c r="I54" s="1105"/>
      <c r="J54" s="1105"/>
      <c r="K54" s="1104"/>
    </row>
    <row r="55" spans="1:11" ht="15.75">
      <c r="A55" s="1102"/>
      <c r="B55" s="1105"/>
      <c r="C55" s="1105"/>
      <c r="D55" s="1105"/>
      <c r="E55" s="1105"/>
      <c r="F55" s="1105"/>
      <c r="G55" s="1105"/>
      <c r="H55" s="1105"/>
      <c r="I55" s="1105"/>
      <c r="J55" s="1105"/>
      <c r="K55" s="1104"/>
    </row>
    <row r="56" spans="1:11" ht="15.75">
      <c r="A56" s="1102"/>
      <c r="B56" s="1105"/>
      <c r="C56" s="1105"/>
      <c r="D56" s="1105"/>
      <c r="E56" s="1105"/>
      <c r="F56" s="1105"/>
      <c r="G56" s="1105"/>
      <c r="H56" s="1105"/>
      <c r="I56" s="1105"/>
      <c r="J56" s="1105"/>
      <c r="K56" s="1104"/>
    </row>
    <row r="57" spans="1:11" ht="15.75">
      <c r="A57" s="1102"/>
      <c r="B57" s="1105"/>
      <c r="C57" s="1105"/>
      <c r="D57" s="1105"/>
      <c r="E57" s="1105"/>
      <c r="F57" s="1105"/>
      <c r="G57" s="1105"/>
      <c r="H57" s="1105"/>
      <c r="I57" s="1105"/>
      <c r="J57" s="1105"/>
      <c r="K57" s="1104"/>
    </row>
    <row r="58" spans="1:11" ht="15.75">
      <c r="A58" s="1102"/>
      <c r="B58" s="1105"/>
      <c r="C58" s="1105"/>
      <c r="D58" s="1105"/>
      <c r="E58" s="1105"/>
      <c r="F58" s="1105"/>
      <c r="G58" s="1105"/>
      <c r="H58" s="1105"/>
      <c r="I58" s="1105"/>
      <c r="J58" s="1105"/>
      <c r="K58" s="1104"/>
    </row>
    <row r="59" spans="1:11" ht="15.75">
      <c r="A59" s="1102"/>
      <c r="B59" s="1105"/>
      <c r="C59" s="1105"/>
      <c r="D59" s="1105"/>
      <c r="E59" s="1105"/>
      <c r="F59" s="1105"/>
      <c r="G59" s="1105"/>
      <c r="H59" s="1105"/>
      <c r="I59" s="1105"/>
      <c r="J59" s="1105"/>
      <c r="K59" s="1104"/>
    </row>
    <row r="60" spans="1:11" ht="15.75">
      <c r="A60" s="1102"/>
      <c r="B60" s="1105"/>
      <c r="C60" s="1105"/>
      <c r="D60" s="1105"/>
      <c r="E60" s="1105"/>
      <c r="F60" s="1105"/>
      <c r="G60" s="1105"/>
      <c r="H60" s="1105"/>
      <c r="I60" s="1105"/>
      <c r="J60" s="1105"/>
      <c r="K60" s="1104"/>
    </row>
    <row r="61" spans="1:11" ht="15.75">
      <c r="A61" s="1102"/>
      <c r="B61" s="1104"/>
      <c r="C61" s="1104"/>
      <c r="D61" s="1104"/>
      <c r="E61" s="1104"/>
      <c r="F61" s="1104"/>
      <c r="G61" s="1104"/>
      <c r="H61" s="1104"/>
      <c r="I61" s="1104"/>
      <c r="J61" s="1104"/>
      <c r="K61" s="1104"/>
    </row>
    <row r="62" spans="1:11" ht="15.75">
      <c r="A62" s="163"/>
      <c r="B62" s="131"/>
      <c r="C62" s="131"/>
      <c r="D62" s="131"/>
      <c r="E62" s="131"/>
      <c r="F62" s="131"/>
      <c r="G62" s="131"/>
      <c r="H62" s="131"/>
      <c r="I62" s="131"/>
      <c r="J62" s="131"/>
      <c r="K62" s="131"/>
    </row>
    <row r="63" spans="1:11" ht="15.75">
      <c r="A63" s="163"/>
      <c r="B63" s="131"/>
      <c r="C63" s="131"/>
      <c r="D63" s="131"/>
      <c r="E63" s="131"/>
      <c r="F63" s="131"/>
      <c r="G63" s="131"/>
      <c r="H63" s="131"/>
      <c r="I63" s="131"/>
      <c r="J63" s="131"/>
      <c r="K63" s="131"/>
    </row>
    <row r="64" spans="1:11" ht="15.75">
      <c r="A64" s="163"/>
      <c r="B64" s="131"/>
      <c r="C64" s="131"/>
      <c r="D64" s="131"/>
      <c r="E64" s="131"/>
      <c r="F64" s="131"/>
      <c r="G64" s="131"/>
      <c r="H64" s="131"/>
      <c r="I64" s="131"/>
      <c r="J64" s="131"/>
      <c r="K64" s="131"/>
    </row>
    <row r="65" spans="1:11" ht="15.75">
      <c r="A65" s="163"/>
      <c r="B65" s="131"/>
      <c r="C65" s="131"/>
      <c r="D65" s="131"/>
      <c r="E65" s="131"/>
      <c r="F65" s="131"/>
      <c r="G65" s="131"/>
      <c r="H65" s="131"/>
      <c r="I65" s="131"/>
      <c r="J65" s="131"/>
      <c r="K65" s="131"/>
    </row>
    <row r="66" spans="1:11" ht="15.75">
      <c r="A66" s="163"/>
      <c r="B66" s="131"/>
      <c r="C66" s="131"/>
      <c r="D66" s="131"/>
      <c r="E66" s="131"/>
      <c r="F66" s="131"/>
      <c r="G66" s="131"/>
      <c r="H66" s="131"/>
      <c r="I66" s="131"/>
      <c r="J66" s="131"/>
      <c r="K66" s="131"/>
    </row>
    <row r="67" spans="1:11" ht="15.75">
      <c r="A67" s="163"/>
      <c r="B67" s="131"/>
      <c r="C67" s="131"/>
      <c r="D67" s="131"/>
      <c r="E67" s="131"/>
      <c r="F67" s="131"/>
      <c r="G67" s="131"/>
      <c r="H67" s="131"/>
      <c r="I67" s="131"/>
      <c r="J67" s="131"/>
      <c r="K67" s="131"/>
    </row>
    <row r="68" spans="1:11" ht="15.75">
      <c r="A68" s="163"/>
      <c r="B68" s="131"/>
      <c r="C68" s="131"/>
      <c r="D68" s="131"/>
      <c r="E68" s="131"/>
      <c r="F68" s="131"/>
      <c r="G68" s="131"/>
      <c r="H68" s="131"/>
      <c r="I68" s="131"/>
      <c r="J68" s="131"/>
      <c r="K68" s="131"/>
    </row>
    <row r="69" spans="1:11" ht="15.75">
      <c r="A69" s="163"/>
      <c r="B69" s="131"/>
      <c r="C69" s="131"/>
      <c r="D69" s="131"/>
      <c r="E69" s="131"/>
      <c r="F69" s="131"/>
      <c r="G69" s="131"/>
      <c r="H69" s="131"/>
      <c r="I69" s="131"/>
      <c r="J69" s="131"/>
      <c r="K69" s="131"/>
    </row>
    <row r="70" spans="1:11" ht="15.75">
      <c r="A70" s="163"/>
      <c r="B70" s="131"/>
      <c r="C70" s="131"/>
      <c r="D70" s="131"/>
      <c r="E70" s="131"/>
      <c r="F70" s="131"/>
      <c r="G70" s="131"/>
      <c r="H70" s="131"/>
      <c r="I70" s="131"/>
      <c r="J70" s="131"/>
      <c r="K70" s="131"/>
    </row>
    <row r="71" spans="1:11" ht="15.75">
      <c r="A71" s="163"/>
      <c r="B71" s="131"/>
      <c r="C71" s="131"/>
      <c r="D71" s="131"/>
      <c r="E71" s="131"/>
      <c r="F71" s="131"/>
      <c r="G71" s="131"/>
      <c r="H71" s="131"/>
      <c r="I71" s="131"/>
      <c r="J71" s="131"/>
      <c r="K71" s="131"/>
    </row>
    <row r="72" spans="1:11" ht="15.75">
      <c r="A72" s="163"/>
      <c r="B72" s="131"/>
      <c r="C72" s="131"/>
      <c r="D72" s="131"/>
      <c r="E72" s="131"/>
      <c r="F72" s="131"/>
      <c r="G72" s="131"/>
      <c r="H72" s="131"/>
      <c r="I72" s="131"/>
      <c r="J72" s="131"/>
      <c r="K72" s="131"/>
    </row>
    <row r="73" spans="1:11" ht="15.75">
      <c r="A73" s="163"/>
      <c r="B73" s="131"/>
      <c r="C73" s="131"/>
      <c r="D73" s="131"/>
      <c r="E73" s="131"/>
      <c r="F73" s="131"/>
      <c r="G73" s="131"/>
      <c r="H73" s="131"/>
      <c r="I73" s="131"/>
      <c r="J73" s="131"/>
      <c r="K73" s="131"/>
    </row>
    <row r="74" spans="1:11" ht="15.75">
      <c r="A74" s="163"/>
      <c r="B74" s="131"/>
      <c r="C74" s="131"/>
      <c r="D74" s="131"/>
      <c r="E74" s="131"/>
      <c r="F74" s="131"/>
      <c r="G74" s="131"/>
      <c r="H74" s="131"/>
      <c r="I74" s="131"/>
      <c r="J74" s="131"/>
      <c r="K74" s="131"/>
    </row>
    <row r="75" spans="1:11" ht="15.75">
      <c r="A75" s="163"/>
      <c r="B75" s="131"/>
      <c r="C75" s="131"/>
      <c r="D75" s="131"/>
      <c r="E75" s="131"/>
      <c r="F75" s="131"/>
      <c r="G75" s="131"/>
      <c r="H75" s="131"/>
      <c r="I75" s="131"/>
      <c r="J75" s="131"/>
      <c r="K75" s="131"/>
    </row>
    <row r="76" spans="1:11" ht="15.75">
      <c r="A76" s="163"/>
      <c r="B76" s="131"/>
      <c r="C76" s="131"/>
      <c r="D76" s="131"/>
      <c r="E76" s="131"/>
      <c r="F76" s="131"/>
      <c r="G76" s="131"/>
      <c r="H76" s="131"/>
      <c r="I76" s="131"/>
      <c r="J76" s="131"/>
      <c r="K76" s="131"/>
    </row>
    <row r="77" spans="1:11" ht="15.75">
      <c r="A77" s="163"/>
      <c r="B77" s="131"/>
      <c r="C77" s="131"/>
      <c r="D77" s="131"/>
      <c r="E77" s="131"/>
      <c r="F77" s="131"/>
      <c r="G77" s="131"/>
      <c r="H77" s="131"/>
      <c r="I77" s="131"/>
      <c r="J77" s="131"/>
      <c r="K77" s="131"/>
    </row>
    <row r="78" spans="1:11" ht="15.75">
      <c r="A78" s="122"/>
    </row>
    <row r="79" spans="1:11" ht="15.75">
      <c r="A79" s="122"/>
    </row>
    <row r="80" spans="1:11" ht="15.75">
      <c r="A80" s="122"/>
    </row>
    <row r="81" spans="1:1" ht="15.75">
      <c r="A81" s="122"/>
    </row>
    <row r="82" spans="1:1" ht="15.75">
      <c r="A82" s="122"/>
    </row>
    <row r="83" spans="1:1" ht="15.75">
      <c r="A83" s="122"/>
    </row>
    <row r="84" spans="1:1" ht="15.75">
      <c r="A84" s="122"/>
    </row>
    <row r="85" spans="1:1" ht="15.75">
      <c r="A85" s="122"/>
    </row>
    <row r="86" spans="1:1" ht="15.75">
      <c r="A86" s="122"/>
    </row>
    <row r="87" spans="1:1" ht="15.75">
      <c r="A87" s="122"/>
    </row>
    <row r="88" spans="1:1" ht="15.75">
      <c r="A88" s="122"/>
    </row>
    <row r="89" spans="1:1" ht="15.75">
      <c r="A89" s="122"/>
    </row>
    <row r="90" spans="1:1" ht="15.75">
      <c r="A90" s="122"/>
    </row>
    <row r="91" spans="1:1" ht="15.75">
      <c r="A91" s="122"/>
    </row>
    <row r="92" spans="1:1" ht="15.75">
      <c r="A92" s="122"/>
    </row>
    <row r="93" spans="1:1" ht="15.75">
      <c r="A93" s="122"/>
    </row>
    <row r="94" spans="1:1" ht="15.75">
      <c r="A94" s="122"/>
    </row>
    <row r="95" spans="1:1" ht="15.75">
      <c r="A95" s="122"/>
    </row>
    <row r="96" spans="1:1" ht="15.75">
      <c r="A96" s="122"/>
    </row>
    <row r="97" spans="1:1" ht="15.75">
      <c r="A97" s="122"/>
    </row>
    <row r="98" spans="1:1" ht="15.75">
      <c r="A98" s="122"/>
    </row>
    <row r="99" spans="1:1" ht="15.75">
      <c r="A99" s="122"/>
    </row>
    <row r="100" spans="1:1" ht="15.75">
      <c r="A100" s="122"/>
    </row>
    <row r="101" spans="1:1" ht="15.75">
      <c r="A101" s="122"/>
    </row>
    <row r="102" spans="1:1" ht="15.75">
      <c r="A102" s="122"/>
    </row>
    <row r="103" spans="1:1" ht="15.75">
      <c r="A103" s="122"/>
    </row>
    <row r="104" spans="1:1" ht="15.75">
      <c r="A104" s="122"/>
    </row>
    <row r="105" spans="1:1" ht="15.75">
      <c r="A105" s="122"/>
    </row>
    <row r="106" spans="1:1" ht="15.75">
      <c r="A106" s="122"/>
    </row>
    <row r="107" spans="1:1" ht="15.75">
      <c r="A107" s="122"/>
    </row>
    <row r="108" spans="1:1" ht="15.75">
      <c r="A108" s="122"/>
    </row>
    <row r="109" spans="1:1" ht="15.75">
      <c r="A109" s="122"/>
    </row>
    <row r="110" spans="1:1" ht="15.75">
      <c r="A110" s="122"/>
    </row>
    <row r="111" spans="1:1" ht="15.75">
      <c r="A111" s="122"/>
    </row>
    <row r="112" spans="1:1" ht="15.75">
      <c r="A112" s="122"/>
    </row>
    <row r="113" spans="1:1" ht="15.75">
      <c r="A113" s="122"/>
    </row>
    <row r="114" spans="1:1" ht="15.75">
      <c r="A114" s="122"/>
    </row>
    <row r="115" spans="1:1" ht="15.75">
      <c r="A115" s="122"/>
    </row>
    <row r="116" spans="1:1" ht="15.75">
      <c r="A116" s="122"/>
    </row>
  </sheetData>
  <mergeCells count="20">
    <mergeCell ref="B32:D32"/>
    <mergeCell ref="E32:G32"/>
    <mergeCell ref="H32:J32"/>
    <mergeCell ref="K31:K34"/>
    <mergeCell ref="A31:A34"/>
    <mergeCell ref="B31:D31"/>
    <mergeCell ref="E31:G31"/>
    <mergeCell ref="A1:J1"/>
    <mergeCell ref="A27:J27"/>
    <mergeCell ref="B5:D5"/>
    <mergeCell ref="E5:G5"/>
    <mergeCell ref="H5:J5"/>
    <mergeCell ref="A5:A8"/>
    <mergeCell ref="A3:K3"/>
    <mergeCell ref="K5:K8"/>
    <mergeCell ref="A2:K2"/>
    <mergeCell ref="B6:D6"/>
    <mergeCell ref="E6:G6"/>
    <mergeCell ref="H6:J6"/>
    <mergeCell ref="H31:J31"/>
  </mergeCells>
  <phoneticPr fontId="2" type="noConversion"/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61"/>
  <sheetViews>
    <sheetView rightToLeft="1" view="pageBreakPreview" topLeftCell="A22" zoomScale="80" zoomScaleNormal="85" zoomScaleSheetLayoutView="80" workbookViewId="0">
      <selection activeCell="H96" sqref="H96"/>
    </sheetView>
  </sheetViews>
  <sheetFormatPr defaultRowHeight="15.75"/>
  <cols>
    <col min="1" max="1" width="14.5703125" style="133" customWidth="1"/>
    <col min="2" max="2" width="16" style="133" customWidth="1"/>
    <col min="3" max="3" width="20.5703125" style="133" customWidth="1"/>
    <col min="4" max="4" width="7.140625" style="6" customWidth="1"/>
    <col min="5" max="5" width="6.5703125" style="6" customWidth="1"/>
    <col min="6" max="6" width="7.85546875" style="6" customWidth="1"/>
    <col min="7" max="11" width="7.140625" style="6" customWidth="1"/>
    <col min="12" max="12" width="8" style="6" customWidth="1"/>
    <col min="13" max="13" width="27.42578125" style="134" customWidth="1"/>
    <col min="14" max="14" width="18.140625" style="134" customWidth="1"/>
    <col min="15" max="15" width="15.28515625" style="134" customWidth="1"/>
    <col min="16" max="16384" width="9.140625" style="6"/>
  </cols>
  <sheetData>
    <row r="1" spans="1:15" s="14" customFormat="1" ht="27.75" customHeight="1">
      <c r="A1" s="2843" t="s">
        <v>1874</v>
      </c>
      <c r="B1" s="2843"/>
      <c r="C1" s="2843"/>
      <c r="D1" s="2843"/>
      <c r="E1" s="2843"/>
      <c r="F1" s="2843"/>
      <c r="G1" s="2843"/>
      <c r="H1" s="2843"/>
      <c r="I1" s="2843"/>
      <c r="J1" s="2843"/>
      <c r="K1" s="2843"/>
      <c r="L1" s="2843"/>
      <c r="M1" s="2843"/>
      <c r="N1" s="2843"/>
      <c r="O1" s="2843"/>
    </row>
    <row r="2" spans="1:15" s="14" customFormat="1" ht="33.75" customHeight="1">
      <c r="A2" s="2845" t="s">
        <v>1853</v>
      </c>
      <c r="B2" s="2845"/>
      <c r="C2" s="2845"/>
      <c r="D2" s="2845"/>
      <c r="E2" s="2845"/>
      <c r="F2" s="2845"/>
      <c r="G2" s="2845"/>
      <c r="H2" s="2845"/>
      <c r="I2" s="2845"/>
      <c r="J2" s="2845"/>
      <c r="K2" s="2845"/>
      <c r="L2" s="2845"/>
      <c r="M2" s="2845"/>
      <c r="N2" s="2845"/>
      <c r="O2" s="2845"/>
    </row>
    <row r="3" spans="1:15" s="16" customFormat="1" ht="24.75" customHeight="1" thickBot="1">
      <c r="A3" s="2846" t="s">
        <v>1629</v>
      </c>
      <c r="B3" s="2846"/>
      <c r="C3" s="283"/>
      <c r="D3" s="790"/>
      <c r="E3" s="790"/>
      <c r="F3" s="790"/>
      <c r="G3" s="790"/>
      <c r="H3" s="790"/>
      <c r="I3" s="790"/>
      <c r="J3" s="790"/>
      <c r="K3" s="790"/>
      <c r="L3" s="790"/>
      <c r="M3" s="1534"/>
      <c r="N3" s="1534"/>
      <c r="O3" s="1535" t="s">
        <v>623</v>
      </c>
    </row>
    <row r="4" spans="1:15" s="16" customFormat="1" ht="18" customHeight="1" thickTop="1">
      <c r="A4" s="2838" t="s">
        <v>53</v>
      </c>
      <c r="B4" s="2838" t="s">
        <v>54</v>
      </c>
      <c r="C4" s="2838" t="s">
        <v>55</v>
      </c>
      <c r="D4" s="2838" t="s">
        <v>45</v>
      </c>
      <c r="E4" s="2838"/>
      <c r="F4" s="2838"/>
      <c r="G4" s="2838" t="s">
        <v>46</v>
      </c>
      <c r="H4" s="2838"/>
      <c r="I4" s="2838"/>
      <c r="J4" s="2838" t="s">
        <v>905</v>
      </c>
      <c r="K4" s="2838"/>
      <c r="L4" s="2838"/>
      <c r="M4" s="2826" t="s">
        <v>503</v>
      </c>
      <c r="N4" s="2826" t="s">
        <v>509</v>
      </c>
      <c r="O4" s="2826" t="s">
        <v>502</v>
      </c>
    </row>
    <row r="5" spans="1:15" s="16" customFormat="1" ht="10.5" customHeight="1">
      <c r="A5" s="2818"/>
      <c r="B5" s="2818"/>
      <c r="C5" s="2818"/>
      <c r="D5" s="2818" t="s">
        <v>1673</v>
      </c>
      <c r="E5" s="2818"/>
      <c r="F5" s="2818"/>
      <c r="G5" s="2818" t="s">
        <v>463</v>
      </c>
      <c r="H5" s="2818"/>
      <c r="I5" s="2818"/>
      <c r="J5" s="2818" t="s">
        <v>464</v>
      </c>
      <c r="K5" s="2818"/>
      <c r="L5" s="2818"/>
      <c r="M5" s="2827"/>
      <c r="N5" s="2827"/>
      <c r="O5" s="2827"/>
    </row>
    <row r="6" spans="1:15" s="16" customFormat="1" ht="17.25" customHeight="1">
      <c r="A6" s="2818"/>
      <c r="B6" s="2818"/>
      <c r="C6" s="2818"/>
      <c r="D6" s="1451" t="s">
        <v>931</v>
      </c>
      <c r="E6" s="493" t="s">
        <v>1126</v>
      </c>
      <c r="F6" s="1451" t="s">
        <v>954</v>
      </c>
      <c r="G6" s="1451" t="s">
        <v>931</v>
      </c>
      <c r="H6" s="1451" t="s">
        <v>932</v>
      </c>
      <c r="I6" s="1451" t="s">
        <v>954</v>
      </c>
      <c r="J6" s="1451" t="s">
        <v>931</v>
      </c>
      <c r="K6" s="1451" t="s">
        <v>932</v>
      </c>
      <c r="L6" s="1451" t="s">
        <v>954</v>
      </c>
      <c r="M6" s="2827"/>
      <c r="N6" s="2827"/>
      <c r="O6" s="2827"/>
    </row>
    <row r="7" spans="1:15" s="16" customFormat="1" ht="15.75" customHeight="1" thickBot="1">
      <c r="A7" s="2837"/>
      <c r="B7" s="2837"/>
      <c r="C7" s="2837"/>
      <c r="D7" s="1329" t="s">
        <v>934</v>
      </c>
      <c r="E7" s="1329" t="s">
        <v>935</v>
      </c>
      <c r="F7" s="1329" t="s">
        <v>936</v>
      </c>
      <c r="G7" s="1329" t="s">
        <v>934</v>
      </c>
      <c r="H7" s="1329" t="s">
        <v>935</v>
      </c>
      <c r="I7" s="1329" t="s">
        <v>936</v>
      </c>
      <c r="J7" s="1329" t="s">
        <v>934</v>
      </c>
      <c r="K7" s="1329" t="s">
        <v>935</v>
      </c>
      <c r="L7" s="1329" t="s">
        <v>936</v>
      </c>
      <c r="M7" s="2828"/>
      <c r="N7" s="2828"/>
      <c r="O7" s="2828"/>
    </row>
    <row r="8" spans="1:15" s="5" customFormat="1" ht="23.25" customHeight="1">
      <c r="A8" s="696" t="s">
        <v>48</v>
      </c>
      <c r="B8" s="1444"/>
      <c r="C8" s="1444"/>
      <c r="D8" s="690"/>
      <c r="E8" s="690"/>
      <c r="F8" s="690"/>
      <c r="G8" s="690"/>
      <c r="H8" s="690"/>
      <c r="I8" s="690"/>
      <c r="J8" s="690"/>
      <c r="K8" s="690"/>
      <c r="L8" s="690"/>
      <c r="M8" s="1445"/>
      <c r="N8" s="2844" t="s">
        <v>504</v>
      </c>
      <c r="O8" s="2844"/>
    </row>
    <row r="9" spans="1:15" ht="19.5" customHeight="1">
      <c r="A9" s="2805" t="s">
        <v>60</v>
      </c>
      <c r="B9" s="2815" t="s">
        <v>0</v>
      </c>
      <c r="C9" s="1456" t="s">
        <v>221</v>
      </c>
      <c r="D9" s="1456">
        <v>11</v>
      </c>
      <c r="E9" s="1456">
        <v>23</v>
      </c>
      <c r="F9" s="1456">
        <f>SUM(D9:E9)</f>
        <v>34</v>
      </c>
      <c r="G9" s="1456">
        <v>0</v>
      </c>
      <c r="H9" s="1456">
        <v>0</v>
      </c>
      <c r="I9" s="1456">
        <v>0</v>
      </c>
      <c r="J9" s="1456">
        <f>SUM(D9,G9)</f>
        <v>11</v>
      </c>
      <c r="K9" s="1456">
        <f t="shared" ref="K9:L9" si="0">SUM(E9,H9)</f>
        <v>23</v>
      </c>
      <c r="L9" s="1456">
        <f t="shared" si="0"/>
        <v>34</v>
      </c>
      <c r="M9" s="1108" t="s">
        <v>624</v>
      </c>
      <c r="N9" s="2847" t="s">
        <v>610</v>
      </c>
      <c r="O9" s="2822" t="s">
        <v>483</v>
      </c>
    </row>
    <row r="10" spans="1:15" ht="44.25" customHeight="1">
      <c r="A10" s="2805"/>
      <c r="B10" s="2835"/>
      <c r="C10" s="1443" t="s">
        <v>30</v>
      </c>
      <c r="D10" s="1440">
        <v>19</v>
      </c>
      <c r="E10" s="1440">
        <v>19</v>
      </c>
      <c r="F10" s="1456">
        <f t="shared" ref="F10:F14" si="1">SUM(D10:E10)</f>
        <v>38</v>
      </c>
      <c r="G10" s="1440">
        <v>0</v>
      </c>
      <c r="H10" s="1440">
        <v>0</v>
      </c>
      <c r="I10" s="1440">
        <v>0</v>
      </c>
      <c r="J10" s="1456">
        <f t="shared" ref="J10:J14" si="2">SUM(D10,G10)</f>
        <v>19</v>
      </c>
      <c r="K10" s="1456">
        <f t="shared" ref="K10:K14" si="3">SUM(E10,H10)</f>
        <v>19</v>
      </c>
      <c r="L10" s="1456">
        <f t="shared" ref="L10:L14" si="4">SUM(F10,I10)</f>
        <v>38</v>
      </c>
      <c r="M10" s="1460" t="s">
        <v>625</v>
      </c>
      <c r="N10" s="2848"/>
      <c r="O10" s="2823"/>
    </row>
    <row r="11" spans="1:15" ht="33" customHeight="1">
      <c r="A11" s="2805"/>
      <c r="B11" s="2835"/>
      <c r="C11" s="1440" t="s">
        <v>31</v>
      </c>
      <c r="D11" s="1440">
        <v>16</v>
      </c>
      <c r="E11" s="1440">
        <v>11</v>
      </c>
      <c r="F11" s="1456">
        <f t="shared" si="1"/>
        <v>27</v>
      </c>
      <c r="G11" s="1440">
        <v>0</v>
      </c>
      <c r="H11" s="1440">
        <v>0</v>
      </c>
      <c r="I11" s="1440">
        <v>0</v>
      </c>
      <c r="J11" s="1456">
        <f t="shared" si="2"/>
        <v>16</v>
      </c>
      <c r="K11" s="1456">
        <f t="shared" si="3"/>
        <v>11</v>
      </c>
      <c r="L11" s="1456">
        <f t="shared" si="4"/>
        <v>27</v>
      </c>
      <c r="M11" s="1460" t="s">
        <v>626</v>
      </c>
      <c r="N11" s="2848"/>
      <c r="O11" s="2823"/>
    </row>
    <row r="12" spans="1:15" ht="31.5" customHeight="1">
      <c r="A12" s="2805"/>
      <c r="B12" s="2835"/>
      <c r="C12" s="1440" t="s">
        <v>2</v>
      </c>
      <c r="D12" s="1440">
        <v>17</v>
      </c>
      <c r="E12" s="1440">
        <v>7</v>
      </c>
      <c r="F12" s="1456">
        <f t="shared" si="1"/>
        <v>24</v>
      </c>
      <c r="G12" s="1440">
        <v>0</v>
      </c>
      <c r="H12" s="1440">
        <v>0</v>
      </c>
      <c r="I12" s="1440">
        <v>0</v>
      </c>
      <c r="J12" s="1456">
        <f t="shared" si="2"/>
        <v>17</v>
      </c>
      <c r="K12" s="1456">
        <f t="shared" si="3"/>
        <v>7</v>
      </c>
      <c r="L12" s="1456">
        <f t="shared" si="4"/>
        <v>24</v>
      </c>
      <c r="M12" s="1460" t="s">
        <v>627</v>
      </c>
      <c r="N12" s="2848"/>
      <c r="O12" s="2823"/>
    </row>
    <row r="13" spans="1:15" ht="21.75" customHeight="1">
      <c r="A13" s="2805"/>
      <c r="B13" s="2835"/>
      <c r="C13" s="1440" t="s">
        <v>32</v>
      </c>
      <c r="D13" s="1440">
        <v>11</v>
      </c>
      <c r="E13" s="1440">
        <v>15</v>
      </c>
      <c r="F13" s="1456">
        <f t="shared" si="1"/>
        <v>26</v>
      </c>
      <c r="G13" s="1440">
        <v>0</v>
      </c>
      <c r="H13" s="1440">
        <v>0</v>
      </c>
      <c r="I13" s="1440">
        <v>0</v>
      </c>
      <c r="J13" s="1456">
        <f t="shared" si="2"/>
        <v>11</v>
      </c>
      <c r="K13" s="1456">
        <f t="shared" si="3"/>
        <v>15</v>
      </c>
      <c r="L13" s="1456">
        <f t="shared" si="4"/>
        <v>26</v>
      </c>
      <c r="M13" s="1460" t="s">
        <v>628</v>
      </c>
      <c r="N13" s="2848"/>
      <c r="O13" s="2823"/>
    </row>
    <row r="14" spans="1:15" ht="18.75" customHeight="1">
      <c r="A14" s="2805"/>
      <c r="B14" s="2816"/>
      <c r="C14" s="1440" t="s">
        <v>958</v>
      </c>
      <c r="D14" s="1440">
        <v>13</v>
      </c>
      <c r="E14" s="1440">
        <v>9</v>
      </c>
      <c r="F14" s="1456">
        <f t="shared" si="1"/>
        <v>22</v>
      </c>
      <c r="G14" s="1440">
        <v>0</v>
      </c>
      <c r="H14" s="1440">
        <v>0</v>
      </c>
      <c r="I14" s="1440">
        <v>0</v>
      </c>
      <c r="J14" s="1456">
        <f t="shared" si="2"/>
        <v>13</v>
      </c>
      <c r="K14" s="1456">
        <f t="shared" si="3"/>
        <v>9</v>
      </c>
      <c r="L14" s="1456">
        <f t="shared" si="4"/>
        <v>22</v>
      </c>
      <c r="M14" s="1460" t="s">
        <v>1686</v>
      </c>
      <c r="N14" s="2849"/>
      <c r="O14" s="2823"/>
    </row>
    <row r="15" spans="1:15" ht="24.75" customHeight="1">
      <c r="A15" s="2805"/>
      <c r="B15" s="2810" t="s">
        <v>302</v>
      </c>
      <c r="C15" s="2810"/>
      <c r="D15" s="1440">
        <f>SUM(D9:D14)</f>
        <v>87</v>
      </c>
      <c r="E15" s="1695">
        <f t="shared" ref="E15:L15" si="5">SUM(E9:E14)</f>
        <v>84</v>
      </c>
      <c r="F15" s="1695">
        <f t="shared" si="5"/>
        <v>171</v>
      </c>
      <c r="G15" s="1695">
        <f t="shared" si="5"/>
        <v>0</v>
      </c>
      <c r="H15" s="1695">
        <f t="shared" si="5"/>
        <v>0</v>
      </c>
      <c r="I15" s="1695">
        <f t="shared" si="5"/>
        <v>0</v>
      </c>
      <c r="J15" s="1695">
        <f t="shared" si="5"/>
        <v>87</v>
      </c>
      <c r="K15" s="1695">
        <f t="shared" si="5"/>
        <v>84</v>
      </c>
      <c r="L15" s="1695">
        <f t="shared" si="5"/>
        <v>171</v>
      </c>
      <c r="M15" s="2829" t="s">
        <v>2357</v>
      </c>
      <c r="N15" s="2829"/>
      <c r="O15" s="2823"/>
    </row>
    <row r="16" spans="1:15" ht="23.25" customHeight="1">
      <c r="A16" s="2805"/>
      <c r="B16" s="2651" t="s">
        <v>33</v>
      </c>
      <c r="C16" s="1440" t="s">
        <v>70</v>
      </c>
      <c r="D16" s="1440">
        <v>24</v>
      </c>
      <c r="E16" s="1440">
        <v>41</v>
      </c>
      <c r="F16" s="1456">
        <f t="shared" ref="F16:F20" si="6">SUM(D16:E16)</f>
        <v>65</v>
      </c>
      <c r="G16" s="1440">
        <v>0</v>
      </c>
      <c r="H16" s="1440">
        <v>0</v>
      </c>
      <c r="I16" s="1440">
        <v>0</v>
      </c>
      <c r="J16" s="1456">
        <f t="shared" ref="J16:J20" si="7">SUM(D16,G16)</f>
        <v>24</v>
      </c>
      <c r="K16" s="1456">
        <f t="shared" ref="K16:K20" si="8">SUM(E16,H16)</f>
        <v>41</v>
      </c>
      <c r="L16" s="1456">
        <f t="shared" ref="L16:L20" si="9">SUM(F16,I16)</f>
        <v>65</v>
      </c>
      <c r="M16" s="1460" t="s">
        <v>506</v>
      </c>
      <c r="N16" s="2495" t="s">
        <v>629</v>
      </c>
      <c r="O16" s="2823"/>
    </row>
    <row r="17" spans="1:15" ht="22.5" customHeight="1">
      <c r="A17" s="2805"/>
      <c r="B17" s="2815" t="s">
        <v>113</v>
      </c>
      <c r="C17" s="1440" t="s">
        <v>34</v>
      </c>
      <c r="D17" s="1440">
        <v>15</v>
      </c>
      <c r="E17" s="1440">
        <v>14</v>
      </c>
      <c r="F17" s="1456">
        <f t="shared" si="6"/>
        <v>29</v>
      </c>
      <c r="G17" s="1440">
        <v>0</v>
      </c>
      <c r="H17" s="1440">
        <v>0</v>
      </c>
      <c r="I17" s="1440">
        <v>0</v>
      </c>
      <c r="J17" s="1456">
        <f t="shared" si="7"/>
        <v>15</v>
      </c>
      <c r="K17" s="1456">
        <f t="shared" si="8"/>
        <v>14</v>
      </c>
      <c r="L17" s="1456">
        <f t="shared" si="9"/>
        <v>29</v>
      </c>
      <c r="M17" s="1460" t="s">
        <v>593</v>
      </c>
      <c r="N17" s="2847" t="s">
        <v>630</v>
      </c>
      <c r="O17" s="2823"/>
    </row>
    <row r="18" spans="1:15" ht="33" customHeight="1">
      <c r="A18" s="2805"/>
      <c r="B18" s="2835"/>
      <c r="C18" s="1467" t="s">
        <v>35</v>
      </c>
      <c r="D18" s="426">
        <v>22</v>
      </c>
      <c r="E18" s="426">
        <v>8</v>
      </c>
      <c r="F18" s="1456">
        <f t="shared" si="6"/>
        <v>30</v>
      </c>
      <c r="G18" s="426">
        <v>0</v>
      </c>
      <c r="H18" s="426">
        <v>0</v>
      </c>
      <c r="I18" s="1440">
        <v>0</v>
      </c>
      <c r="J18" s="1456">
        <f t="shared" si="7"/>
        <v>22</v>
      </c>
      <c r="K18" s="1456">
        <f t="shared" si="8"/>
        <v>8</v>
      </c>
      <c r="L18" s="1456">
        <f t="shared" si="9"/>
        <v>30</v>
      </c>
      <c r="M18" s="1460" t="s">
        <v>631</v>
      </c>
      <c r="N18" s="2848"/>
      <c r="O18" s="2823"/>
    </row>
    <row r="19" spans="1:15" ht="33.75" customHeight="1">
      <c r="A19" s="2805"/>
      <c r="B19" s="2835"/>
      <c r="C19" s="1440" t="s">
        <v>8</v>
      </c>
      <c r="D19" s="1440">
        <v>10</v>
      </c>
      <c r="E19" s="1440">
        <v>6</v>
      </c>
      <c r="F19" s="1440">
        <f t="shared" si="6"/>
        <v>16</v>
      </c>
      <c r="G19" s="1440">
        <v>0</v>
      </c>
      <c r="H19" s="1440">
        <v>0</v>
      </c>
      <c r="I19" s="1440">
        <v>0</v>
      </c>
      <c r="J19" s="1440">
        <f t="shared" si="7"/>
        <v>10</v>
      </c>
      <c r="K19" s="1440">
        <f t="shared" si="8"/>
        <v>6</v>
      </c>
      <c r="L19" s="1440">
        <f t="shared" si="9"/>
        <v>16</v>
      </c>
      <c r="M19" s="1460" t="s">
        <v>632</v>
      </c>
      <c r="N19" s="2848"/>
      <c r="O19" s="2823"/>
    </row>
    <row r="20" spans="1:15" ht="21.75" customHeight="1">
      <c r="A20" s="2805"/>
      <c r="B20" s="2835"/>
      <c r="C20" s="1456" t="s">
        <v>9</v>
      </c>
      <c r="D20" s="1456">
        <v>15</v>
      </c>
      <c r="E20" s="1456">
        <v>9</v>
      </c>
      <c r="F20" s="1456">
        <f t="shared" si="6"/>
        <v>24</v>
      </c>
      <c r="G20" s="1456">
        <v>0</v>
      </c>
      <c r="H20" s="1456">
        <v>0</v>
      </c>
      <c r="I20" s="1456">
        <v>0</v>
      </c>
      <c r="J20" s="1456">
        <f t="shared" si="7"/>
        <v>15</v>
      </c>
      <c r="K20" s="1456">
        <f t="shared" si="8"/>
        <v>9</v>
      </c>
      <c r="L20" s="1456">
        <f t="shared" si="9"/>
        <v>24</v>
      </c>
      <c r="M20" s="1108" t="s">
        <v>633</v>
      </c>
      <c r="N20" s="2848"/>
      <c r="O20" s="2823"/>
    </row>
    <row r="21" spans="1:15" ht="29.25" customHeight="1" thickBot="1">
      <c r="A21" s="2658"/>
      <c r="B21" s="2833" t="s">
        <v>302</v>
      </c>
      <c r="C21" s="2833"/>
      <c r="D21" s="1466">
        <f>SUM(D17:D20)</f>
        <v>62</v>
      </c>
      <c r="E21" s="1466">
        <f t="shared" ref="E21:L21" si="10">SUM(E17:E20)</f>
        <v>37</v>
      </c>
      <c r="F21" s="1466">
        <f t="shared" si="10"/>
        <v>99</v>
      </c>
      <c r="G21" s="1466">
        <f t="shared" si="10"/>
        <v>0</v>
      </c>
      <c r="H21" s="1466">
        <f t="shared" si="10"/>
        <v>0</v>
      </c>
      <c r="I21" s="1466">
        <f t="shared" si="10"/>
        <v>0</v>
      </c>
      <c r="J21" s="1466">
        <f t="shared" si="10"/>
        <v>62</v>
      </c>
      <c r="K21" s="1466">
        <f t="shared" si="10"/>
        <v>37</v>
      </c>
      <c r="L21" s="1466">
        <f t="shared" si="10"/>
        <v>99</v>
      </c>
      <c r="M21" s="2839" t="s">
        <v>2357</v>
      </c>
      <c r="N21" s="2839"/>
      <c r="O21" s="2496"/>
    </row>
    <row r="22" spans="1:15" ht="18.75" customHeight="1" thickTop="1">
      <c r="A22" s="70"/>
      <c r="B22" s="419"/>
      <c r="C22" s="419"/>
      <c r="D22" s="2128"/>
      <c r="E22" s="2128"/>
      <c r="F22" s="2128"/>
      <c r="G22" s="2128"/>
      <c r="H22" s="2128"/>
      <c r="I22" s="2128"/>
      <c r="J22" s="2128"/>
      <c r="K22" s="2128"/>
      <c r="L22" s="2128"/>
      <c r="M22" s="1115"/>
      <c r="N22" s="70"/>
      <c r="O22" s="419"/>
    </row>
    <row r="23" spans="1:15" ht="18.75" customHeight="1">
      <c r="A23" s="70"/>
      <c r="B23" s="419"/>
      <c r="C23" s="419"/>
      <c r="D23" s="2128"/>
      <c r="E23" s="2128"/>
      <c r="F23" s="2128"/>
      <c r="G23" s="2128"/>
      <c r="H23" s="2128"/>
      <c r="I23" s="2128"/>
      <c r="J23" s="2128"/>
      <c r="K23" s="2128"/>
      <c r="L23" s="2128"/>
      <c r="M23" s="1115"/>
      <c r="N23" s="70"/>
      <c r="O23" s="419"/>
    </row>
    <row r="24" spans="1:15" ht="18.75" customHeight="1">
      <c r="A24" s="70"/>
      <c r="B24" s="419"/>
      <c r="C24" s="419"/>
      <c r="D24" s="2128"/>
      <c r="E24" s="2128"/>
      <c r="F24" s="2128"/>
      <c r="G24" s="2128"/>
      <c r="H24" s="2128"/>
      <c r="I24" s="2128"/>
      <c r="J24" s="2128"/>
      <c r="K24" s="2128"/>
      <c r="L24" s="2128"/>
      <c r="M24" s="1115"/>
      <c r="N24" s="70"/>
      <c r="O24" s="419"/>
    </row>
    <row r="25" spans="1:15" s="5" customFormat="1" ht="17.25" customHeight="1" thickBot="1">
      <c r="A25" s="1110" t="s">
        <v>1098</v>
      </c>
      <c r="B25" s="1110"/>
      <c r="C25" s="1463"/>
      <c r="D25" s="1452"/>
      <c r="E25" s="1452"/>
      <c r="F25" s="1452"/>
      <c r="G25" s="1452"/>
      <c r="H25" s="1452"/>
      <c r="I25" s="1452"/>
      <c r="J25" s="1452"/>
      <c r="K25" s="1452"/>
      <c r="L25" s="1452"/>
      <c r="M25" s="1116"/>
      <c r="N25" s="2840" t="s">
        <v>1647</v>
      </c>
      <c r="O25" s="2840"/>
    </row>
    <row r="26" spans="1:15" s="16" customFormat="1" ht="13.5" customHeight="1" thickTop="1">
      <c r="A26" s="2818" t="s">
        <v>53</v>
      </c>
      <c r="B26" s="2818" t="s">
        <v>54</v>
      </c>
      <c r="C26" s="2838" t="s">
        <v>55</v>
      </c>
      <c r="D26" s="2838" t="s">
        <v>45</v>
      </c>
      <c r="E26" s="2838"/>
      <c r="F26" s="2838"/>
      <c r="G26" s="2838" t="s">
        <v>46</v>
      </c>
      <c r="H26" s="2838"/>
      <c r="I26" s="2838"/>
      <c r="J26" s="2838" t="s">
        <v>905</v>
      </c>
      <c r="K26" s="2838"/>
      <c r="L26" s="2838"/>
      <c r="M26" s="2826" t="s">
        <v>503</v>
      </c>
      <c r="N26" s="2826" t="s">
        <v>509</v>
      </c>
      <c r="O26" s="2826" t="s">
        <v>502</v>
      </c>
    </row>
    <row r="27" spans="1:15" s="16" customFormat="1" ht="16.5" customHeight="1">
      <c r="A27" s="2818"/>
      <c r="B27" s="2818"/>
      <c r="C27" s="2818"/>
      <c r="D27" s="2818" t="s">
        <v>1673</v>
      </c>
      <c r="E27" s="2818"/>
      <c r="F27" s="2818"/>
      <c r="G27" s="2818" t="s">
        <v>463</v>
      </c>
      <c r="H27" s="2818"/>
      <c r="I27" s="2818"/>
      <c r="J27" s="2818" t="s">
        <v>464</v>
      </c>
      <c r="K27" s="2818"/>
      <c r="L27" s="2818"/>
      <c r="M27" s="2827"/>
      <c r="N27" s="2827"/>
      <c r="O27" s="2827"/>
    </row>
    <row r="28" spans="1:15" s="16" customFormat="1" ht="16.5" customHeight="1">
      <c r="A28" s="2818"/>
      <c r="B28" s="2818"/>
      <c r="C28" s="2818"/>
      <c r="D28" s="1451" t="s">
        <v>931</v>
      </c>
      <c r="E28" s="493" t="s">
        <v>1126</v>
      </c>
      <c r="F28" s="1451" t="s">
        <v>954</v>
      </c>
      <c r="G28" s="1451" t="s">
        <v>931</v>
      </c>
      <c r="H28" s="1451" t="s">
        <v>932</v>
      </c>
      <c r="I28" s="1451" t="s">
        <v>954</v>
      </c>
      <c r="J28" s="1451" t="s">
        <v>931</v>
      </c>
      <c r="K28" s="1451" t="s">
        <v>932</v>
      </c>
      <c r="L28" s="1451" t="s">
        <v>954</v>
      </c>
      <c r="M28" s="2827"/>
      <c r="N28" s="2827"/>
      <c r="O28" s="2827"/>
    </row>
    <row r="29" spans="1:15" s="16" customFormat="1" ht="12" customHeight="1" thickBot="1">
      <c r="A29" s="2837"/>
      <c r="B29" s="2837"/>
      <c r="C29" s="2837"/>
      <c r="D29" s="1329" t="s">
        <v>934</v>
      </c>
      <c r="E29" s="1329" t="s">
        <v>935</v>
      </c>
      <c r="F29" s="1329" t="s">
        <v>936</v>
      </c>
      <c r="G29" s="1329" t="s">
        <v>934</v>
      </c>
      <c r="H29" s="1329" t="s">
        <v>935</v>
      </c>
      <c r="I29" s="1329" t="s">
        <v>936</v>
      </c>
      <c r="J29" s="1329" t="s">
        <v>934</v>
      </c>
      <c r="K29" s="1329" t="s">
        <v>935</v>
      </c>
      <c r="L29" s="1329" t="s">
        <v>936</v>
      </c>
      <c r="M29" s="2828"/>
      <c r="N29" s="2828"/>
      <c r="O29" s="2828"/>
    </row>
    <row r="30" spans="1:15" ht="19.5" customHeight="1">
      <c r="A30" s="2862" t="s">
        <v>60</v>
      </c>
      <c r="B30" s="2834" t="s">
        <v>1</v>
      </c>
      <c r="C30" s="426" t="s">
        <v>216</v>
      </c>
      <c r="D30" s="426">
        <v>32</v>
      </c>
      <c r="E30" s="426">
        <v>11</v>
      </c>
      <c r="F30" s="426">
        <f>SUM(D30:E30)</f>
        <v>43</v>
      </c>
      <c r="G30" s="426">
        <v>0</v>
      </c>
      <c r="H30" s="426">
        <v>0</v>
      </c>
      <c r="I30" s="426">
        <v>0</v>
      </c>
      <c r="J30" s="426">
        <f>SUM(D30,G30)</f>
        <v>32</v>
      </c>
      <c r="K30" s="426">
        <f t="shared" ref="K30:L37" si="11">SUM(E30,H30)</f>
        <v>11</v>
      </c>
      <c r="L30" s="426">
        <f t="shared" si="11"/>
        <v>43</v>
      </c>
      <c r="M30" s="1111" t="s">
        <v>635</v>
      </c>
      <c r="N30" s="2819" t="s">
        <v>634</v>
      </c>
      <c r="O30" s="2841" t="s">
        <v>483</v>
      </c>
    </row>
    <row r="31" spans="1:15" ht="19.5" customHeight="1">
      <c r="A31" s="2805"/>
      <c r="B31" s="2835"/>
      <c r="C31" s="1440" t="s">
        <v>3</v>
      </c>
      <c r="D31" s="1440">
        <v>32</v>
      </c>
      <c r="E31" s="1440">
        <v>19</v>
      </c>
      <c r="F31" s="426">
        <f t="shared" ref="F31:F32" si="12">SUM(D31:E31)</f>
        <v>51</v>
      </c>
      <c r="G31" s="1440">
        <v>0</v>
      </c>
      <c r="H31" s="1440">
        <v>0</v>
      </c>
      <c r="I31" s="1440">
        <v>0</v>
      </c>
      <c r="J31" s="426">
        <f t="shared" ref="J31:J32" si="13">SUM(D31,G31)</f>
        <v>32</v>
      </c>
      <c r="K31" s="426">
        <f t="shared" si="11"/>
        <v>19</v>
      </c>
      <c r="L31" s="426">
        <f t="shared" si="11"/>
        <v>51</v>
      </c>
      <c r="M31" s="1108" t="s">
        <v>594</v>
      </c>
      <c r="N31" s="2820"/>
      <c r="O31" s="2823"/>
    </row>
    <row r="32" spans="1:15" ht="19.5" customHeight="1">
      <c r="A32" s="2805"/>
      <c r="B32" s="2816"/>
      <c r="C32" s="1440" t="s">
        <v>121</v>
      </c>
      <c r="D32" s="1440">
        <v>26</v>
      </c>
      <c r="E32" s="1440">
        <v>11</v>
      </c>
      <c r="F32" s="426">
        <f t="shared" si="12"/>
        <v>37</v>
      </c>
      <c r="G32" s="1440">
        <v>0</v>
      </c>
      <c r="H32" s="1440">
        <v>0</v>
      </c>
      <c r="I32" s="1440">
        <v>0</v>
      </c>
      <c r="J32" s="426">
        <f t="shared" si="13"/>
        <v>26</v>
      </c>
      <c r="K32" s="426">
        <f t="shared" si="11"/>
        <v>11</v>
      </c>
      <c r="L32" s="426">
        <f t="shared" si="11"/>
        <v>37</v>
      </c>
      <c r="M32" s="1108" t="s">
        <v>636</v>
      </c>
      <c r="N32" s="2821"/>
      <c r="O32" s="2823"/>
    </row>
    <row r="33" spans="1:15" ht="19.5" customHeight="1">
      <c r="A33" s="2805"/>
      <c r="B33" s="2810" t="s">
        <v>302</v>
      </c>
      <c r="C33" s="2810"/>
      <c r="D33" s="1440">
        <f>SUM(D30:D32)</f>
        <v>90</v>
      </c>
      <c r="E33" s="1695">
        <f t="shared" ref="E33:J33" si="14">SUM(E30:E32)</f>
        <v>41</v>
      </c>
      <c r="F33" s="1695">
        <f t="shared" si="14"/>
        <v>131</v>
      </c>
      <c r="G33" s="1695">
        <f t="shared" si="14"/>
        <v>0</v>
      </c>
      <c r="H33" s="1695">
        <f t="shared" si="14"/>
        <v>0</v>
      </c>
      <c r="I33" s="1695">
        <f t="shared" si="14"/>
        <v>0</v>
      </c>
      <c r="J33" s="1695">
        <f t="shared" si="14"/>
        <v>90</v>
      </c>
      <c r="K33" s="426">
        <f t="shared" si="11"/>
        <v>41</v>
      </c>
      <c r="L33" s="426">
        <f t="shared" si="11"/>
        <v>131</v>
      </c>
      <c r="M33" s="2829" t="s">
        <v>2357</v>
      </c>
      <c r="N33" s="2829"/>
      <c r="O33" s="2823"/>
    </row>
    <row r="34" spans="1:15" ht="19.5" customHeight="1">
      <c r="A34" s="2805"/>
      <c r="B34" s="2812" t="s">
        <v>195</v>
      </c>
      <c r="C34" s="1440" t="s">
        <v>5</v>
      </c>
      <c r="D34" s="1440">
        <v>16</v>
      </c>
      <c r="E34" s="1440">
        <v>21</v>
      </c>
      <c r="F34" s="1440">
        <f>SUM(D34:E34)</f>
        <v>37</v>
      </c>
      <c r="G34" s="1440">
        <v>0</v>
      </c>
      <c r="H34" s="1440">
        <v>0</v>
      </c>
      <c r="I34" s="1440">
        <v>0</v>
      </c>
      <c r="J34" s="1440">
        <f>SUM(D34,G34)</f>
        <v>16</v>
      </c>
      <c r="K34" s="426">
        <f t="shared" si="11"/>
        <v>21</v>
      </c>
      <c r="L34" s="426">
        <f t="shared" si="11"/>
        <v>37</v>
      </c>
      <c r="M34" s="1108" t="s">
        <v>638</v>
      </c>
      <c r="N34" s="2832" t="s">
        <v>637</v>
      </c>
      <c r="O34" s="2823"/>
    </row>
    <row r="35" spans="1:15" ht="19.5" customHeight="1">
      <c r="A35" s="2805"/>
      <c r="B35" s="2813"/>
      <c r="C35" s="1440" t="s">
        <v>6</v>
      </c>
      <c r="D35" s="1440">
        <v>7</v>
      </c>
      <c r="E35" s="1440">
        <v>20</v>
      </c>
      <c r="F35" s="1695">
        <f t="shared" ref="F35:F37" si="15">SUM(D35:E35)</f>
        <v>27</v>
      </c>
      <c r="G35" s="1440">
        <v>0</v>
      </c>
      <c r="H35" s="1440">
        <v>0</v>
      </c>
      <c r="I35" s="1440">
        <v>0</v>
      </c>
      <c r="J35" s="1440">
        <f t="shared" ref="J35:J36" si="16">SUM(D35,G35)</f>
        <v>7</v>
      </c>
      <c r="K35" s="426">
        <f t="shared" si="11"/>
        <v>20</v>
      </c>
      <c r="L35" s="426">
        <f t="shared" si="11"/>
        <v>27</v>
      </c>
      <c r="M35" s="1108" t="s">
        <v>507</v>
      </c>
      <c r="N35" s="2820"/>
      <c r="O35" s="2823"/>
    </row>
    <row r="36" spans="1:15" ht="19.5" customHeight="1">
      <c r="A36" s="2805"/>
      <c r="B36" s="2813"/>
      <c r="C36" s="1456" t="s">
        <v>7</v>
      </c>
      <c r="D36" s="1456">
        <v>20</v>
      </c>
      <c r="E36" s="1456">
        <v>17</v>
      </c>
      <c r="F36" s="1695">
        <f t="shared" si="15"/>
        <v>37</v>
      </c>
      <c r="G36" s="1456">
        <v>0</v>
      </c>
      <c r="H36" s="1456">
        <v>0</v>
      </c>
      <c r="I36" s="1456">
        <v>0</v>
      </c>
      <c r="J36" s="1440">
        <f t="shared" si="16"/>
        <v>20</v>
      </c>
      <c r="K36" s="426">
        <f t="shared" si="11"/>
        <v>17</v>
      </c>
      <c r="L36" s="426">
        <f t="shared" si="11"/>
        <v>37</v>
      </c>
      <c r="M36" s="1108" t="s">
        <v>639</v>
      </c>
      <c r="N36" s="2820"/>
      <c r="O36" s="2823"/>
    </row>
    <row r="37" spans="1:15" ht="19.5" customHeight="1">
      <c r="A37" s="2805"/>
      <c r="B37" s="2814"/>
      <c r="C37" s="1704" t="s">
        <v>1846</v>
      </c>
      <c r="D37" s="1704">
        <v>9</v>
      </c>
      <c r="E37" s="1704">
        <v>18</v>
      </c>
      <c r="F37" s="1695">
        <f t="shared" si="15"/>
        <v>27</v>
      </c>
      <c r="G37" s="1704">
        <v>0</v>
      </c>
      <c r="H37" s="1704">
        <v>0</v>
      </c>
      <c r="I37" s="1704">
        <v>0</v>
      </c>
      <c r="J37" s="1695">
        <f t="shared" ref="J37" si="17">SUM(D37,G37)</f>
        <v>9</v>
      </c>
      <c r="K37" s="426">
        <f t="shared" si="11"/>
        <v>18</v>
      </c>
      <c r="L37" s="426">
        <f t="shared" si="11"/>
        <v>27</v>
      </c>
      <c r="M37" s="2277" t="s">
        <v>2230</v>
      </c>
      <c r="N37" s="2821"/>
      <c r="O37" s="2823"/>
    </row>
    <row r="38" spans="1:15" ht="19.5" customHeight="1">
      <c r="A38" s="2805"/>
      <c r="B38" s="2836" t="s">
        <v>302</v>
      </c>
      <c r="C38" s="2825"/>
      <c r="D38" s="1695">
        <f>SUM(D34:D37)</f>
        <v>52</v>
      </c>
      <c r="E38" s="1695">
        <f t="shared" ref="E38:L39" si="18">SUM(E34:E37)</f>
        <v>76</v>
      </c>
      <c r="F38" s="1695">
        <f t="shared" si="18"/>
        <v>128</v>
      </c>
      <c r="G38" s="1695">
        <f t="shared" si="18"/>
        <v>0</v>
      </c>
      <c r="H38" s="1695">
        <f t="shared" si="18"/>
        <v>0</v>
      </c>
      <c r="I38" s="1695">
        <f t="shared" si="18"/>
        <v>0</v>
      </c>
      <c r="J38" s="1695">
        <f t="shared" si="18"/>
        <v>52</v>
      </c>
      <c r="K38" s="1695">
        <f t="shared" si="18"/>
        <v>76</v>
      </c>
      <c r="L38" s="2346">
        <f t="shared" si="18"/>
        <v>128</v>
      </c>
      <c r="M38" s="2829" t="s">
        <v>2357</v>
      </c>
      <c r="N38" s="2830"/>
      <c r="O38" s="2823"/>
    </row>
    <row r="39" spans="1:15" ht="19.5" customHeight="1">
      <c r="A39" s="2805"/>
      <c r="B39" s="2812" t="s">
        <v>1847</v>
      </c>
      <c r="C39" s="426" t="s">
        <v>1848</v>
      </c>
      <c r="D39" s="426">
        <v>2</v>
      </c>
      <c r="E39" s="426">
        <v>3</v>
      </c>
      <c r="F39" s="426">
        <v>5</v>
      </c>
      <c r="G39" s="426">
        <v>0</v>
      </c>
      <c r="H39" s="2346">
        <f t="shared" si="18"/>
        <v>0</v>
      </c>
      <c r="I39" s="2346">
        <f t="shared" si="18"/>
        <v>0</v>
      </c>
      <c r="J39" s="426">
        <f>SUM(D39,G39)</f>
        <v>2</v>
      </c>
      <c r="K39" s="426">
        <f t="shared" ref="K39:L39" si="19">SUM(E39,H39)</f>
        <v>3</v>
      </c>
      <c r="L39" s="426">
        <f t="shared" si="19"/>
        <v>5</v>
      </c>
      <c r="M39" s="1112" t="s">
        <v>641</v>
      </c>
      <c r="N39" s="2820" t="s">
        <v>640</v>
      </c>
      <c r="O39" s="2823"/>
    </row>
    <row r="40" spans="1:15" ht="19.5" customHeight="1">
      <c r="A40" s="2805"/>
      <c r="B40" s="2813"/>
      <c r="C40" s="426" t="s">
        <v>1849</v>
      </c>
      <c r="D40" s="426">
        <v>5</v>
      </c>
      <c r="E40" s="426">
        <v>16</v>
      </c>
      <c r="F40" s="426">
        <v>21</v>
      </c>
      <c r="G40" s="426">
        <v>0</v>
      </c>
      <c r="H40" s="426">
        <v>0</v>
      </c>
      <c r="I40" s="426">
        <v>0</v>
      </c>
      <c r="J40" s="426">
        <f t="shared" ref="J40:J41" si="20">SUM(D40,G40)</f>
        <v>5</v>
      </c>
      <c r="K40" s="426">
        <f t="shared" ref="K40:K41" si="21">SUM(E40,H40)</f>
        <v>16</v>
      </c>
      <c r="L40" s="426">
        <f t="shared" ref="L40:L41" si="22">SUM(F40,I40)</f>
        <v>21</v>
      </c>
      <c r="M40" s="1113" t="s">
        <v>2108</v>
      </c>
      <c r="N40" s="2820"/>
      <c r="O40" s="2823"/>
    </row>
    <row r="41" spans="1:15" ht="19.5" customHeight="1">
      <c r="A41" s="2805"/>
      <c r="B41" s="2814"/>
      <c r="C41" s="1695" t="s">
        <v>367</v>
      </c>
      <c r="D41" s="1695">
        <v>3</v>
      </c>
      <c r="E41" s="1695">
        <v>13</v>
      </c>
      <c r="F41" s="1695">
        <v>16</v>
      </c>
      <c r="G41" s="1695">
        <v>0</v>
      </c>
      <c r="H41" s="426">
        <v>1</v>
      </c>
      <c r="I41" s="426">
        <v>1</v>
      </c>
      <c r="J41" s="426">
        <f t="shared" si="20"/>
        <v>3</v>
      </c>
      <c r="K41" s="426">
        <f t="shared" si="21"/>
        <v>14</v>
      </c>
      <c r="L41" s="426">
        <f t="shared" si="22"/>
        <v>17</v>
      </c>
      <c r="M41" s="1113" t="s">
        <v>642</v>
      </c>
      <c r="N41" s="2821"/>
      <c r="O41" s="2823"/>
    </row>
    <row r="42" spans="1:15" ht="19.5" customHeight="1">
      <c r="A42" s="2805"/>
      <c r="B42" s="2811" t="s">
        <v>302</v>
      </c>
      <c r="C42" s="2810"/>
      <c r="D42" s="1695">
        <f>SUM(D39:D41)</f>
        <v>10</v>
      </c>
      <c r="E42" s="1695">
        <f t="shared" ref="E42:I42" si="23">SUM(E39:E41)</f>
        <v>32</v>
      </c>
      <c r="F42" s="1695">
        <f t="shared" si="23"/>
        <v>42</v>
      </c>
      <c r="G42" s="1695">
        <f t="shared" si="23"/>
        <v>0</v>
      </c>
      <c r="H42" s="1695">
        <f t="shared" si="23"/>
        <v>1</v>
      </c>
      <c r="I42" s="1695">
        <f t="shared" si="23"/>
        <v>1</v>
      </c>
      <c r="J42" s="426">
        <f t="shared" ref="J42" si="24">SUM(D42,G42)</f>
        <v>10</v>
      </c>
      <c r="K42" s="426">
        <f t="shared" ref="K42:K43" si="25">SUM(E42,H42)</f>
        <v>33</v>
      </c>
      <c r="L42" s="426">
        <f t="shared" ref="L42:L43" si="26">SUM(F42,I42)</f>
        <v>43</v>
      </c>
      <c r="M42" s="2829" t="s">
        <v>2357</v>
      </c>
      <c r="N42" s="2830"/>
      <c r="O42" s="2823"/>
    </row>
    <row r="43" spans="1:15" ht="19.5" customHeight="1">
      <c r="A43" s="2805"/>
      <c r="B43" s="2815" t="s">
        <v>212</v>
      </c>
      <c r="C43" s="1440" t="s">
        <v>36</v>
      </c>
      <c r="D43" s="1440">
        <v>5</v>
      </c>
      <c r="E43" s="1440">
        <v>23</v>
      </c>
      <c r="F43" s="1440">
        <v>28</v>
      </c>
      <c r="G43" s="1440">
        <v>0</v>
      </c>
      <c r="H43" s="1440">
        <v>0</v>
      </c>
      <c r="I43" s="1440">
        <v>0</v>
      </c>
      <c r="J43" s="1440">
        <f>SUM(D43,G43)</f>
        <v>5</v>
      </c>
      <c r="K43" s="1440">
        <f t="shared" si="25"/>
        <v>23</v>
      </c>
      <c r="L43" s="1440">
        <f t="shared" si="26"/>
        <v>28</v>
      </c>
      <c r="M43" s="1109" t="s">
        <v>644</v>
      </c>
      <c r="N43" s="2832" t="s">
        <v>643</v>
      </c>
      <c r="O43" s="2823"/>
    </row>
    <row r="44" spans="1:15" ht="19.5" customHeight="1">
      <c r="A44" s="2805"/>
      <c r="B44" s="2816"/>
      <c r="C44" s="1440" t="s">
        <v>211</v>
      </c>
      <c r="D44" s="1440">
        <v>4</v>
      </c>
      <c r="E44" s="1440">
        <v>14</v>
      </c>
      <c r="F44" s="1440">
        <v>18</v>
      </c>
      <c r="G44" s="1440">
        <v>0</v>
      </c>
      <c r="H44" s="1440">
        <v>0</v>
      </c>
      <c r="I44" s="1440">
        <v>0</v>
      </c>
      <c r="J44" s="1440">
        <f>SUM(D44,G44)</f>
        <v>4</v>
      </c>
      <c r="K44" s="1440">
        <f t="shared" ref="K44" si="27">SUM(E44,H44)</f>
        <v>14</v>
      </c>
      <c r="L44" s="1440">
        <f t="shared" ref="L44" si="28">SUM(F44,I44)</f>
        <v>18</v>
      </c>
      <c r="M44" s="1109" t="s">
        <v>645</v>
      </c>
      <c r="N44" s="2821"/>
      <c r="O44" s="2823"/>
    </row>
    <row r="45" spans="1:15" s="17" customFormat="1" ht="19.5" customHeight="1">
      <c r="A45" s="2805"/>
      <c r="B45" s="2810" t="s">
        <v>302</v>
      </c>
      <c r="C45" s="2810"/>
      <c r="D45" s="1440">
        <f>SUM(D43:D44)</f>
        <v>9</v>
      </c>
      <c r="E45" s="1440">
        <f t="shared" ref="E45:L45" si="29">SUM(E43:E44)</f>
        <v>37</v>
      </c>
      <c r="F45" s="1440">
        <f t="shared" si="29"/>
        <v>46</v>
      </c>
      <c r="G45" s="1440">
        <f t="shared" si="29"/>
        <v>0</v>
      </c>
      <c r="H45" s="1440">
        <f t="shared" si="29"/>
        <v>0</v>
      </c>
      <c r="I45" s="1440">
        <f t="shared" si="29"/>
        <v>0</v>
      </c>
      <c r="J45" s="1440">
        <f t="shared" si="29"/>
        <v>9</v>
      </c>
      <c r="K45" s="1440">
        <f t="shared" si="29"/>
        <v>37</v>
      </c>
      <c r="L45" s="1440">
        <f t="shared" si="29"/>
        <v>46</v>
      </c>
      <c r="M45" s="2829" t="s">
        <v>2357</v>
      </c>
      <c r="N45" s="2830"/>
      <c r="O45" s="2823"/>
    </row>
    <row r="46" spans="1:15" ht="19.5" customHeight="1">
      <c r="A46" s="2805"/>
      <c r="B46" s="2804" t="s">
        <v>144</v>
      </c>
      <c r="C46" s="1440" t="s">
        <v>4</v>
      </c>
      <c r="D46" s="1440">
        <v>32</v>
      </c>
      <c r="E46" s="1440">
        <v>10</v>
      </c>
      <c r="F46" s="1440">
        <v>42</v>
      </c>
      <c r="G46" s="1440">
        <v>0</v>
      </c>
      <c r="H46" s="1440">
        <v>0</v>
      </c>
      <c r="I46" s="1440">
        <v>0</v>
      </c>
      <c r="J46" s="1440">
        <f>SUM(D46,G46)</f>
        <v>32</v>
      </c>
      <c r="K46" s="1440">
        <f t="shared" ref="K46:L46" si="30">SUM(E46,H46)</f>
        <v>10</v>
      </c>
      <c r="L46" s="1440">
        <f t="shared" si="30"/>
        <v>42</v>
      </c>
      <c r="M46" s="1109" t="s">
        <v>646</v>
      </c>
      <c r="N46" s="2832" t="s">
        <v>617</v>
      </c>
      <c r="O46" s="2823"/>
    </row>
    <row r="47" spans="1:15" ht="19.5" customHeight="1">
      <c r="A47" s="2805"/>
      <c r="B47" s="2806"/>
      <c r="C47" s="1440" t="s">
        <v>213</v>
      </c>
      <c r="D47" s="1440">
        <v>10</v>
      </c>
      <c r="E47" s="1440">
        <v>16</v>
      </c>
      <c r="F47" s="1440">
        <v>26</v>
      </c>
      <c r="G47" s="1440">
        <v>0</v>
      </c>
      <c r="H47" s="1440">
        <v>0</v>
      </c>
      <c r="I47" s="1440">
        <v>0</v>
      </c>
      <c r="J47" s="1440">
        <f>SUM(D47,G47)</f>
        <v>10</v>
      </c>
      <c r="K47" s="1440">
        <f t="shared" ref="K47" si="31">SUM(E47,H47)</f>
        <v>16</v>
      </c>
      <c r="L47" s="1440">
        <f t="shared" ref="L47" si="32">SUM(F47,I47)</f>
        <v>26</v>
      </c>
      <c r="M47" s="1109" t="s">
        <v>647</v>
      </c>
      <c r="N47" s="2821"/>
      <c r="O47" s="2823"/>
    </row>
    <row r="48" spans="1:15" ht="19.5" customHeight="1">
      <c r="A48" s="2805"/>
      <c r="B48" s="2810" t="s">
        <v>302</v>
      </c>
      <c r="C48" s="2810"/>
      <c r="D48" s="1440">
        <f>SUM(D46:D47)</f>
        <v>42</v>
      </c>
      <c r="E48" s="1440">
        <f t="shared" ref="E48:L48" si="33">SUM(E46:E47)</f>
        <v>26</v>
      </c>
      <c r="F48" s="1440">
        <f t="shared" si="33"/>
        <v>68</v>
      </c>
      <c r="G48" s="1440">
        <f t="shared" si="33"/>
        <v>0</v>
      </c>
      <c r="H48" s="1440">
        <f t="shared" si="33"/>
        <v>0</v>
      </c>
      <c r="I48" s="1440">
        <f t="shared" si="33"/>
        <v>0</v>
      </c>
      <c r="J48" s="1440">
        <f t="shared" si="33"/>
        <v>42</v>
      </c>
      <c r="K48" s="1440">
        <f t="shared" si="33"/>
        <v>26</v>
      </c>
      <c r="L48" s="1440">
        <f t="shared" si="33"/>
        <v>68</v>
      </c>
      <c r="M48" s="2829" t="s">
        <v>2357</v>
      </c>
      <c r="N48" s="2829"/>
      <c r="O48" s="2823"/>
    </row>
    <row r="49" spans="1:15" ht="19.5" customHeight="1">
      <c r="A49" s="2805"/>
      <c r="B49" s="2804" t="s">
        <v>124</v>
      </c>
      <c r="C49" s="1440" t="s">
        <v>959</v>
      </c>
      <c r="D49" s="1440">
        <v>5</v>
      </c>
      <c r="E49" s="1440">
        <v>19</v>
      </c>
      <c r="F49" s="1440">
        <v>24</v>
      </c>
      <c r="G49" s="1440">
        <v>0</v>
      </c>
      <c r="H49" s="1440">
        <v>0</v>
      </c>
      <c r="I49" s="1440">
        <v>0</v>
      </c>
      <c r="J49" s="1440">
        <f>SUM(D49,G49)</f>
        <v>5</v>
      </c>
      <c r="K49" s="1440">
        <f t="shared" ref="K49:L49" si="34">SUM(E49,H49)</f>
        <v>19</v>
      </c>
      <c r="L49" s="1440">
        <f t="shared" si="34"/>
        <v>24</v>
      </c>
      <c r="M49" s="1109" t="s">
        <v>506</v>
      </c>
      <c r="N49" s="2832" t="s">
        <v>618</v>
      </c>
      <c r="O49" s="2823"/>
    </row>
    <row r="50" spans="1:15" ht="19.5" customHeight="1">
      <c r="A50" s="2805"/>
      <c r="B50" s="2805"/>
      <c r="C50" s="1440" t="s">
        <v>960</v>
      </c>
      <c r="D50" s="1440">
        <v>4</v>
      </c>
      <c r="E50" s="1440">
        <v>13</v>
      </c>
      <c r="F50" s="1440">
        <v>17</v>
      </c>
      <c r="G50" s="1440">
        <v>0</v>
      </c>
      <c r="H50" s="1440">
        <v>0</v>
      </c>
      <c r="I50" s="1440">
        <v>0</v>
      </c>
      <c r="J50" s="1440">
        <f t="shared" ref="J50:J51" si="35">SUM(D50,G50)</f>
        <v>4</v>
      </c>
      <c r="K50" s="1440">
        <f t="shared" ref="K50:K51" si="36">SUM(E50,H50)</f>
        <v>13</v>
      </c>
      <c r="L50" s="1440">
        <f t="shared" ref="L50:L51" si="37">SUM(F50,I50)</f>
        <v>17</v>
      </c>
      <c r="M50" s="1402" t="s">
        <v>1687</v>
      </c>
      <c r="N50" s="2820"/>
      <c r="O50" s="2823"/>
    </row>
    <row r="51" spans="1:15" ht="19.5" customHeight="1">
      <c r="A51" s="2805"/>
      <c r="B51" s="2806"/>
      <c r="C51" s="1440" t="s">
        <v>961</v>
      </c>
      <c r="D51" s="1440">
        <v>2</v>
      </c>
      <c r="E51" s="1440">
        <v>18</v>
      </c>
      <c r="F51" s="1440">
        <v>20</v>
      </c>
      <c r="G51" s="1440">
        <v>0</v>
      </c>
      <c r="H51" s="1440">
        <v>0</v>
      </c>
      <c r="I51" s="1440">
        <v>0</v>
      </c>
      <c r="J51" s="1440">
        <f t="shared" si="35"/>
        <v>2</v>
      </c>
      <c r="K51" s="1440">
        <f t="shared" si="36"/>
        <v>18</v>
      </c>
      <c r="L51" s="1440">
        <f t="shared" si="37"/>
        <v>20</v>
      </c>
      <c r="M51" s="1398" t="s">
        <v>1688</v>
      </c>
      <c r="N51" s="2821"/>
      <c r="O51" s="2823"/>
    </row>
    <row r="52" spans="1:15" ht="19.5" customHeight="1">
      <c r="A52" s="2805"/>
      <c r="B52" s="2810" t="s">
        <v>302</v>
      </c>
      <c r="C52" s="2810"/>
      <c r="D52" s="1440">
        <f>SUM(D49:D51)</f>
        <v>11</v>
      </c>
      <c r="E52" s="1440">
        <f t="shared" ref="E52:L52" si="38">SUM(E49:E51)</f>
        <v>50</v>
      </c>
      <c r="F52" s="1440">
        <f t="shared" si="38"/>
        <v>61</v>
      </c>
      <c r="G52" s="1440">
        <f t="shared" si="38"/>
        <v>0</v>
      </c>
      <c r="H52" s="1440">
        <f t="shared" si="38"/>
        <v>0</v>
      </c>
      <c r="I52" s="1440">
        <f t="shared" si="38"/>
        <v>0</v>
      </c>
      <c r="J52" s="1440">
        <f t="shared" si="38"/>
        <v>11</v>
      </c>
      <c r="K52" s="1440">
        <f t="shared" si="38"/>
        <v>50</v>
      </c>
      <c r="L52" s="1440">
        <f t="shared" si="38"/>
        <v>61</v>
      </c>
      <c r="M52" s="2829" t="s">
        <v>2357</v>
      </c>
      <c r="N52" s="2829"/>
      <c r="O52" s="2823"/>
    </row>
    <row r="53" spans="1:15" ht="19.5" customHeight="1">
      <c r="A53" s="2805"/>
      <c r="B53" s="2815" t="s">
        <v>28</v>
      </c>
      <c r="C53" s="1440" t="s">
        <v>10</v>
      </c>
      <c r="D53" s="1440">
        <v>34</v>
      </c>
      <c r="E53" s="1440">
        <v>21</v>
      </c>
      <c r="F53" s="1440">
        <v>55</v>
      </c>
      <c r="G53" s="1440">
        <v>0</v>
      </c>
      <c r="H53" s="1440">
        <v>0</v>
      </c>
      <c r="I53" s="1440">
        <v>0</v>
      </c>
      <c r="J53" s="1440">
        <f>SUM(D53,G53)</f>
        <v>34</v>
      </c>
      <c r="K53" s="1440">
        <f t="shared" ref="K53:L53" si="39">SUM(E53,H53)</f>
        <v>21</v>
      </c>
      <c r="L53" s="1440">
        <f t="shared" si="39"/>
        <v>55</v>
      </c>
      <c r="M53" s="1109" t="s">
        <v>649</v>
      </c>
      <c r="N53" s="2832" t="s">
        <v>648</v>
      </c>
      <c r="O53" s="2823"/>
    </row>
    <row r="54" spans="1:15" ht="25.5" customHeight="1">
      <c r="A54" s="2805"/>
      <c r="B54" s="2816"/>
      <c r="C54" s="1440" t="s">
        <v>11</v>
      </c>
      <c r="D54" s="1440">
        <v>29</v>
      </c>
      <c r="E54" s="1440">
        <v>26</v>
      </c>
      <c r="F54" s="1440">
        <v>55</v>
      </c>
      <c r="G54" s="1440">
        <v>0</v>
      </c>
      <c r="H54" s="1440">
        <v>0</v>
      </c>
      <c r="I54" s="1440">
        <v>0</v>
      </c>
      <c r="J54" s="1440">
        <f>SUM(D54,G54)</f>
        <v>29</v>
      </c>
      <c r="K54" s="1440">
        <f t="shared" ref="K54" si="40">SUM(E54,H54)</f>
        <v>26</v>
      </c>
      <c r="L54" s="1440">
        <f t="shared" ref="L54" si="41">SUM(F54,I54)</f>
        <v>55</v>
      </c>
      <c r="M54" s="1108" t="s">
        <v>650</v>
      </c>
      <c r="N54" s="2821"/>
      <c r="O54" s="2823"/>
    </row>
    <row r="55" spans="1:15" ht="19.5" customHeight="1" thickBot="1">
      <c r="A55" s="2863"/>
      <c r="B55" s="2817" t="s">
        <v>302</v>
      </c>
      <c r="C55" s="2817"/>
      <c r="D55" s="1466">
        <f>SUM(D53:D54)</f>
        <v>63</v>
      </c>
      <c r="E55" s="1466">
        <f t="shared" ref="E55:L55" si="42">SUM(E53:E54)</f>
        <v>47</v>
      </c>
      <c r="F55" s="1466">
        <f t="shared" si="42"/>
        <v>110</v>
      </c>
      <c r="G55" s="1466">
        <f t="shared" si="42"/>
        <v>0</v>
      </c>
      <c r="H55" s="1466">
        <f t="shared" si="42"/>
        <v>0</v>
      </c>
      <c r="I55" s="1466">
        <f t="shared" si="42"/>
        <v>0</v>
      </c>
      <c r="J55" s="1466">
        <f t="shared" si="42"/>
        <v>63</v>
      </c>
      <c r="K55" s="1466">
        <f t="shared" si="42"/>
        <v>47</v>
      </c>
      <c r="L55" s="1466">
        <f t="shared" si="42"/>
        <v>110</v>
      </c>
      <c r="M55" s="2831" t="s">
        <v>2357</v>
      </c>
      <c r="N55" s="2831"/>
      <c r="O55" s="2842"/>
    </row>
    <row r="56" spans="1:15" ht="19.5" customHeight="1" thickTop="1">
      <c r="A56" s="2111"/>
      <c r="B56" s="2119"/>
      <c r="C56" s="2119"/>
      <c r="D56" s="2128"/>
      <c r="E56" s="2128"/>
      <c r="F56" s="2128"/>
      <c r="G56" s="2128"/>
      <c r="H56" s="2128"/>
      <c r="I56" s="2128"/>
      <c r="J56" s="2128"/>
      <c r="K56" s="2128"/>
      <c r="L56" s="2128"/>
      <c r="M56" s="2123"/>
      <c r="N56" s="2123"/>
      <c r="O56" s="2123"/>
    </row>
    <row r="57" spans="1:15" s="5" customFormat="1" ht="20.25" customHeight="1" thickBot="1">
      <c r="A57" s="1110" t="s">
        <v>1098</v>
      </c>
      <c r="B57" s="1110"/>
      <c r="C57" s="1463"/>
      <c r="D57" s="1452"/>
      <c r="E57" s="1452"/>
      <c r="F57" s="1452"/>
      <c r="G57" s="1452"/>
      <c r="H57" s="1452"/>
      <c r="I57" s="1452"/>
      <c r="J57" s="1452"/>
      <c r="K57" s="1452"/>
      <c r="L57" s="1452"/>
      <c r="M57" s="1116"/>
      <c r="N57" s="2867" t="s">
        <v>1647</v>
      </c>
      <c r="O57" s="2867"/>
    </row>
    <row r="58" spans="1:15" s="16" customFormat="1" ht="13.5" customHeight="1" thickTop="1">
      <c r="A58" s="2838" t="s">
        <v>53</v>
      </c>
      <c r="B58" s="2838" t="s">
        <v>54</v>
      </c>
      <c r="C58" s="2838" t="s">
        <v>55</v>
      </c>
      <c r="D58" s="2838" t="s">
        <v>45</v>
      </c>
      <c r="E58" s="2838"/>
      <c r="F58" s="2838"/>
      <c r="G58" s="2838" t="s">
        <v>46</v>
      </c>
      <c r="H58" s="2838"/>
      <c r="I58" s="2838"/>
      <c r="J58" s="2838" t="s">
        <v>905</v>
      </c>
      <c r="K58" s="2838"/>
      <c r="L58" s="2838"/>
      <c r="M58" s="2826" t="s">
        <v>503</v>
      </c>
      <c r="N58" s="2826" t="s">
        <v>509</v>
      </c>
      <c r="O58" s="2826" t="s">
        <v>502</v>
      </c>
    </row>
    <row r="59" spans="1:15" s="16" customFormat="1" ht="16.5" customHeight="1">
      <c r="A59" s="2818"/>
      <c r="B59" s="2818"/>
      <c r="C59" s="2818"/>
      <c r="D59" s="2818" t="s">
        <v>1673</v>
      </c>
      <c r="E59" s="2818"/>
      <c r="F59" s="2818"/>
      <c r="G59" s="2818" t="s">
        <v>463</v>
      </c>
      <c r="H59" s="2818"/>
      <c r="I59" s="2818"/>
      <c r="J59" s="2818" t="s">
        <v>464</v>
      </c>
      <c r="K59" s="2818"/>
      <c r="L59" s="2818"/>
      <c r="M59" s="2827"/>
      <c r="N59" s="2827"/>
      <c r="O59" s="2827"/>
    </row>
    <row r="60" spans="1:15" s="16" customFormat="1" ht="20.25" customHeight="1">
      <c r="A60" s="2818"/>
      <c r="B60" s="2818"/>
      <c r="C60" s="2818"/>
      <c r="D60" s="1451" t="s">
        <v>931</v>
      </c>
      <c r="E60" s="493" t="s">
        <v>1126</v>
      </c>
      <c r="F60" s="1451" t="s">
        <v>954</v>
      </c>
      <c r="G60" s="1451" t="s">
        <v>931</v>
      </c>
      <c r="H60" s="1451" t="s">
        <v>932</v>
      </c>
      <c r="I60" s="1451" t="s">
        <v>954</v>
      </c>
      <c r="J60" s="1451" t="s">
        <v>931</v>
      </c>
      <c r="K60" s="1451" t="s">
        <v>932</v>
      </c>
      <c r="L60" s="1451" t="s">
        <v>954</v>
      </c>
      <c r="M60" s="2827"/>
      <c r="N60" s="2827"/>
      <c r="O60" s="2827"/>
    </row>
    <row r="61" spans="1:15" s="16" customFormat="1" ht="9" customHeight="1" thickBot="1">
      <c r="A61" s="2837"/>
      <c r="B61" s="2837"/>
      <c r="C61" s="2837"/>
      <c r="D61" s="1329" t="s">
        <v>934</v>
      </c>
      <c r="E61" s="1329" t="s">
        <v>935</v>
      </c>
      <c r="F61" s="1329" t="s">
        <v>936</v>
      </c>
      <c r="G61" s="1329" t="s">
        <v>934</v>
      </c>
      <c r="H61" s="1329" t="s">
        <v>935</v>
      </c>
      <c r="I61" s="1329" t="s">
        <v>936</v>
      </c>
      <c r="J61" s="1329" t="s">
        <v>934</v>
      </c>
      <c r="K61" s="1329" t="s">
        <v>935</v>
      </c>
      <c r="L61" s="1329" t="s">
        <v>936</v>
      </c>
      <c r="M61" s="2828"/>
      <c r="N61" s="2828"/>
      <c r="O61" s="2828"/>
    </row>
    <row r="62" spans="1:15" ht="18" customHeight="1">
      <c r="A62" s="2862" t="s">
        <v>60</v>
      </c>
      <c r="B62" s="2807" t="s">
        <v>127</v>
      </c>
      <c r="C62" s="1440" t="s">
        <v>12</v>
      </c>
      <c r="D62" s="1440">
        <v>20</v>
      </c>
      <c r="E62" s="1440">
        <v>12</v>
      </c>
      <c r="F62" s="1440">
        <f>SUM(D62:E62)</f>
        <v>32</v>
      </c>
      <c r="G62" s="1440">
        <v>0</v>
      </c>
      <c r="H62" s="1440">
        <v>0</v>
      </c>
      <c r="I62" s="1440">
        <v>0</v>
      </c>
      <c r="J62" s="1440">
        <f>SUM(D62,G62)</f>
        <v>20</v>
      </c>
      <c r="K62" s="1440">
        <f t="shared" ref="K62:L62" si="43">SUM(E62,H62)</f>
        <v>12</v>
      </c>
      <c r="L62" s="1440">
        <f t="shared" si="43"/>
        <v>32</v>
      </c>
      <c r="M62" s="1109" t="s">
        <v>652</v>
      </c>
      <c r="N62" s="2819" t="s">
        <v>651</v>
      </c>
      <c r="O62" s="2841" t="s">
        <v>483</v>
      </c>
    </row>
    <row r="63" spans="1:15" ht="18" customHeight="1">
      <c r="A63" s="2805"/>
      <c r="B63" s="2808"/>
      <c r="C63" s="1440" t="s">
        <v>13</v>
      </c>
      <c r="D63" s="1440">
        <v>13</v>
      </c>
      <c r="E63" s="1440">
        <v>26</v>
      </c>
      <c r="F63" s="1695">
        <f t="shared" ref="F63:F66" si="44">SUM(D63:E63)</f>
        <v>39</v>
      </c>
      <c r="G63" s="1440">
        <v>0</v>
      </c>
      <c r="H63" s="1440">
        <v>0</v>
      </c>
      <c r="I63" s="1440">
        <v>0</v>
      </c>
      <c r="J63" s="1440">
        <f t="shared" ref="J63:J66" si="45">SUM(D63,G63)</f>
        <v>13</v>
      </c>
      <c r="K63" s="1440">
        <f t="shared" ref="K63:K66" si="46">SUM(E63,H63)</f>
        <v>26</v>
      </c>
      <c r="L63" s="1440">
        <f t="shared" ref="L63:L66" si="47">SUM(F63,I63)</f>
        <v>39</v>
      </c>
      <c r="M63" s="1109" t="s">
        <v>653</v>
      </c>
      <c r="N63" s="2820"/>
      <c r="O63" s="2823"/>
    </row>
    <row r="64" spans="1:15" ht="26.25" customHeight="1">
      <c r="A64" s="2805"/>
      <c r="B64" s="2808"/>
      <c r="C64" s="1440" t="s">
        <v>111</v>
      </c>
      <c r="D64" s="1440">
        <v>9</v>
      </c>
      <c r="E64" s="1440">
        <v>18</v>
      </c>
      <c r="F64" s="1695">
        <f t="shared" si="44"/>
        <v>27</v>
      </c>
      <c r="G64" s="1440">
        <v>0</v>
      </c>
      <c r="H64" s="1440">
        <v>0</v>
      </c>
      <c r="I64" s="1440">
        <v>0</v>
      </c>
      <c r="J64" s="1440">
        <f t="shared" si="45"/>
        <v>9</v>
      </c>
      <c r="K64" s="1440">
        <f t="shared" si="46"/>
        <v>18</v>
      </c>
      <c r="L64" s="1440">
        <f t="shared" si="47"/>
        <v>27</v>
      </c>
      <c r="M64" s="1113" t="s">
        <v>654</v>
      </c>
      <c r="N64" s="2820"/>
      <c r="O64" s="2823"/>
    </row>
    <row r="65" spans="1:15" ht="18" customHeight="1">
      <c r="A65" s="2805"/>
      <c r="B65" s="2808"/>
      <c r="C65" s="1440" t="s">
        <v>962</v>
      </c>
      <c r="D65" s="1440">
        <v>12</v>
      </c>
      <c r="E65" s="1440">
        <v>17</v>
      </c>
      <c r="F65" s="1695">
        <f t="shared" si="44"/>
        <v>29</v>
      </c>
      <c r="G65" s="1440">
        <v>0</v>
      </c>
      <c r="H65" s="1440">
        <v>0</v>
      </c>
      <c r="I65" s="1440">
        <v>0</v>
      </c>
      <c r="J65" s="1440">
        <f t="shared" si="45"/>
        <v>12</v>
      </c>
      <c r="K65" s="1440">
        <f t="shared" si="46"/>
        <v>17</v>
      </c>
      <c r="L65" s="1440">
        <f t="shared" si="47"/>
        <v>29</v>
      </c>
      <c r="M65" s="1402" t="s">
        <v>1689</v>
      </c>
      <c r="N65" s="2820"/>
      <c r="O65" s="2823"/>
    </row>
    <row r="66" spans="1:15" ht="18" customHeight="1">
      <c r="A66" s="2805"/>
      <c r="B66" s="2809"/>
      <c r="C66" s="1440" t="s">
        <v>963</v>
      </c>
      <c r="D66" s="1440">
        <v>5</v>
      </c>
      <c r="E66" s="1440">
        <v>30</v>
      </c>
      <c r="F66" s="1695">
        <f t="shared" si="44"/>
        <v>35</v>
      </c>
      <c r="G66" s="1440">
        <v>0</v>
      </c>
      <c r="H66" s="1440">
        <v>0</v>
      </c>
      <c r="I66" s="1440">
        <v>0</v>
      </c>
      <c r="J66" s="1440">
        <f t="shared" si="45"/>
        <v>5</v>
      </c>
      <c r="K66" s="1440">
        <f t="shared" si="46"/>
        <v>30</v>
      </c>
      <c r="L66" s="1440">
        <f t="shared" si="47"/>
        <v>35</v>
      </c>
      <c r="M66" s="1117" t="s">
        <v>963</v>
      </c>
      <c r="N66" s="2821"/>
      <c r="O66" s="2823"/>
    </row>
    <row r="67" spans="1:15" ht="18" customHeight="1">
      <c r="A67" s="2805"/>
      <c r="B67" s="2811" t="s">
        <v>302</v>
      </c>
      <c r="C67" s="2810"/>
      <c r="D67" s="1440">
        <f>SUM(D62:D66)</f>
        <v>59</v>
      </c>
      <c r="E67" s="1440">
        <f t="shared" ref="E67:L67" si="48">SUM(E62:E66)</f>
        <v>103</v>
      </c>
      <c r="F67" s="1440">
        <f t="shared" si="48"/>
        <v>162</v>
      </c>
      <c r="G67" s="1440">
        <f t="shared" si="48"/>
        <v>0</v>
      </c>
      <c r="H67" s="1440">
        <f t="shared" si="48"/>
        <v>0</v>
      </c>
      <c r="I67" s="1440">
        <f t="shared" si="48"/>
        <v>0</v>
      </c>
      <c r="J67" s="1440">
        <f t="shared" si="48"/>
        <v>59</v>
      </c>
      <c r="K67" s="1440">
        <f t="shared" si="48"/>
        <v>103</v>
      </c>
      <c r="L67" s="1440">
        <f t="shared" si="48"/>
        <v>162</v>
      </c>
      <c r="M67" s="2829" t="s">
        <v>2357</v>
      </c>
      <c r="N67" s="2830"/>
      <c r="O67" s="2823"/>
    </row>
    <row r="68" spans="1:15" ht="18" customHeight="1">
      <c r="A68" s="2806"/>
      <c r="B68" s="2870" t="s">
        <v>955</v>
      </c>
      <c r="C68" s="2871"/>
      <c r="D68" s="1440">
        <v>18</v>
      </c>
      <c r="E68" s="1440">
        <v>9</v>
      </c>
      <c r="F68" s="1440">
        <v>27</v>
      </c>
      <c r="G68" s="1440">
        <v>0</v>
      </c>
      <c r="H68" s="1440">
        <v>0</v>
      </c>
      <c r="I68" s="1440">
        <v>0</v>
      </c>
      <c r="J68" s="1440">
        <f>SUM(D68,G68)</f>
        <v>18</v>
      </c>
      <c r="K68" s="1440">
        <f t="shared" ref="K68:L68" si="49">SUM(E68,H68)</f>
        <v>9</v>
      </c>
      <c r="L68" s="1440">
        <f t="shared" si="49"/>
        <v>27</v>
      </c>
      <c r="M68" s="2868" t="s">
        <v>1685</v>
      </c>
      <c r="N68" s="2869"/>
      <c r="O68" s="2824"/>
    </row>
    <row r="69" spans="1:15" ht="18" customHeight="1">
      <c r="A69" s="2825" t="s">
        <v>105</v>
      </c>
      <c r="B69" s="2825"/>
      <c r="C69" s="2825"/>
      <c r="D69" s="1440">
        <f>SUM(D68,D67,D55,D52,D48,D45,D42,D38,D33,D21,D16,D15)</f>
        <v>527</v>
      </c>
      <c r="E69" s="2645">
        <f t="shared" ref="E69:L69" si="50">SUM(E68,E67,E55,E52,E48,E45,E42,E38,E33,E21,E16,E15)</f>
        <v>583</v>
      </c>
      <c r="F69" s="2645">
        <f t="shared" si="50"/>
        <v>1110</v>
      </c>
      <c r="G69" s="2645">
        <f t="shared" si="50"/>
        <v>0</v>
      </c>
      <c r="H69" s="2645">
        <f t="shared" si="50"/>
        <v>1</v>
      </c>
      <c r="I69" s="2645">
        <f t="shared" si="50"/>
        <v>1</v>
      </c>
      <c r="J69" s="2645">
        <f t="shared" si="50"/>
        <v>527</v>
      </c>
      <c r="K69" s="2645">
        <f t="shared" si="50"/>
        <v>584</v>
      </c>
      <c r="L69" s="2645">
        <f t="shared" si="50"/>
        <v>1111</v>
      </c>
      <c r="M69" s="2825" t="s">
        <v>655</v>
      </c>
      <c r="N69" s="2825"/>
      <c r="O69" s="2825"/>
    </row>
    <row r="70" spans="1:15" ht="31.5" customHeight="1">
      <c r="A70" s="2804" t="s">
        <v>63</v>
      </c>
      <c r="B70" s="2864" t="s">
        <v>22</v>
      </c>
      <c r="C70" s="1440" t="s">
        <v>194</v>
      </c>
      <c r="D70" s="1440">
        <v>7</v>
      </c>
      <c r="E70" s="1440">
        <v>22</v>
      </c>
      <c r="F70" s="1440">
        <v>29</v>
      </c>
      <c r="G70" s="1440">
        <v>0</v>
      </c>
      <c r="H70" s="1440">
        <v>0</v>
      </c>
      <c r="I70" s="1440">
        <v>0</v>
      </c>
      <c r="J70" s="1440">
        <f>SUM(D70,G70)</f>
        <v>7</v>
      </c>
      <c r="K70" s="1440">
        <f t="shared" ref="K70:L70" si="51">SUM(E70,H70)</f>
        <v>22</v>
      </c>
      <c r="L70" s="1440">
        <f t="shared" si="51"/>
        <v>29</v>
      </c>
      <c r="M70" s="1113" t="s">
        <v>656</v>
      </c>
      <c r="N70" s="2822" t="s">
        <v>507</v>
      </c>
      <c r="O70" s="2822" t="s">
        <v>487</v>
      </c>
    </row>
    <row r="71" spans="1:15" ht="18" customHeight="1">
      <c r="A71" s="2805"/>
      <c r="B71" s="2865"/>
      <c r="C71" s="1440" t="s">
        <v>143</v>
      </c>
      <c r="D71" s="1440">
        <v>2</v>
      </c>
      <c r="E71" s="1440">
        <v>23</v>
      </c>
      <c r="F71" s="1440">
        <v>25</v>
      </c>
      <c r="G71" s="1440">
        <v>0</v>
      </c>
      <c r="H71" s="1440">
        <v>0</v>
      </c>
      <c r="I71" s="1440">
        <v>0</v>
      </c>
      <c r="J71" s="1440">
        <f t="shared" ref="J71:J75" si="52">SUM(D71,G71)</f>
        <v>2</v>
      </c>
      <c r="K71" s="1440">
        <f t="shared" ref="K71:K75" si="53">SUM(E71,H71)</f>
        <v>23</v>
      </c>
      <c r="L71" s="1440">
        <f t="shared" ref="L71:L75" si="54">SUM(F71,I71)</f>
        <v>25</v>
      </c>
      <c r="M71" s="1113" t="s">
        <v>657</v>
      </c>
      <c r="N71" s="2823"/>
      <c r="O71" s="2823"/>
    </row>
    <row r="72" spans="1:15" ht="33.75" customHeight="1">
      <c r="A72" s="2805"/>
      <c r="B72" s="2865"/>
      <c r="C72" s="1440" t="s">
        <v>39</v>
      </c>
      <c r="D72" s="1440">
        <v>5</v>
      </c>
      <c r="E72" s="1440">
        <v>19</v>
      </c>
      <c r="F72" s="1440">
        <v>24</v>
      </c>
      <c r="G72" s="1440">
        <v>0</v>
      </c>
      <c r="H72" s="1440">
        <v>0</v>
      </c>
      <c r="I72" s="1440">
        <v>0</v>
      </c>
      <c r="J72" s="1440">
        <f t="shared" si="52"/>
        <v>5</v>
      </c>
      <c r="K72" s="1440">
        <f t="shared" si="53"/>
        <v>19</v>
      </c>
      <c r="L72" s="1440">
        <f t="shared" si="54"/>
        <v>24</v>
      </c>
      <c r="M72" s="1113" t="s">
        <v>658</v>
      </c>
      <c r="N72" s="2823"/>
      <c r="O72" s="2823"/>
    </row>
    <row r="73" spans="1:15" ht="18" customHeight="1">
      <c r="A73" s="2805"/>
      <c r="B73" s="2865"/>
      <c r="C73" s="1440" t="s">
        <v>224</v>
      </c>
      <c r="D73" s="1440">
        <v>9</v>
      </c>
      <c r="E73" s="1440">
        <v>12</v>
      </c>
      <c r="F73" s="1440">
        <v>21</v>
      </c>
      <c r="G73" s="1440">
        <v>0</v>
      </c>
      <c r="H73" s="1440">
        <v>0</v>
      </c>
      <c r="I73" s="1440">
        <v>0</v>
      </c>
      <c r="J73" s="1440">
        <f t="shared" si="52"/>
        <v>9</v>
      </c>
      <c r="K73" s="1440">
        <f t="shared" si="53"/>
        <v>12</v>
      </c>
      <c r="L73" s="1440">
        <f t="shared" si="54"/>
        <v>21</v>
      </c>
      <c r="M73" s="1113" t="s">
        <v>659</v>
      </c>
      <c r="N73" s="2823"/>
      <c r="O73" s="2823"/>
    </row>
    <row r="74" spans="1:15" ht="18" customHeight="1">
      <c r="A74" s="2805"/>
      <c r="B74" s="2865"/>
      <c r="C74" s="1440" t="s">
        <v>367</v>
      </c>
      <c r="D74" s="1440">
        <v>10</v>
      </c>
      <c r="E74" s="1440">
        <v>22</v>
      </c>
      <c r="F74" s="1440">
        <v>32</v>
      </c>
      <c r="G74" s="1440">
        <v>0</v>
      </c>
      <c r="H74" s="1440">
        <v>0</v>
      </c>
      <c r="I74" s="1440">
        <v>0</v>
      </c>
      <c r="J74" s="1440">
        <f t="shared" si="52"/>
        <v>10</v>
      </c>
      <c r="K74" s="1440">
        <f t="shared" si="53"/>
        <v>22</v>
      </c>
      <c r="L74" s="1440">
        <f t="shared" si="54"/>
        <v>32</v>
      </c>
      <c r="M74" s="1109" t="s">
        <v>1690</v>
      </c>
      <c r="N74" s="2823"/>
      <c r="O74" s="2823"/>
    </row>
    <row r="75" spans="1:15" ht="18" customHeight="1">
      <c r="A75" s="2805"/>
      <c r="B75" s="2866"/>
      <c r="C75" s="1440" t="s">
        <v>964</v>
      </c>
      <c r="D75" s="1440">
        <v>7</v>
      </c>
      <c r="E75" s="1440">
        <v>13</v>
      </c>
      <c r="F75" s="1440">
        <v>20</v>
      </c>
      <c r="G75" s="1440">
        <v>0</v>
      </c>
      <c r="H75" s="1440">
        <v>0</v>
      </c>
      <c r="I75" s="1440">
        <v>0</v>
      </c>
      <c r="J75" s="1440">
        <f t="shared" si="52"/>
        <v>7</v>
      </c>
      <c r="K75" s="1440">
        <f t="shared" si="53"/>
        <v>13</v>
      </c>
      <c r="L75" s="1440">
        <f t="shared" si="54"/>
        <v>20</v>
      </c>
      <c r="M75" s="1109" t="s">
        <v>1693</v>
      </c>
      <c r="N75" s="2824"/>
      <c r="O75" s="2823"/>
    </row>
    <row r="76" spans="1:15" ht="18" customHeight="1">
      <c r="A76" s="2805"/>
      <c r="B76" s="2810" t="s">
        <v>302</v>
      </c>
      <c r="C76" s="2810"/>
      <c r="D76" s="1440">
        <f>SUM(D70:D75)</f>
        <v>40</v>
      </c>
      <c r="E76" s="1440">
        <f t="shared" ref="E76:L76" si="55">SUM(E70:E75)</f>
        <v>111</v>
      </c>
      <c r="F76" s="1440">
        <f t="shared" si="55"/>
        <v>151</v>
      </c>
      <c r="G76" s="1440">
        <f t="shared" si="55"/>
        <v>0</v>
      </c>
      <c r="H76" s="1440">
        <f t="shared" si="55"/>
        <v>0</v>
      </c>
      <c r="I76" s="1440">
        <f t="shared" si="55"/>
        <v>0</v>
      </c>
      <c r="J76" s="1440">
        <f t="shared" si="55"/>
        <v>40</v>
      </c>
      <c r="K76" s="1440">
        <f t="shared" si="55"/>
        <v>111</v>
      </c>
      <c r="L76" s="1440">
        <f t="shared" si="55"/>
        <v>151</v>
      </c>
      <c r="M76" s="2829" t="s">
        <v>2357</v>
      </c>
      <c r="N76" s="2829"/>
      <c r="O76" s="2823"/>
    </row>
    <row r="77" spans="1:15" ht="18" customHeight="1">
      <c r="A77" s="2805"/>
      <c r="B77" s="2864" t="s">
        <v>172</v>
      </c>
      <c r="C77" s="1440" t="s">
        <v>37</v>
      </c>
      <c r="D77" s="1440">
        <v>8</v>
      </c>
      <c r="E77" s="1440">
        <v>17</v>
      </c>
      <c r="F77" s="1440">
        <f>SUM(D77:E77)</f>
        <v>25</v>
      </c>
      <c r="G77" s="1440">
        <v>0</v>
      </c>
      <c r="H77" s="1440">
        <v>0</v>
      </c>
      <c r="I77" s="1440">
        <f>SUM(G77:H77)</f>
        <v>0</v>
      </c>
      <c r="J77" s="1440">
        <f>SUM(D77,G77)</f>
        <v>8</v>
      </c>
      <c r="K77" s="1440">
        <f t="shared" ref="K77:L77" si="56">SUM(E77,H77)</f>
        <v>17</v>
      </c>
      <c r="L77" s="1440">
        <f t="shared" si="56"/>
        <v>25</v>
      </c>
      <c r="M77" s="1109" t="s">
        <v>644</v>
      </c>
      <c r="N77" s="2847" t="s">
        <v>622</v>
      </c>
      <c r="O77" s="2823"/>
    </row>
    <row r="78" spans="1:15" ht="18" customHeight="1">
      <c r="A78" s="2805"/>
      <c r="B78" s="2865"/>
      <c r="C78" s="1440" t="s">
        <v>38</v>
      </c>
      <c r="D78" s="1440">
        <v>11</v>
      </c>
      <c r="E78" s="1440">
        <v>16</v>
      </c>
      <c r="F78" s="1440">
        <f t="shared" ref="F78:F82" si="57">SUM(D78:E78)</f>
        <v>27</v>
      </c>
      <c r="G78" s="1440">
        <v>0</v>
      </c>
      <c r="H78" s="1440">
        <v>0</v>
      </c>
      <c r="I78" s="1440">
        <f t="shared" ref="I78:I82" si="58">SUM(G78:H78)</f>
        <v>0</v>
      </c>
      <c r="J78" s="1440">
        <f t="shared" ref="J78:J82" si="59">SUM(D78,G78)</f>
        <v>11</v>
      </c>
      <c r="K78" s="1440">
        <f t="shared" ref="K78:K82" si="60">SUM(E78,H78)</f>
        <v>16</v>
      </c>
      <c r="L78" s="1440">
        <f t="shared" ref="L78:L82" si="61">SUM(F78,I78)</f>
        <v>27</v>
      </c>
      <c r="M78" s="1109" t="s">
        <v>597</v>
      </c>
      <c r="N78" s="2848"/>
      <c r="O78" s="2823"/>
    </row>
    <row r="79" spans="1:15" ht="18" customHeight="1">
      <c r="A79" s="2805"/>
      <c r="B79" s="2865"/>
      <c r="C79" s="1440" t="s">
        <v>168</v>
      </c>
      <c r="D79" s="1440">
        <v>12</v>
      </c>
      <c r="E79" s="1440">
        <v>9</v>
      </c>
      <c r="F79" s="1440">
        <f t="shared" si="57"/>
        <v>21</v>
      </c>
      <c r="G79" s="1440">
        <v>0</v>
      </c>
      <c r="H79" s="1440"/>
      <c r="I79" s="1440">
        <f t="shared" si="58"/>
        <v>0</v>
      </c>
      <c r="J79" s="1440">
        <f t="shared" si="59"/>
        <v>12</v>
      </c>
      <c r="K79" s="1440">
        <f t="shared" si="60"/>
        <v>9</v>
      </c>
      <c r="L79" s="1440">
        <f t="shared" si="61"/>
        <v>21</v>
      </c>
      <c r="M79" s="1109" t="s">
        <v>660</v>
      </c>
      <c r="N79" s="2848"/>
      <c r="O79" s="2823"/>
    </row>
    <row r="80" spans="1:15" ht="18" customHeight="1">
      <c r="A80" s="2805"/>
      <c r="B80" s="2865"/>
      <c r="C80" s="1440" t="s">
        <v>112</v>
      </c>
      <c r="D80" s="1440">
        <v>5</v>
      </c>
      <c r="E80" s="1440">
        <v>17</v>
      </c>
      <c r="F80" s="1440">
        <f t="shared" si="57"/>
        <v>22</v>
      </c>
      <c r="G80" s="1440">
        <v>0</v>
      </c>
      <c r="H80" s="1440">
        <v>0</v>
      </c>
      <c r="I80" s="1440">
        <f t="shared" si="58"/>
        <v>0</v>
      </c>
      <c r="J80" s="1440">
        <f t="shared" si="59"/>
        <v>5</v>
      </c>
      <c r="K80" s="1440">
        <f t="shared" si="60"/>
        <v>17</v>
      </c>
      <c r="L80" s="1440">
        <f t="shared" si="61"/>
        <v>22</v>
      </c>
      <c r="M80" s="1109" t="s">
        <v>661</v>
      </c>
      <c r="N80" s="2848"/>
      <c r="O80" s="2823"/>
    </row>
    <row r="81" spans="1:15" ht="26.25" customHeight="1">
      <c r="A81" s="2805"/>
      <c r="B81" s="2865"/>
      <c r="C81" s="1440" t="s">
        <v>141</v>
      </c>
      <c r="D81" s="1440">
        <v>11</v>
      </c>
      <c r="E81" s="1440">
        <v>21</v>
      </c>
      <c r="F81" s="1440">
        <f t="shared" si="57"/>
        <v>32</v>
      </c>
      <c r="G81" s="1440">
        <v>0</v>
      </c>
      <c r="H81" s="1440">
        <v>0</v>
      </c>
      <c r="I81" s="1440">
        <f t="shared" si="58"/>
        <v>0</v>
      </c>
      <c r="J81" s="1440">
        <f t="shared" si="59"/>
        <v>11</v>
      </c>
      <c r="K81" s="1440">
        <f t="shared" si="60"/>
        <v>21</v>
      </c>
      <c r="L81" s="1440">
        <f t="shared" si="61"/>
        <v>32</v>
      </c>
      <c r="M81" s="1108" t="s">
        <v>662</v>
      </c>
      <c r="N81" s="2848"/>
      <c r="O81" s="2823"/>
    </row>
    <row r="82" spans="1:15" ht="21" customHeight="1">
      <c r="A82" s="2805"/>
      <c r="B82" s="2866"/>
      <c r="C82" s="1440" t="s">
        <v>109</v>
      </c>
      <c r="D82" s="1440">
        <v>12</v>
      </c>
      <c r="E82" s="1440">
        <v>29</v>
      </c>
      <c r="F82" s="1440">
        <f t="shared" si="57"/>
        <v>41</v>
      </c>
      <c r="G82" s="1440">
        <v>0</v>
      </c>
      <c r="H82" s="1440">
        <v>0</v>
      </c>
      <c r="I82" s="1440">
        <f t="shared" si="58"/>
        <v>0</v>
      </c>
      <c r="J82" s="1440">
        <f t="shared" si="59"/>
        <v>12</v>
      </c>
      <c r="K82" s="1440">
        <f t="shared" si="60"/>
        <v>29</v>
      </c>
      <c r="L82" s="1440">
        <f t="shared" si="61"/>
        <v>41</v>
      </c>
      <c r="M82" s="1109" t="s">
        <v>521</v>
      </c>
      <c r="N82" s="2849"/>
      <c r="O82" s="2823"/>
    </row>
    <row r="83" spans="1:15" ht="18" customHeight="1">
      <c r="A83" s="2806"/>
      <c r="B83" s="2810" t="s">
        <v>302</v>
      </c>
      <c r="C83" s="2810"/>
      <c r="D83" s="1440">
        <f>SUM(D77:D82)</f>
        <v>59</v>
      </c>
      <c r="E83" s="1695">
        <f t="shared" ref="E83:L83" si="62">SUM(E77:E82)</f>
        <v>109</v>
      </c>
      <c r="F83" s="1695">
        <f t="shared" si="62"/>
        <v>168</v>
      </c>
      <c r="G83" s="1695">
        <f t="shared" si="62"/>
        <v>0</v>
      </c>
      <c r="H83" s="1695">
        <f t="shared" si="62"/>
        <v>0</v>
      </c>
      <c r="I83" s="1695">
        <f t="shared" si="62"/>
        <v>0</v>
      </c>
      <c r="J83" s="1695">
        <f t="shared" si="62"/>
        <v>59</v>
      </c>
      <c r="K83" s="1695">
        <f t="shared" si="62"/>
        <v>109</v>
      </c>
      <c r="L83" s="1695">
        <f t="shared" si="62"/>
        <v>168</v>
      </c>
      <c r="M83" s="2829" t="s">
        <v>2357</v>
      </c>
      <c r="N83" s="2829"/>
      <c r="O83" s="2824"/>
    </row>
    <row r="84" spans="1:15" ht="18" customHeight="1">
      <c r="A84" s="2858" t="s">
        <v>107</v>
      </c>
      <c r="B84" s="2858"/>
      <c r="C84" s="2858"/>
      <c r="D84" s="2383">
        <f>SUM(D83,D76)</f>
        <v>99</v>
      </c>
      <c r="E84" s="2383">
        <f t="shared" ref="E84:L84" si="63">SUM(E83,E76)</f>
        <v>220</v>
      </c>
      <c r="F84" s="2383">
        <f t="shared" si="63"/>
        <v>319</v>
      </c>
      <c r="G84" s="2383">
        <f t="shared" si="63"/>
        <v>0</v>
      </c>
      <c r="H84" s="2383">
        <f t="shared" si="63"/>
        <v>0</v>
      </c>
      <c r="I84" s="2383">
        <f t="shared" si="63"/>
        <v>0</v>
      </c>
      <c r="J84" s="2383">
        <f t="shared" si="63"/>
        <v>99</v>
      </c>
      <c r="K84" s="2383">
        <f t="shared" si="63"/>
        <v>220</v>
      </c>
      <c r="L84" s="2383">
        <f t="shared" si="63"/>
        <v>319</v>
      </c>
      <c r="M84" s="2858" t="s">
        <v>663</v>
      </c>
      <c r="N84" s="2858"/>
      <c r="O84" s="2858"/>
    </row>
    <row r="85" spans="1:15" ht="18" customHeight="1" thickBot="1">
      <c r="A85" s="1466" t="s">
        <v>50</v>
      </c>
      <c r="B85" s="1466"/>
      <c r="C85" s="1466"/>
      <c r="D85" s="1466">
        <f>SUM(D84,D69)</f>
        <v>626</v>
      </c>
      <c r="E85" s="2650">
        <f t="shared" ref="E85:L85" si="64">SUM(E84,E69)</f>
        <v>803</v>
      </c>
      <c r="F85" s="2650">
        <f t="shared" si="64"/>
        <v>1429</v>
      </c>
      <c r="G85" s="2650">
        <f t="shared" si="64"/>
        <v>0</v>
      </c>
      <c r="H85" s="2650">
        <f t="shared" si="64"/>
        <v>1</v>
      </c>
      <c r="I85" s="2650">
        <f t="shared" si="64"/>
        <v>1</v>
      </c>
      <c r="J85" s="2650">
        <f t="shared" si="64"/>
        <v>626</v>
      </c>
      <c r="K85" s="2650">
        <f t="shared" si="64"/>
        <v>804</v>
      </c>
      <c r="L85" s="2650">
        <f t="shared" si="64"/>
        <v>1430</v>
      </c>
      <c r="M85" s="2872" t="s">
        <v>500</v>
      </c>
      <c r="N85" s="2872"/>
      <c r="O85" s="2872"/>
    </row>
    <row r="86" spans="1:15" ht="18" customHeight="1" thickTop="1">
      <c r="A86" s="1463"/>
      <c r="B86" s="1463"/>
      <c r="C86" s="1463"/>
      <c r="D86" s="1463"/>
      <c r="E86" s="1463"/>
      <c r="F86" s="1463"/>
      <c r="G86" s="1463"/>
      <c r="H86" s="1463"/>
      <c r="I86" s="1463"/>
      <c r="J86" s="1463"/>
      <c r="K86" s="1463"/>
      <c r="L86" s="1463"/>
      <c r="M86" s="1116"/>
      <c r="N86" s="1116"/>
      <c r="O86" s="1116"/>
    </row>
    <row r="87" spans="1:15" s="5" customFormat="1" ht="20.25" customHeight="1" thickBot="1">
      <c r="A87" s="1110" t="s">
        <v>1098</v>
      </c>
      <c r="B87" s="1110"/>
      <c r="C87" s="1463"/>
      <c r="D87" s="1452"/>
      <c r="E87" s="1452"/>
      <c r="F87" s="1452"/>
      <c r="G87" s="1452"/>
      <c r="H87" s="1452"/>
      <c r="I87" s="1452"/>
      <c r="J87" s="1452"/>
      <c r="K87" s="1452"/>
      <c r="L87" s="1452"/>
      <c r="M87" s="1116"/>
      <c r="N87" s="2840" t="s">
        <v>1648</v>
      </c>
      <c r="O87" s="2840"/>
    </row>
    <row r="88" spans="1:15" s="16" customFormat="1" ht="20.25" customHeight="1" thickTop="1">
      <c r="A88" s="2838" t="s">
        <v>53</v>
      </c>
      <c r="B88" s="2838" t="s">
        <v>54</v>
      </c>
      <c r="C88" s="2838" t="s">
        <v>55</v>
      </c>
      <c r="D88" s="2838" t="s">
        <v>45</v>
      </c>
      <c r="E88" s="2838"/>
      <c r="F88" s="2838"/>
      <c r="G88" s="2838" t="s">
        <v>46</v>
      </c>
      <c r="H88" s="2838"/>
      <c r="I88" s="2838"/>
      <c r="J88" s="2838" t="s">
        <v>905</v>
      </c>
      <c r="K88" s="2838"/>
      <c r="L88" s="2838"/>
      <c r="M88" s="2826" t="s">
        <v>503</v>
      </c>
      <c r="N88" s="2826" t="s">
        <v>509</v>
      </c>
      <c r="O88" s="2826" t="s">
        <v>502</v>
      </c>
    </row>
    <row r="89" spans="1:15" s="16" customFormat="1" ht="20.25" customHeight="1">
      <c r="A89" s="2818"/>
      <c r="B89" s="2818"/>
      <c r="C89" s="2818"/>
      <c r="D89" s="2818" t="s">
        <v>1673</v>
      </c>
      <c r="E89" s="2818"/>
      <c r="F89" s="2818"/>
      <c r="G89" s="2818" t="s">
        <v>463</v>
      </c>
      <c r="H89" s="2818"/>
      <c r="I89" s="2818"/>
      <c r="J89" s="2818" t="s">
        <v>464</v>
      </c>
      <c r="K89" s="2818"/>
      <c r="L89" s="2818"/>
      <c r="M89" s="2827"/>
      <c r="N89" s="2827"/>
      <c r="O89" s="2827"/>
    </row>
    <row r="90" spans="1:15" s="16" customFormat="1" ht="20.25" customHeight="1">
      <c r="A90" s="2818"/>
      <c r="B90" s="2818"/>
      <c r="C90" s="2818"/>
      <c r="D90" s="1451" t="s">
        <v>931</v>
      </c>
      <c r="E90" s="493" t="s">
        <v>1126</v>
      </c>
      <c r="F90" s="1451" t="s">
        <v>954</v>
      </c>
      <c r="G90" s="1451" t="s">
        <v>931</v>
      </c>
      <c r="H90" s="1451" t="s">
        <v>932</v>
      </c>
      <c r="I90" s="1451" t="s">
        <v>954</v>
      </c>
      <c r="J90" s="1451" t="s">
        <v>931</v>
      </c>
      <c r="K90" s="1451" t="s">
        <v>932</v>
      </c>
      <c r="L90" s="1451" t="s">
        <v>954</v>
      </c>
      <c r="M90" s="2827"/>
      <c r="N90" s="2827"/>
      <c r="O90" s="2827"/>
    </row>
    <row r="91" spans="1:15" s="16" customFormat="1" ht="20.25" customHeight="1" thickBot="1">
      <c r="A91" s="2837"/>
      <c r="B91" s="2837"/>
      <c r="C91" s="2837"/>
      <c r="D91" s="1329" t="s">
        <v>934</v>
      </c>
      <c r="E91" s="1329" t="s">
        <v>935</v>
      </c>
      <c r="F91" s="1329" t="s">
        <v>936</v>
      </c>
      <c r="G91" s="1329" t="s">
        <v>934</v>
      </c>
      <c r="H91" s="1329" t="s">
        <v>935</v>
      </c>
      <c r="I91" s="1329" t="s">
        <v>936</v>
      </c>
      <c r="J91" s="1329" t="s">
        <v>934</v>
      </c>
      <c r="K91" s="1329" t="s">
        <v>935</v>
      </c>
      <c r="L91" s="1329" t="s">
        <v>936</v>
      </c>
      <c r="M91" s="2828"/>
      <c r="N91" s="2828"/>
      <c r="O91" s="2828"/>
    </row>
    <row r="92" spans="1:15" s="5" customFormat="1" ht="18.75" customHeight="1">
      <c r="A92" s="2854" t="s">
        <v>51</v>
      </c>
      <c r="B92" s="2854"/>
      <c r="C92" s="696"/>
      <c r="D92" s="1092"/>
      <c r="E92" s="1092"/>
      <c r="F92" s="1092"/>
      <c r="G92" s="1092"/>
      <c r="H92" s="1092"/>
      <c r="I92" s="1092"/>
      <c r="J92" s="1092"/>
      <c r="K92" s="1092"/>
      <c r="L92" s="1092"/>
      <c r="M92" s="1118"/>
      <c r="N92" s="2861" t="s">
        <v>664</v>
      </c>
      <c r="O92" s="2861"/>
    </row>
    <row r="93" spans="1:15" ht="26.25" customHeight="1">
      <c r="A93" s="2858" t="s">
        <v>60</v>
      </c>
      <c r="B93" s="2363" t="s">
        <v>965</v>
      </c>
      <c r="C93" s="1440" t="s">
        <v>31</v>
      </c>
      <c r="D93" s="1440">
        <v>1</v>
      </c>
      <c r="E93" s="1440">
        <v>0</v>
      </c>
      <c r="F93" s="1440">
        <f>SUM(D93:E93)</f>
        <v>1</v>
      </c>
      <c r="G93" s="1440">
        <v>0</v>
      </c>
      <c r="H93" s="1440">
        <v>0</v>
      </c>
      <c r="I93" s="1440">
        <v>0</v>
      </c>
      <c r="J93" s="1440">
        <f>SUM(D93,G93)</f>
        <v>1</v>
      </c>
      <c r="K93" s="1440">
        <f t="shared" ref="K93:L93" si="65">SUM(E93,H93)</f>
        <v>0</v>
      </c>
      <c r="L93" s="1440">
        <f t="shared" si="65"/>
        <v>1</v>
      </c>
      <c r="M93" s="1108" t="s">
        <v>665</v>
      </c>
      <c r="N93" s="2361" t="s">
        <v>610</v>
      </c>
      <c r="O93" s="2855" t="s">
        <v>483</v>
      </c>
    </row>
    <row r="94" spans="1:15" ht="30" customHeight="1">
      <c r="A94" s="2859"/>
      <c r="B94" s="2498" t="s">
        <v>1850</v>
      </c>
      <c r="C94" s="1700" t="s">
        <v>1851</v>
      </c>
      <c r="D94" s="1695">
        <v>0</v>
      </c>
      <c r="E94" s="1695">
        <v>1</v>
      </c>
      <c r="F94" s="1695">
        <v>1</v>
      </c>
      <c r="G94" s="1695">
        <v>0</v>
      </c>
      <c r="H94" s="1695">
        <v>0</v>
      </c>
      <c r="I94" s="1695">
        <v>0</v>
      </c>
      <c r="J94" s="1695">
        <v>0</v>
      </c>
      <c r="K94" s="1695">
        <v>1</v>
      </c>
      <c r="L94" s="1695">
        <v>1</v>
      </c>
      <c r="M94" s="2389" t="s">
        <v>2231</v>
      </c>
      <c r="N94" s="2125" t="s">
        <v>594</v>
      </c>
      <c r="O94" s="2856"/>
    </row>
    <row r="95" spans="1:15" s="17" customFormat="1" ht="36" customHeight="1">
      <c r="A95" s="2859"/>
      <c r="B95" s="1120" t="s">
        <v>966</v>
      </c>
      <c r="C95" s="1464" t="s">
        <v>1099</v>
      </c>
      <c r="D95" s="1440">
        <v>1</v>
      </c>
      <c r="E95" s="1440">
        <v>0</v>
      </c>
      <c r="F95" s="1440">
        <f t="shared" ref="F95:F97" si="66">SUM(D95:E95)</f>
        <v>1</v>
      </c>
      <c r="G95" s="1440">
        <v>0</v>
      </c>
      <c r="H95" s="1440">
        <v>0</v>
      </c>
      <c r="I95" s="1440">
        <v>0</v>
      </c>
      <c r="J95" s="1440">
        <f t="shared" ref="J95:J97" si="67">SUM(D95,G95)</f>
        <v>1</v>
      </c>
      <c r="K95" s="1440">
        <f t="shared" ref="K95:K97" si="68">SUM(E95,H95)</f>
        <v>0</v>
      </c>
      <c r="L95" s="1440">
        <f t="shared" ref="L95:L97" si="69">SUM(F95,I95)</f>
        <v>1</v>
      </c>
      <c r="M95" s="1461" t="s">
        <v>644</v>
      </c>
      <c r="N95" s="2278" t="s">
        <v>666</v>
      </c>
      <c r="O95" s="2856"/>
    </row>
    <row r="96" spans="1:15" ht="30.75" customHeight="1">
      <c r="A96" s="2859"/>
      <c r="B96" s="1120" t="s">
        <v>967</v>
      </c>
      <c r="C96" s="1464" t="s">
        <v>968</v>
      </c>
      <c r="D96" s="1440">
        <v>2</v>
      </c>
      <c r="E96" s="1440">
        <v>0</v>
      </c>
      <c r="F96" s="1440">
        <f t="shared" si="66"/>
        <v>2</v>
      </c>
      <c r="G96" s="1440">
        <v>0</v>
      </c>
      <c r="H96" s="1440">
        <v>0</v>
      </c>
      <c r="I96" s="1440">
        <v>0</v>
      </c>
      <c r="J96" s="1440">
        <f t="shared" si="67"/>
        <v>2</v>
      </c>
      <c r="K96" s="1440">
        <f t="shared" si="68"/>
        <v>0</v>
      </c>
      <c r="L96" s="1440">
        <f t="shared" si="69"/>
        <v>2</v>
      </c>
      <c r="M96" s="2365" t="s">
        <v>1692</v>
      </c>
      <c r="N96" s="2279" t="s">
        <v>969</v>
      </c>
      <c r="O96" s="2856"/>
    </row>
    <row r="97" spans="1:15" ht="39.75" customHeight="1">
      <c r="A97" s="2860"/>
      <c r="B97" s="1120" t="s">
        <v>127</v>
      </c>
      <c r="C97" s="1695" t="s">
        <v>294</v>
      </c>
      <c r="D97" s="1695">
        <v>1</v>
      </c>
      <c r="E97" s="1695">
        <v>1</v>
      </c>
      <c r="F97" s="1695">
        <f t="shared" si="66"/>
        <v>2</v>
      </c>
      <c r="G97" s="1695">
        <v>0</v>
      </c>
      <c r="H97" s="1695">
        <v>0</v>
      </c>
      <c r="I97" s="1695">
        <v>0</v>
      </c>
      <c r="J97" s="1695">
        <f t="shared" si="67"/>
        <v>1</v>
      </c>
      <c r="K97" s="1695">
        <f t="shared" si="68"/>
        <v>1</v>
      </c>
      <c r="L97" s="1695">
        <f t="shared" si="69"/>
        <v>2</v>
      </c>
      <c r="M97" s="2280" t="s">
        <v>2232</v>
      </c>
      <c r="N97" s="2497" t="s">
        <v>2232</v>
      </c>
      <c r="O97" s="2857"/>
    </row>
    <row r="98" spans="1:15" ht="21" customHeight="1">
      <c r="A98" s="2825" t="s">
        <v>105</v>
      </c>
      <c r="B98" s="2825"/>
      <c r="C98" s="2825"/>
      <c r="D98" s="1440">
        <f>SUM(D93:D97)</f>
        <v>5</v>
      </c>
      <c r="E98" s="2346">
        <f t="shared" ref="E98:L98" si="70">SUM(E93:E97)</f>
        <v>2</v>
      </c>
      <c r="F98" s="2346">
        <f t="shared" si="70"/>
        <v>7</v>
      </c>
      <c r="G98" s="2346">
        <f t="shared" si="70"/>
        <v>0</v>
      </c>
      <c r="H98" s="2346">
        <f t="shared" si="70"/>
        <v>0</v>
      </c>
      <c r="I98" s="2346">
        <f t="shared" si="70"/>
        <v>0</v>
      </c>
      <c r="J98" s="2346">
        <f t="shared" si="70"/>
        <v>5</v>
      </c>
      <c r="K98" s="2346">
        <f t="shared" si="70"/>
        <v>2</v>
      </c>
      <c r="L98" s="2346">
        <f t="shared" si="70"/>
        <v>7</v>
      </c>
      <c r="M98" s="2853" t="s">
        <v>655</v>
      </c>
      <c r="N98" s="2853"/>
      <c r="O98" s="2853"/>
    </row>
    <row r="99" spans="1:15" ht="21" customHeight="1">
      <c r="A99" s="2380" t="s">
        <v>63</v>
      </c>
      <c r="B99" s="2400" t="s">
        <v>22</v>
      </c>
      <c r="C99" s="2360" t="s">
        <v>1852</v>
      </c>
      <c r="D99" s="1704">
        <v>1</v>
      </c>
      <c r="E99" s="1704">
        <v>0</v>
      </c>
      <c r="F99" s="1704">
        <v>1</v>
      </c>
      <c r="G99" s="1704">
        <v>0</v>
      </c>
      <c r="H99" s="1704">
        <v>0</v>
      </c>
      <c r="I99" s="1704">
        <v>0</v>
      </c>
      <c r="J99" s="2261">
        <v>1</v>
      </c>
      <c r="K99" s="1704">
        <v>0</v>
      </c>
      <c r="L99" s="1704">
        <v>1</v>
      </c>
      <c r="M99" s="2364" t="s">
        <v>2358</v>
      </c>
      <c r="N99" s="1119" t="s">
        <v>507</v>
      </c>
      <c r="O99" s="1119" t="s">
        <v>906</v>
      </c>
    </row>
    <row r="100" spans="1:15" ht="21" customHeight="1">
      <c r="A100" s="2825" t="s">
        <v>107</v>
      </c>
      <c r="B100" s="2825"/>
      <c r="C100" s="2825"/>
      <c r="D100" s="1704">
        <v>1</v>
      </c>
      <c r="E100" s="1704">
        <v>0</v>
      </c>
      <c r="F100" s="1704">
        <v>1</v>
      </c>
      <c r="G100" s="1704">
        <v>0</v>
      </c>
      <c r="H100" s="1704">
        <v>0</v>
      </c>
      <c r="I100" s="1704">
        <v>0</v>
      </c>
      <c r="J100" s="1704">
        <v>1</v>
      </c>
      <c r="K100" s="1704">
        <v>0</v>
      </c>
      <c r="L100" s="1704">
        <v>1</v>
      </c>
      <c r="M100" s="2803" t="s">
        <v>2359</v>
      </c>
      <c r="N100" s="2803"/>
      <c r="O100" s="2803"/>
    </row>
    <row r="101" spans="1:15" ht="21.75" customHeight="1" thickBot="1">
      <c r="A101" s="1456" t="s">
        <v>52</v>
      </c>
      <c r="B101" s="1456"/>
      <c r="C101" s="1456"/>
      <c r="D101" s="1456">
        <f>SUM(D100,D98)</f>
        <v>6</v>
      </c>
      <c r="E101" s="1704">
        <f t="shared" ref="E101:L101" si="71">SUM(E100,E98)</f>
        <v>2</v>
      </c>
      <c r="F101" s="1704">
        <f t="shared" si="71"/>
        <v>8</v>
      </c>
      <c r="G101" s="1704">
        <f t="shared" si="71"/>
        <v>0</v>
      </c>
      <c r="H101" s="1704">
        <f t="shared" si="71"/>
        <v>0</v>
      </c>
      <c r="I101" s="1704">
        <f t="shared" si="71"/>
        <v>0</v>
      </c>
      <c r="J101" s="1704">
        <f t="shared" si="71"/>
        <v>6</v>
      </c>
      <c r="K101" s="1704">
        <f t="shared" si="71"/>
        <v>2</v>
      </c>
      <c r="L101" s="1704">
        <f t="shared" si="71"/>
        <v>8</v>
      </c>
      <c r="M101" s="2852" t="s">
        <v>501</v>
      </c>
      <c r="N101" s="2852"/>
      <c r="O101" s="2852"/>
    </row>
    <row r="102" spans="1:15" ht="23.25" customHeight="1" thickBot="1">
      <c r="A102" s="2850" t="s">
        <v>218</v>
      </c>
      <c r="B102" s="2850"/>
      <c r="C102" s="1442"/>
      <c r="D102" s="1442">
        <f>SUM(D101,D85)</f>
        <v>632</v>
      </c>
      <c r="E102" s="2362">
        <f t="shared" ref="E102:I102" si="72">SUM(E101,E85)</f>
        <v>805</v>
      </c>
      <c r="F102" s="2362">
        <f t="shared" si="72"/>
        <v>1437</v>
      </c>
      <c r="G102" s="2362">
        <f t="shared" si="72"/>
        <v>0</v>
      </c>
      <c r="H102" s="2362">
        <f t="shared" si="72"/>
        <v>1</v>
      </c>
      <c r="I102" s="2362">
        <f t="shared" si="72"/>
        <v>1</v>
      </c>
      <c r="J102" s="2362">
        <f>SUM(J101,J85)</f>
        <v>632</v>
      </c>
      <c r="K102" s="2643">
        <f t="shared" ref="K102:L102" si="73">SUM(K101,K85)</f>
        <v>806</v>
      </c>
      <c r="L102" s="2643">
        <f t="shared" si="73"/>
        <v>1438</v>
      </c>
      <c r="M102" s="2851" t="s">
        <v>2351</v>
      </c>
      <c r="N102" s="2851"/>
      <c r="O102" s="2851"/>
    </row>
    <row r="103" spans="1:15" ht="18.75" thickTop="1">
      <c r="A103" s="1536"/>
      <c r="B103" s="1536"/>
      <c r="C103" s="1536"/>
      <c r="D103" s="1537"/>
      <c r="E103" s="1537"/>
      <c r="F103" s="1537"/>
      <c r="G103" s="1537"/>
      <c r="H103" s="1537"/>
      <c r="I103" s="1537"/>
      <c r="J103" s="1537"/>
      <c r="K103" s="1537"/>
      <c r="L103" s="1537"/>
      <c r="M103" s="1538"/>
      <c r="N103" s="1538"/>
      <c r="O103" s="1538"/>
    </row>
    <row r="104" spans="1:15" ht="18">
      <c r="A104" s="1536"/>
      <c r="B104" s="1536"/>
      <c r="C104" s="1536"/>
      <c r="D104" s="1537"/>
      <c r="E104" s="1537"/>
      <c r="F104" s="1537"/>
      <c r="G104" s="1537"/>
      <c r="H104" s="1537"/>
      <c r="I104" s="1537"/>
      <c r="J104" s="1537"/>
      <c r="K104" s="1537"/>
      <c r="L104" s="1537"/>
      <c r="M104" s="2364"/>
      <c r="N104" s="1538"/>
      <c r="O104" s="1538"/>
    </row>
    <row r="105" spans="1:15" ht="18">
      <c r="A105" s="1536"/>
      <c r="B105" s="1536"/>
      <c r="C105" s="1536"/>
      <c r="D105" s="1537"/>
      <c r="E105" s="1537"/>
      <c r="F105" s="1537"/>
      <c r="G105" s="1537"/>
      <c r="H105" s="1537"/>
      <c r="I105" s="1537"/>
      <c r="J105" s="1537"/>
      <c r="K105" s="1537"/>
      <c r="L105" s="1537"/>
      <c r="M105" s="1538"/>
      <c r="N105" s="1538"/>
      <c r="O105" s="1538"/>
    </row>
    <row r="106" spans="1:15" ht="18">
      <c r="A106" s="1536"/>
      <c r="B106" s="1536"/>
      <c r="C106" s="1536"/>
      <c r="D106" s="1537"/>
      <c r="E106" s="1537"/>
      <c r="F106" s="1537"/>
      <c r="G106" s="1537"/>
      <c r="H106" s="1537"/>
      <c r="I106" s="1537"/>
      <c r="J106" s="1537"/>
      <c r="K106" s="1537"/>
      <c r="L106" s="1537"/>
      <c r="M106" s="1538"/>
      <c r="N106" s="1538"/>
      <c r="O106" s="1538"/>
    </row>
    <row r="107" spans="1:15" ht="18">
      <c r="A107" s="1536"/>
      <c r="B107" s="1536"/>
      <c r="C107" s="1536"/>
      <c r="D107" s="1537"/>
      <c r="E107" s="1537"/>
      <c r="F107" s="1537"/>
      <c r="G107" s="1537"/>
      <c r="H107" s="1537"/>
      <c r="I107" s="1537"/>
      <c r="J107" s="1537"/>
      <c r="K107" s="1537"/>
      <c r="L107" s="1537"/>
      <c r="M107" s="1538"/>
      <c r="N107" s="1538"/>
      <c r="O107" s="1538"/>
    </row>
    <row r="108" spans="1:15" ht="18">
      <c r="A108" s="1536"/>
      <c r="B108" s="1536"/>
      <c r="C108" s="1536"/>
      <c r="D108" s="1537"/>
      <c r="E108" s="1537"/>
      <c r="F108" s="1537"/>
      <c r="G108" s="1537"/>
      <c r="H108" s="1537"/>
      <c r="I108" s="1537"/>
      <c r="J108" s="1537"/>
      <c r="K108" s="1537"/>
      <c r="L108" s="1537"/>
      <c r="M108" s="1538"/>
      <c r="N108" s="1538"/>
      <c r="O108" s="1538"/>
    </row>
    <row r="109" spans="1:15" ht="18">
      <c r="A109" s="1536"/>
      <c r="B109" s="1536"/>
      <c r="C109" s="1536"/>
      <c r="D109" s="1537"/>
      <c r="E109" s="1537"/>
      <c r="F109" s="1537"/>
      <c r="G109" s="1537"/>
      <c r="H109" s="1537"/>
      <c r="I109" s="1537"/>
      <c r="J109" s="1537"/>
      <c r="K109" s="1537"/>
      <c r="L109" s="1537"/>
      <c r="M109" s="1538"/>
      <c r="N109" s="1538"/>
      <c r="O109" s="1538"/>
    </row>
    <row r="110" spans="1:15" ht="18">
      <c r="A110" s="1536"/>
      <c r="B110" s="1536"/>
      <c r="C110" s="1536"/>
      <c r="D110" s="1537"/>
      <c r="E110" s="1537"/>
      <c r="F110" s="1537"/>
      <c r="G110" s="1537"/>
      <c r="H110" s="1537"/>
      <c r="I110" s="1537"/>
      <c r="J110" s="1537"/>
      <c r="K110" s="1537"/>
      <c r="L110" s="1537"/>
      <c r="M110" s="1538"/>
      <c r="N110" s="1538"/>
      <c r="O110" s="1538"/>
    </row>
    <row r="111" spans="1:15" ht="18">
      <c r="A111" s="1536"/>
      <c r="B111" s="1536"/>
      <c r="C111" s="1536"/>
      <c r="D111" s="1537"/>
      <c r="E111" s="1537"/>
      <c r="F111" s="1537"/>
      <c r="G111" s="1537"/>
      <c r="H111" s="1537"/>
      <c r="I111" s="1537"/>
      <c r="J111" s="1537"/>
      <c r="K111" s="1537"/>
      <c r="L111" s="1537"/>
      <c r="M111" s="1538"/>
      <c r="N111" s="1538"/>
      <c r="O111" s="1538"/>
    </row>
    <row r="112" spans="1:15" ht="18">
      <c r="A112" s="1536"/>
      <c r="B112" s="1536"/>
      <c r="C112" s="1536"/>
      <c r="D112" s="1537"/>
      <c r="E112" s="1537"/>
      <c r="F112" s="1537"/>
      <c r="G112" s="1537"/>
      <c r="H112" s="1537"/>
      <c r="I112" s="1537"/>
      <c r="J112" s="1537"/>
      <c r="K112" s="1537"/>
      <c r="L112" s="1537"/>
      <c r="M112" s="1538"/>
      <c r="N112" s="1538"/>
      <c r="O112" s="1538"/>
    </row>
    <row r="113" spans="1:15" ht="18">
      <c r="A113" s="1536"/>
      <c r="B113" s="1536"/>
      <c r="C113" s="1536"/>
      <c r="D113" s="1537"/>
      <c r="E113" s="1537"/>
      <c r="F113" s="1537"/>
      <c r="G113" s="1537"/>
      <c r="H113" s="1537"/>
      <c r="I113" s="1537"/>
      <c r="J113" s="1537"/>
      <c r="K113" s="1537"/>
      <c r="L113" s="1537"/>
      <c r="M113" s="1538"/>
      <c r="N113" s="1538"/>
      <c r="O113" s="1538"/>
    </row>
    <row r="114" spans="1:15" ht="18">
      <c r="A114" s="1536"/>
      <c r="B114" s="1536"/>
      <c r="C114" s="1536"/>
      <c r="D114" s="1537"/>
      <c r="E114" s="1537"/>
      <c r="F114" s="1537"/>
      <c r="G114" s="1537"/>
      <c r="H114" s="1537"/>
      <c r="I114" s="1537"/>
      <c r="J114" s="1537"/>
      <c r="K114" s="1537"/>
      <c r="L114" s="1537"/>
      <c r="M114" s="1538"/>
      <c r="N114" s="1538"/>
      <c r="O114" s="1538"/>
    </row>
    <row r="115" spans="1:15" ht="18">
      <c r="A115" s="1536"/>
      <c r="B115" s="1536"/>
      <c r="C115" s="1536"/>
      <c r="D115" s="1537"/>
      <c r="E115" s="1537"/>
      <c r="F115" s="1537"/>
      <c r="G115" s="1537"/>
      <c r="H115" s="1537"/>
      <c r="I115" s="1537"/>
      <c r="J115" s="1537"/>
      <c r="K115" s="1537"/>
      <c r="L115" s="1537"/>
      <c r="M115" s="1538"/>
      <c r="N115" s="1538"/>
      <c r="O115" s="1538"/>
    </row>
    <row r="116" spans="1:15" ht="18">
      <c r="A116" s="1536"/>
      <c r="B116" s="1536"/>
      <c r="C116" s="1536"/>
      <c r="D116" s="557"/>
      <c r="E116" s="557"/>
      <c r="F116" s="557"/>
      <c r="G116" s="557"/>
      <c r="H116" s="557"/>
      <c r="I116" s="557"/>
      <c r="J116" s="557"/>
      <c r="K116" s="557"/>
      <c r="L116" s="557"/>
      <c r="M116" s="1538"/>
      <c r="N116" s="1538"/>
      <c r="O116" s="1538"/>
    </row>
    <row r="117" spans="1:15" ht="18">
      <c r="A117" s="1536"/>
      <c r="B117" s="1536"/>
      <c r="C117" s="1536"/>
      <c r="D117" s="557"/>
      <c r="E117" s="557"/>
      <c r="F117" s="557"/>
      <c r="G117" s="557"/>
      <c r="H117" s="557"/>
      <c r="I117" s="557"/>
      <c r="J117" s="557"/>
      <c r="K117" s="557"/>
      <c r="L117" s="557"/>
      <c r="M117" s="1538"/>
      <c r="N117" s="1538"/>
      <c r="O117" s="1538"/>
    </row>
    <row r="118" spans="1:15" ht="18">
      <c r="A118" s="1536"/>
      <c r="B118" s="1536"/>
      <c r="C118" s="1536"/>
      <c r="D118" s="557"/>
      <c r="E118" s="557"/>
      <c r="F118" s="557"/>
      <c r="G118" s="557"/>
      <c r="H118" s="557"/>
      <c r="I118" s="557"/>
      <c r="J118" s="557"/>
      <c r="K118" s="557"/>
      <c r="L118" s="557"/>
      <c r="M118" s="1538"/>
      <c r="N118" s="1538"/>
      <c r="O118" s="1538"/>
    </row>
    <row r="119" spans="1:15" ht="18">
      <c r="A119" s="1536"/>
      <c r="B119" s="1536"/>
      <c r="C119" s="1536"/>
      <c r="D119" s="557"/>
      <c r="E119" s="557"/>
      <c r="F119" s="557"/>
      <c r="G119" s="557"/>
      <c r="H119" s="557"/>
      <c r="I119" s="557"/>
      <c r="J119" s="557"/>
      <c r="K119" s="557"/>
      <c r="L119" s="557"/>
      <c r="M119" s="1538"/>
      <c r="N119" s="1538"/>
      <c r="O119" s="1538"/>
    </row>
    <row r="120" spans="1:15" ht="18">
      <c r="A120" s="1536"/>
      <c r="B120" s="1536"/>
      <c r="C120" s="1536"/>
      <c r="D120" s="557"/>
      <c r="E120" s="557"/>
      <c r="F120" s="557"/>
      <c r="G120" s="557"/>
      <c r="H120" s="557"/>
      <c r="I120" s="557"/>
      <c r="J120" s="557"/>
      <c r="K120" s="557"/>
      <c r="L120" s="557"/>
      <c r="M120" s="1538"/>
      <c r="N120" s="1538"/>
      <c r="O120" s="1538"/>
    </row>
    <row r="121" spans="1:15" ht="18">
      <c r="A121" s="1536"/>
      <c r="B121" s="1536"/>
      <c r="C121" s="1536"/>
      <c r="D121" s="557"/>
      <c r="E121" s="557"/>
      <c r="F121" s="557"/>
      <c r="G121" s="557"/>
      <c r="H121" s="557"/>
      <c r="I121" s="557"/>
      <c r="J121" s="557"/>
      <c r="K121" s="557"/>
      <c r="L121" s="557"/>
      <c r="M121" s="1538"/>
      <c r="N121" s="1538"/>
      <c r="O121" s="1538"/>
    </row>
    <row r="122" spans="1:15" ht="18">
      <c r="A122" s="1536"/>
      <c r="B122" s="1536"/>
      <c r="C122" s="1536"/>
      <c r="D122" s="557"/>
      <c r="E122" s="557"/>
      <c r="F122" s="557"/>
      <c r="G122" s="557"/>
      <c r="H122" s="557"/>
      <c r="I122" s="557"/>
      <c r="J122" s="557"/>
      <c r="K122" s="557"/>
      <c r="L122" s="557"/>
      <c r="M122" s="1538"/>
      <c r="N122" s="1538"/>
      <c r="O122" s="1538"/>
    </row>
    <row r="123" spans="1:15" ht="18">
      <c r="A123" s="1536"/>
      <c r="B123" s="1536"/>
      <c r="C123" s="1536"/>
      <c r="D123" s="557"/>
      <c r="E123" s="557"/>
      <c r="F123" s="557"/>
      <c r="G123" s="557"/>
      <c r="H123" s="557"/>
      <c r="I123" s="557"/>
      <c r="J123" s="557"/>
      <c r="K123" s="557"/>
      <c r="L123" s="557"/>
      <c r="M123" s="1538"/>
      <c r="N123" s="1538"/>
      <c r="O123" s="1538"/>
    </row>
    <row r="124" spans="1:15" ht="18">
      <c r="A124" s="1536"/>
      <c r="B124" s="1536"/>
      <c r="C124" s="1536"/>
      <c r="D124" s="557"/>
      <c r="E124" s="557"/>
      <c r="F124" s="557"/>
      <c r="G124" s="557"/>
      <c r="H124" s="557"/>
      <c r="I124" s="557"/>
      <c r="J124" s="557"/>
      <c r="K124" s="557"/>
      <c r="L124" s="557"/>
      <c r="M124" s="1538"/>
      <c r="N124" s="1538"/>
      <c r="O124" s="1538"/>
    </row>
    <row r="125" spans="1:15" ht="18">
      <c r="A125" s="1536"/>
      <c r="B125" s="1536"/>
      <c r="C125" s="1536"/>
      <c r="D125" s="557"/>
      <c r="E125" s="557"/>
      <c r="F125" s="557"/>
      <c r="G125" s="557"/>
      <c r="H125" s="557"/>
      <c r="I125" s="557"/>
      <c r="J125" s="557"/>
      <c r="K125" s="557"/>
      <c r="L125" s="557"/>
      <c r="M125" s="1538"/>
      <c r="N125" s="1538"/>
      <c r="O125" s="1538"/>
    </row>
    <row r="126" spans="1:15" ht="18">
      <c r="A126" s="1536"/>
      <c r="B126" s="1536"/>
      <c r="C126" s="1536"/>
      <c r="D126" s="557"/>
      <c r="E126" s="557"/>
      <c r="F126" s="557"/>
      <c r="G126" s="557"/>
      <c r="H126" s="557"/>
      <c r="I126" s="557"/>
      <c r="J126" s="557"/>
      <c r="K126" s="557"/>
      <c r="L126" s="557"/>
      <c r="M126" s="1538"/>
      <c r="N126" s="1538"/>
      <c r="O126" s="1538"/>
    </row>
    <row r="127" spans="1:15" ht="18">
      <c r="A127" s="1536"/>
      <c r="B127" s="1536"/>
      <c r="C127" s="1536"/>
      <c r="D127" s="557"/>
      <c r="E127" s="557"/>
      <c r="F127" s="557"/>
      <c r="G127" s="557"/>
      <c r="H127" s="557"/>
      <c r="I127" s="557"/>
      <c r="J127" s="557"/>
      <c r="K127" s="557"/>
      <c r="L127" s="557"/>
      <c r="M127" s="1538"/>
      <c r="N127" s="1538"/>
      <c r="O127" s="1538"/>
    </row>
    <row r="128" spans="1:15" ht="18">
      <c r="A128" s="1536"/>
      <c r="B128" s="1536"/>
      <c r="C128" s="1536"/>
      <c r="D128" s="557"/>
      <c r="E128" s="557"/>
      <c r="F128" s="557"/>
      <c r="G128" s="557"/>
      <c r="H128" s="557"/>
      <c r="I128" s="557"/>
      <c r="J128" s="557"/>
      <c r="K128" s="557"/>
      <c r="L128" s="557"/>
      <c r="M128" s="1538"/>
      <c r="N128" s="1538"/>
      <c r="O128" s="1538"/>
    </row>
    <row r="129" spans="1:15" ht="18">
      <c r="A129" s="1536"/>
      <c r="B129" s="1536"/>
      <c r="C129" s="1536"/>
      <c r="D129" s="557"/>
      <c r="E129" s="557"/>
      <c r="F129" s="557"/>
      <c r="G129" s="557"/>
      <c r="H129" s="557"/>
      <c r="I129" s="557"/>
      <c r="J129" s="557"/>
      <c r="K129" s="557"/>
      <c r="L129" s="557"/>
      <c r="M129" s="1538"/>
      <c r="N129" s="1538"/>
      <c r="O129" s="1538"/>
    </row>
    <row r="130" spans="1:15" ht="18">
      <c r="A130" s="1536"/>
      <c r="B130" s="1536"/>
      <c r="C130" s="1536"/>
      <c r="D130" s="557"/>
      <c r="E130" s="557"/>
      <c r="F130" s="557"/>
      <c r="G130" s="557"/>
      <c r="H130" s="557"/>
      <c r="I130" s="557"/>
      <c r="J130" s="557"/>
      <c r="K130" s="557"/>
      <c r="L130" s="557"/>
      <c r="M130" s="1538"/>
      <c r="N130" s="1538"/>
      <c r="O130" s="1538"/>
    </row>
    <row r="131" spans="1:15" ht="18">
      <c r="A131" s="1536"/>
      <c r="B131" s="1536"/>
      <c r="C131" s="1536"/>
      <c r="D131" s="557"/>
      <c r="E131" s="557"/>
      <c r="F131" s="557"/>
      <c r="G131" s="557"/>
      <c r="H131" s="557"/>
      <c r="I131" s="557"/>
      <c r="J131" s="557"/>
      <c r="K131" s="557"/>
      <c r="L131" s="557"/>
      <c r="M131" s="1538"/>
      <c r="N131" s="1538"/>
      <c r="O131" s="1538"/>
    </row>
    <row r="132" spans="1:15" ht="18">
      <c r="A132" s="1536"/>
      <c r="B132" s="1536"/>
      <c r="C132" s="1536"/>
      <c r="D132" s="557"/>
      <c r="E132" s="557"/>
      <c r="F132" s="557"/>
      <c r="G132" s="557"/>
      <c r="H132" s="557"/>
      <c r="I132" s="557"/>
      <c r="J132" s="557"/>
      <c r="K132" s="557"/>
      <c r="L132" s="557"/>
      <c r="M132" s="1538"/>
      <c r="N132" s="1538"/>
      <c r="O132" s="1538"/>
    </row>
    <row r="133" spans="1:15" ht="18">
      <c r="A133" s="1536"/>
      <c r="B133" s="1536"/>
      <c r="C133" s="1536"/>
      <c r="D133" s="557"/>
      <c r="E133" s="557"/>
      <c r="F133" s="557"/>
      <c r="G133" s="557"/>
      <c r="H133" s="557"/>
      <c r="I133" s="557"/>
      <c r="J133" s="557"/>
      <c r="K133" s="557"/>
      <c r="L133" s="557"/>
      <c r="M133" s="1538"/>
      <c r="N133" s="1538"/>
      <c r="O133" s="1538"/>
    </row>
    <row r="134" spans="1:15" ht="18">
      <c r="A134" s="1536"/>
      <c r="B134" s="1536"/>
      <c r="C134" s="1536"/>
      <c r="D134" s="557"/>
      <c r="E134" s="557"/>
      <c r="F134" s="557"/>
      <c r="G134" s="557"/>
      <c r="H134" s="557"/>
      <c r="I134" s="557"/>
      <c r="J134" s="557"/>
      <c r="K134" s="557"/>
      <c r="L134" s="557"/>
      <c r="M134" s="1538"/>
      <c r="N134" s="1538"/>
      <c r="O134" s="1538"/>
    </row>
    <row r="135" spans="1:15" ht="18">
      <c r="A135" s="1536"/>
      <c r="B135" s="1536"/>
      <c r="C135" s="1536"/>
      <c r="D135" s="557"/>
      <c r="E135" s="557"/>
      <c r="F135" s="557"/>
      <c r="G135" s="557"/>
      <c r="H135" s="557"/>
      <c r="I135" s="557"/>
      <c r="J135" s="557"/>
      <c r="K135" s="557"/>
      <c r="L135" s="557"/>
      <c r="M135" s="1538"/>
      <c r="N135" s="1538"/>
      <c r="O135" s="1538"/>
    </row>
    <row r="136" spans="1:15" ht="18">
      <c r="A136" s="1536"/>
      <c r="B136" s="1536"/>
      <c r="C136" s="1536"/>
      <c r="D136" s="557"/>
      <c r="E136" s="557"/>
      <c r="F136" s="557"/>
      <c r="G136" s="557"/>
      <c r="H136" s="557"/>
      <c r="I136" s="557"/>
      <c r="J136" s="557"/>
      <c r="K136" s="557"/>
      <c r="L136" s="557"/>
      <c r="M136" s="1538"/>
      <c r="N136" s="1538"/>
      <c r="O136" s="1538"/>
    </row>
    <row r="137" spans="1:15" ht="18">
      <c r="A137" s="1536"/>
      <c r="B137" s="1536"/>
      <c r="C137" s="1536"/>
      <c r="D137" s="557"/>
      <c r="E137" s="557"/>
      <c r="F137" s="557"/>
      <c r="G137" s="557"/>
      <c r="H137" s="557"/>
      <c r="I137" s="557"/>
      <c r="J137" s="557"/>
      <c r="K137" s="557"/>
      <c r="L137" s="557"/>
      <c r="M137" s="1538"/>
      <c r="N137" s="1538"/>
      <c r="O137" s="1538"/>
    </row>
    <row r="138" spans="1:15" ht="18">
      <c r="A138" s="1536"/>
      <c r="B138" s="1536"/>
      <c r="C138" s="1536"/>
      <c r="D138" s="557"/>
      <c r="E138" s="557"/>
      <c r="F138" s="557"/>
      <c r="G138" s="557"/>
      <c r="H138" s="557"/>
      <c r="I138" s="557"/>
      <c r="J138" s="557"/>
      <c r="K138" s="557"/>
      <c r="L138" s="557"/>
      <c r="M138" s="1538"/>
      <c r="N138" s="1538"/>
      <c r="O138" s="1538"/>
    </row>
    <row r="139" spans="1:15" ht="18">
      <c r="A139" s="1536"/>
      <c r="B139" s="1536"/>
      <c r="C139" s="1536"/>
      <c r="D139" s="557"/>
      <c r="E139" s="557"/>
      <c r="F139" s="557"/>
      <c r="G139" s="557"/>
      <c r="H139" s="557"/>
      <c r="I139" s="557"/>
      <c r="J139" s="557"/>
      <c r="K139" s="557"/>
      <c r="L139" s="557"/>
      <c r="M139" s="1538"/>
      <c r="N139" s="1538"/>
      <c r="O139" s="1538"/>
    </row>
    <row r="140" spans="1:15" ht="18">
      <c r="A140" s="1536"/>
      <c r="B140" s="1536"/>
      <c r="C140" s="1536"/>
      <c r="D140" s="557"/>
      <c r="E140" s="557"/>
      <c r="F140" s="557"/>
      <c r="G140" s="557"/>
      <c r="H140" s="557"/>
      <c r="I140" s="557"/>
      <c r="J140" s="557"/>
      <c r="K140" s="557"/>
      <c r="L140" s="557"/>
      <c r="M140" s="1538"/>
      <c r="N140" s="1538"/>
      <c r="O140" s="1538"/>
    </row>
    <row r="141" spans="1:15" ht="18">
      <c r="A141" s="1536"/>
      <c r="B141" s="1536"/>
      <c r="C141" s="1536"/>
      <c r="D141" s="557"/>
      <c r="E141" s="557"/>
      <c r="F141" s="557"/>
      <c r="G141" s="557"/>
      <c r="H141" s="557"/>
      <c r="I141" s="557"/>
      <c r="J141" s="557"/>
      <c r="K141" s="557"/>
      <c r="L141" s="557"/>
      <c r="M141" s="1538"/>
      <c r="N141" s="1538"/>
      <c r="O141" s="1538"/>
    </row>
    <row r="142" spans="1:15" ht="18">
      <c r="A142" s="1536"/>
      <c r="B142" s="1536"/>
      <c r="C142" s="1536"/>
      <c r="D142" s="557"/>
      <c r="E142" s="557"/>
      <c r="F142" s="557"/>
      <c r="G142" s="557"/>
      <c r="H142" s="557"/>
      <c r="I142" s="557"/>
      <c r="J142" s="557"/>
      <c r="K142" s="557"/>
      <c r="L142" s="557"/>
      <c r="M142" s="1538"/>
      <c r="N142" s="1538"/>
      <c r="O142" s="1538"/>
    </row>
    <row r="143" spans="1:15" ht="18">
      <c r="A143" s="1536"/>
      <c r="B143" s="1536"/>
      <c r="C143" s="1536"/>
      <c r="D143" s="557"/>
      <c r="E143" s="557"/>
      <c r="F143" s="557"/>
      <c r="G143" s="557"/>
      <c r="H143" s="557"/>
      <c r="I143" s="557"/>
      <c r="J143" s="557"/>
      <c r="K143" s="557"/>
      <c r="L143" s="557"/>
      <c r="M143" s="1538"/>
      <c r="N143" s="1538"/>
      <c r="O143" s="1538"/>
    </row>
    <row r="144" spans="1:15" ht="18">
      <c r="A144" s="1536"/>
      <c r="B144" s="1536"/>
      <c r="C144" s="1536"/>
      <c r="D144" s="557"/>
      <c r="E144" s="557"/>
      <c r="F144" s="557"/>
      <c r="G144" s="557"/>
      <c r="H144" s="557"/>
      <c r="I144" s="557"/>
      <c r="J144" s="557"/>
      <c r="K144" s="557"/>
      <c r="L144" s="557"/>
      <c r="M144" s="1538"/>
      <c r="N144" s="1538"/>
      <c r="O144" s="1538"/>
    </row>
    <row r="145" spans="1:15" ht="18">
      <c r="A145" s="1536"/>
      <c r="B145" s="1536"/>
      <c r="C145" s="1536"/>
      <c r="D145" s="557"/>
      <c r="E145" s="557"/>
      <c r="F145" s="557"/>
      <c r="G145" s="557"/>
      <c r="H145" s="557"/>
      <c r="I145" s="557"/>
      <c r="J145" s="557"/>
      <c r="K145" s="557"/>
      <c r="L145" s="557"/>
      <c r="M145" s="1538"/>
      <c r="N145" s="1538"/>
      <c r="O145" s="1538"/>
    </row>
    <row r="146" spans="1:15" ht="18">
      <c r="A146" s="1536"/>
      <c r="B146" s="1536"/>
      <c r="C146" s="1536"/>
      <c r="D146" s="557"/>
      <c r="E146" s="557"/>
      <c r="F146" s="557"/>
      <c r="G146" s="557"/>
      <c r="H146" s="557"/>
      <c r="I146" s="557"/>
      <c r="J146" s="557"/>
      <c r="K146" s="557"/>
      <c r="L146" s="557"/>
      <c r="M146" s="1538"/>
      <c r="N146" s="1538"/>
      <c r="O146" s="1538"/>
    </row>
    <row r="147" spans="1:15" ht="18">
      <c r="A147" s="1536"/>
      <c r="B147" s="1536"/>
      <c r="C147" s="1536"/>
      <c r="D147" s="557"/>
      <c r="E147" s="557"/>
      <c r="F147" s="557"/>
      <c r="G147" s="557"/>
      <c r="H147" s="557"/>
      <c r="I147" s="557"/>
      <c r="J147" s="557"/>
      <c r="K147" s="557"/>
      <c r="L147" s="557"/>
      <c r="M147" s="1538"/>
      <c r="N147" s="1538"/>
      <c r="O147" s="1538"/>
    </row>
    <row r="148" spans="1:15" ht="18">
      <c r="D148" s="15"/>
      <c r="E148" s="15"/>
      <c r="F148" s="15"/>
      <c r="G148" s="15"/>
      <c r="H148" s="15"/>
      <c r="I148" s="15"/>
      <c r="J148" s="15"/>
      <c r="K148" s="15"/>
      <c r="L148" s="15"/>
    </row>
    <row r="149" spans="1:15" ht="18">
      <c r="D149" s="15"/>
      <c r="E149" s="15"/>
      <c r="F149" s="15"/>
      <c r="G149" s="15"/>
      <c r="H149" s="15"/>
      <c r="I149" s="15"/>
      <c r="J149" s="15"/>
      <c r="K149" s="15"/>
      <c r="L149" s="15"/>
    </row>
    <row r="150" spans="1:15" ht="18">
      <c r="D150" s="15"/>
      <c r="E150" s="15"/>
      <c r="F150" s="15"/>
      <c r="G150" s="15"/>
      <c r="H150" s="15"/>
      <c r="I150" s="15"/>
      <c r="J150" s="15"/>
      <c r="K150" s="15"/>
      <c r="L150" s="15"/>
    </row>
    <row r="151" spans="1:15" ht="18">
      <c r="D151" s="15"/>
      <c r="E151" s="15"/>
      <c r="F151" s="15"/>
      <c r="G151" s="15"/>
      <c r="H151" s="15"/>
      <c r="I151" s="15"/>
      <c r="J151" s="15"/>
      <c r="K151" s="15"/>
      <c r="L151" s="15"/>
    </row>
    <row r="152" spans="1:15" ht="18">
      <c r="D152" s="15"/>
      <c r="E152" s="15"/>
      <c r="F152" s="15"/>
      <c r="G152" s="15"/>
      <c r="H152" s="15"/>
      <c r="I152" s="15"/>
      <c r="J152" s="15"/>
      <c r="K152" s="15"/>
      <c r="L152" s="15"/>
    </row>
    <row r="153" spans="1:15" ht="18">
      <c r="D153" s="15"/>
      <c r="E153" s="15"/>
      <c r="F153" s="15"/>
      <c r="G153" s="15"/>
      <c r="H153" s="15"/>
      <c r="I153" s="15"/>
      <c r="J153" s="15"/>
      <c r="K153" s="15"/>
      <c r="L153" s="15"/>
    </row>
    <row r="154" spans="1:15" ht="18">
      <c r="D154" s="15"/>
      <c r="E154" s="15"/>
      <c r="F154" s="15"/>
      <c r="G154" s="15"/>
      <c r="H154" s="15"/>
      <c r="I154" s="15"/>
      <c r="J154" s="15"/>
      <c r="K154" s="15"/>
      <c r="L154" s="15"/>
    </row>
    <row r="155" spans="1:15" ht="18">
      <c r="D155" s="15"/>
      <c r="E155" s="15"/>
      <c r="F155" s="15"/>
      <c r="G155" s="15"/>
      <c r="H155" s="15"/>
      <c r="I155" s="15"/>
      <c r="J155" s="15"/>
      <c r="K155" s="15"/>
      <c r="L155" s="15"/>
    </row>
    <row r="156" spans="1:15" ht="18">
      <c r="D156" s="15"/>
      <c r="E156" s="15"/>
      <c r="F156" s="15"/>
      <c r="G156" s="15"/>
      <c r="H156" s="15"/>
      <c r="I156" s="15"/>
      <c r="J156" s="15"/>
      <c r="K156" s="15"/>
      <c r="L156" s="15"/>
    </row>
    <row r="157" spans="1:15" ht="18">
      <c r="D157" s="15"/>
      <c r="E157" s="15"/>
      <c r="F157" s="15"/>
      <c r="G157" s="15"/>
      <c r="H157" s="15"/>
      <c r="I157" s="15"/>
      <c r="J157" s="15"/>
      <c r="K157" s="15"/>
      <c r="L157" s="15"/>
    </row>
    <row r="158" spans="1:15" ht="18">
      <c r="D158" s="15"/>
      <c r="E158" s="15"/>
      <c r="F158" s="15"/>
      <c r="G158" s="15"/>
      <c r="H158" s="15"/>
      <c r="I158" s="15"/>
      <c r="J158" s="15"/>
      <c r="K158" s="15"/>
      <c r="L158" s="15"/>
    </row>
    <row r="159" spans="1:15" ht="18">
      <c r="D159" s="15"/>
      <c r="E159" s="15"/>
      <c r="F159" s="15"/>
      <c r="G159" s="15"/>
      <c r="H159" s="15"/>
      <c r="I159" s="15"/>
      <c r="J159" s="15"/>
      <c r="K159" s="15"/>
      <c r="L159" s="15"/>
    </row>
    <row r="160" spans="1:15" ht="18">
      <c r="D160" s="15"/>
      <c r="E160" s="15"/>
      <c r="F160" s="15"/>
      <c r="G160" s="15"/>
      <c r="H160" s="15"/>
      <c r="I160" s="15"/>
      <c r="J160" s="15"/>
      <c r="K160" s="15"/>
      <c r="L160" s="15"/>
    </row>
    <row r="161" spans="4:12" ht="18">
      <c r="D161" s="15"/>
      <c r="E161" s="15"/>
      <c r="F161" s="15"/>
      <c r="G161" s="15"/>
      <c r="H161" s="15"/>
      <c r="I161" s="15"/>
      <c r="J161" s="15"/>
      <c r="K161" s="15"/>
      <c r="L161" s="15"/>
    </row>
  </sheetData>
  <mergeCells count="129">
    <mergeCell ref="M85:O85"/>
    <mergeCell ref="A84:C84"/>
    <mergeCell ref="B77:B82"/>
    <mergeCell ref="B83:C83"/>
    <mergeCell ref="G58:I58"/>
    <mergeCell ref="J58:L58"/>
    <mergeCell ref="M58:M61"/>
    <mergeCell ref="O62:O68"/>
    <mergeCell ref="A70:A83"/>
    <mergeCell ref="O70:O83"/>
    <mergeCell ref="B67:C67"/>
    <mergeCell ref="M84:O84"/>
    <mergeCell ref="J89:L89"/>
    <mergeCell ref="O88:O91"/>
    <mergeCell ref="N92:O92"/>
    <mergeCell ref="A30:A55"/>
    <mergeCell ref="A98:C98"/>
    <mergeCell ref="D5:F5"/>
    <mergeCell ref="G5:I5"/>
    <mergeCell ref="J5:L5"/>
    <mergeCell ref="A62:A68"/>
    <mergeCell ref="M83:N83"/>
    <mergeCell ref="N77:N82"/>
    <mergeCell ref="A26:A29"/>
    <mergeCell ref="B76:C76"/>
    <mergeCell ref="M76:N76"/>
    <mergeCell ref="B70:B75"/>
    <mergeCell ref="N57:O57"/>
    <mergeCell ref="A58:A61"/>
    <mergeCell ref="B58:B61"/>
    <mergeCell ref="C58:C61"/>
    <mergeCell ref="D58:F58"/>
    <mergeCell ref="N87:O87"/>
    <mergeCell ref="M68:N68"/>
    <mergeCell ref="B68:C68"/>
    <mergeCell ref="A69:C69"/>
    <mergeCell ref="N46:N47"/>
    <mergeCell ref="N53:N54"/>
    <mergeCell ref="J59:L59"/>
    <mergeCell ref="N43:N44"/>
    <mergeCell ref="N39:N41"/>
    <mergeCell ref="N34:N37"/>
    <mergeCell ref="A102:B102"/>
    <mergeCell ref="A88:A91"/>
    <mergeCell ref="B88:B91"/>
    <mergeCell ref="C88:C91"/>
    <mergeCell ref="M88:M91"/>
    <mergeCell ref="D88:F88"/>
    <mergeCell ref="G88:I88"/>
    <mergeCell ref="J88:L88"/>
    <mergeCell ref="M102:O102"/>
    <mergeCell ref="M101:O101"/>
    <mergeCell ref="M98:O98"/>
    <mergeCell ref="A92:B92"/>
    <mergeCell ref="N88:N91"/>
    <mergeCell ref="O93:O97"/>
    <mergeCell ref="A93:A97"/>
    <mergeCell ref="A100:C100"/>
    <mergeCell ref="D89:F89"/>
    <mergeCell ref="G89:I89"/>
    <mergeCell ref="A1:O1"/>
    <mergeCell ref="C4:C7"/>
    <mergeCell ref="G4:I4"/>
    <mergeCell ref="N8:O8"/>
    <mergeCell ref="M15:N15"/>
    <mergeCell ref="A2:O2"/>
    <mergeCell ref="B4:B7"/>
    <mergeCell ref="M4:M7"/>
    <mergeCell ref="N4:N7"/>
    <mergeCell ref="O4:O7"/>
    <mergeCell ref="J4:L4"/>
    <mergeCell ref="D4:F4"/>
    <mergeCell ref="A3:B3"/>
    <mergeCell ref="N9:N14"/>
    <mergeCell ref="A4:A7"/>
    <mergeCell ref="B15:C15"/>
    <mergeCell ref="B9:B14"/>
    <mergeCell ref="A9:A20"/>
    <mergeCell ref="B17:B20"/>
    <mergeCell ref="O9:O20"/>
    <mergeCell ref="N17:N20"/>
    <mergeCell ref="B21:C21"/>
    <mergeCell ref="B30:B32"/>
    <mergeCell ref="B38:C38"/>
    <mergeCell ref="M38:N38"/>
    <mergeCell ref="D27:F27"/>
    <mergeCell ref="O26:O29"/>
    <mergeCell ref="N26:N29"/>
    <mergeCell ref="M26:M29"/>
    <mergeCell ref="B26:B29"/>
    <mergeCell ref="C26:C29"/>
    <mergeCell ref="M21:N21"/>
    <mergeCell ref="J27:L27"/>
    <mergeCell ref="N25:O25"/>
    <mergeCell ref="M33:N33"/>
    <mergeCell ref="G27:I27"/>
    <mergeCell ref="N30:N32"/>
    <mergeCell ref="B34:B37"/>
    <mergeCell ref="J26:L26"/>
    <mergeCell ref="G26:I26"/>
    <mergeCell ref="D26:F26"/>
    <mergeCell ref="O30:O55"/>
    <mergeCell ref="M42:N42"/>
    <mergeCell ref="M45:N45"/>
    <mergeCell ref="M48:N48"/>
    <mergeCell ref="M100:O100"/>
    <mergeCell ref="B49:B51"/>
    <mergeCell ref="B62:B66"/>
    <mergeCell ref="B33:C33"/>
    <mergeCell ref="B42:C42"/>
    <mergeCell ref="B48:C48"/>
    <mergeCell ref="B45:C45"/>
    <mergeCell ref="B39:B41"/>
    <mergeCell ref="B46:B47"/>
    <mergeCell ref="B43:B44"/>
    <mergeCell ref="B55:C55"/>
    <mergeCell ref="B53:B54"/>
    <mergeCell ref="B52:C52"/>
    <mergeCell ref="D59:F59"/>
    <mergeCell ref="G59:I59"/>
    <mergeCell ref="N62:N66"/>
    <mergeCell ref="N70:N75"/>
    <mergeCell ref="M69:O69"/>
    <mergeCell ref="N58:N61"/>
    <mergeCell ref="O58:O61"/>
    <mergeCell ref="M67:N67"/>
    <mergeCell ref="M55:N55"/>
    <mergeCell ref="N49:N51"/>
    <mergeCell ref="M52:N52"/>
  </mergeCells>
  <phoneticPr fontId="2" type="noConversion"/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2387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00"/>
  <sheetViews>
    <sheetView rightToLeft="1" view="pageBreakPreview" zoomScale="85" zoomScaleNormal="60" zoomScaleSheetLayoutView="85" workbookViewId="0">
      <selection activeCell="R101" sqref="R101"/>
    </sheetView>
  </sheetViews>
  <sheetFormatPr defaultRowHeight="18.75"/>
  <cols>
    <col min="1" max="1" width="30.7109375" style="19" customWidth="1"/>
    <col min="2" max="10" width="10.42578125" style="19" customWidth="1"/>
    <col min="11" max="11" width="30.7109375" style="19" customWidth="1"/>
    <col min="12" max="251" width="9.140625" style="19"/>
    <col min="252" max="252" width="24.7109375" style="19" customWidth="1"/>
    <col min="253" max="264" width="10.5703125" style="19" customWidth="1"/>
    <col min="265" max="507" width="9.140625" style="19"/>
    <col min="508" max="508" width="24.7109375" style="19" customWidth="1"/>
    <col min="509" max="520" width="10.5703125" style="19" customWidth="1"/>
    <col min="521" max="763" width="9.140625" style="19"/>
    <col min="764" max="764" width="24.7109375" style="19" customWidth="1"/>
    <col min="765" max="776" width="10.5703125" style="19" customWidth="1"/>
    <col min="777" max="1019" width="9.140625" style="19"/>
    <col min="1020" max="1020" width="24.7109375" style="19" customWidth="1"/>
    <col min="1021" max="1032" width="10.5703125" style="19" customWidth="1"/>
    <col min="1033" max="1275" width="9.140625" style="19"/>
    <col min="1276" max="1276" width="24.7109375" style="19" customWidth="1"/>
    <col min="1277" max="1288" width="10.5703125" style="19" customWidth="1"/>
    <col min="1289" max="1531" width="9.140625" style="19"/>
    <col min="1532" max="1532" width="24.7109375" style="19" customWidth="1"/>
    <col min="1533" max="1544" width="10.5703125" style="19" customWidth="1"/>
    <col min="1545" max="1787" width="9.140625" style="19"/>
    <col min="1788" max="1788" width="24.7109375" style="19" customWidth="1"/>
    <col min="1789" max="1800" width="10.5703125" style="19" customWidth="1"/>
    <col min="1801" max="2043" width="9.140625" style="19"/>
    <col min="2044" max="2044" width="24.7109375" style="19" customWidth="1"/>
    <col min="2045" max="2056" width="10.5703125" style="19" customWidth="1"/>
    <col min="2057" max="2299" width="9.140625" style="19"/>
    <col min="2300" max="2300" width="24.7109375" style="19" customWidth="1"/>
    <col min="2301" max="2312" width="10.5703125" style="19" customWidth="1"/>
    <col min="2313" max="2555" width="9.140625" style="19"/>
    <col min="2556" max="2556" width="24.7109375" style="19" customWidth="1"/>
    <col min="2557" max="2568" width="10.5703125" style="19" customWidth="1"/>
    <col min="2569" max="2811" width="9.140625" style="19"/>
    <col min="2812" max="2812" width="24.7109375" style="19" customWidth="1"/>
    <col min="2813" max="2824" width="10.5703125" style="19" customWidth="1"/>
    <col min="2825" max="3067" width="9.140625" style="19"/>
    <col min="3068" max="3068" width="24.7109375" style="19" customWidth="1"/>
    <col min="3069" max="3080" width="10.5703125" style="19" customWidth="1"/>
    <col min="3081" max="3323" width="9.140625" style="19"/>
    <col min="3324" max="3324" width="24.7109375" style="19" customWidth="1"/>
    <col min="3325" max="3336" width="10.5703125" style="19" customWidth="1"/>
    <col min="3337" max="3579" width="9.140625" style="19"/>
    <col min="3580" max="3580" width="24.7109375" style="19" customWidth="1"/>
    <col min="3581" max="3592" width="10.5703125" style="19" customWidth="1"/>
    <col min="3593" max="3835" width="9.140625" style="19"/>
    <col min="3836" max="3836" width="24.7109375" style="19" customWidth="1"/>
    <col min="3837" max="3848" width="10.5703125" style="19" customWidth="1"/>
    <col min="3849" max="4091" width="9.140625" style="19"/>
    <col min="4092" max="4092" width="24.7109375" style="19" customWidth="1"/>
    <col min="4093" max="4104" width="10.5703125" style="19" customWidth="1"/>
    <col min="4105" max="4347" width="9.140625" style="19"/>
    <col min="4348" max="4348" width="24.7109375" style="19" customWidth="1"/>
    <col min="4349" max="4360" width="10.5703125" style="19" customWidth="1"/>
    <col min="4361" max="4603" width="9.140625" style="19"/>
    <col min="4604" max="4604" width="24.7109375" style="19" customWidth="1"/>
    <col min="4605" max="4616" width="10.5703125" style="19" customWidth="1"/>
    <col min="4617" max="4859" width="9.140625" style="19"/>
    <col min="4860" max="4860" width="24.7109375" style="19" customWidth="1"/>
    <col min="4861" max="4872" width="10.5703125" style="19" customWidth="1"/>
    <col min="4873" max="5115" width="9.140625" style="19"/>
    <col min="5116" max="5116" width="24.7109375" style="19" customWidth="1"/>
    <col min="5117" max="5128" width="10.5703125" style="19" customWidth="1"/>
    <col min="5129" max="5371" width="9.140625" style="19"/>
    <col min="5372" max="5372" width="24.7109375" style="19" customWidth="1"/>
    <col min="5373" max="5384" width="10.5703125" style="19" customWidth="1"/>
    <col min="5385" max="5627" width="9.140625" style="19"/>
    <col min="5628" max="5628" width="24.7109375" style="19" customWidth="1"/>
    <col min="5629" max="5640" width="10.5703125" style="19" customWidth="1"/>
    <col min="5641" max="5883" width="9.140625" style="19"/>
    <col min="5884" max="5884" width="24.7109375" style="19" customWidth="1"/>
    <col min="5885" max="5896" width="10.5703125" style="19" customWidth="1"/>
    <col min="5897" max="6139" width="9.140625" style="19"/>
    <col min="6140" max="6140" width="24.7109375" style="19" customWidth="1"/>
    <col min="6141" max="6152" width="10.5703125" style="19" customWidth="1"/>
    <col min="6153" max="6395" width="9.140625" style="19"/>
    <col min="6396" max="6396" width="24.7109375" style="19" customWidth="1"/>
    <col min="6397" max="6408" width="10.5703125" style="19" customWidth="1"/>
    <col min="6409" max="6651" width="9.140625" style="19"/>
    <col min="6652" max="6652" width="24.7109375" style="19" customWidth="1"/>
    <col min="6653" max="6664" width="10.5703125" style="19" customWidth="1"/>
    <col min="6665" max="6907" width="9.140625" style="19"/>
    <col min="6908" max="6908" width="24.7109375" style="19" customWidth="1"/>
    <col min="6909" max="6920" width="10.5703125" style="19" customWidth="1"/>
    <col min="6921" max="7163" width="9.140625" style="19"/>
    <col min="7164" max="7164" width="24.7109375" style="19" customWidth="1"/>
    <col min="7165" max="7176" width="10.5703125" style="19" customWidth="1"/>
    <col min="7177" max="7419" width="9.140625" style="19"/>
    <col min="7420" max="7420" width="24.7109375" style="19" customWidth="1"/>
    <col min="7421" max="7432" width="10.5703125" style="19" customWidth="1"/>
    <col min="7433" max="7675" width="9.140625" style="19"/>
    <col min="7676" max="7676" width="24.7109375" style="19" customWidth="1"/>
    <col min="7677" max="7688" width="10.5703125" style="19" customWidth="1"/>
    <col min="7689" max="7931" width="9.140625" style="19"/>
    <col min="7932" max="7932" width="24.7109375" style="19" customWidth="1"/>
    <col min="7933" max="7944" width="10.5703125" style="19" customWidth="1"/>
    <col min="7945" max="8187" width="9.140625" style="19"/>
    <col min="8188" max="8188" width="24.7109375" style="19" customWidth="1"/>
    <col min="8189" max="8200" width="10.5703125" style="19" customWidth="1"/>
    <col min="8201" max="8443" width="9.140625" style="19"/>
    <col min="8444" max="8444" width="24.7109375" style="19" customWidth="1"/>
    <col min="8445" max="8456" width="10.5703125" style="19" customWidth="1"/>
    <col min="8457" max="8699" width="9.140625" style="19"/>
    <col min="8700" max="8700" width="24.7109375" style="19" customWidth="1"/>
    <col min="8701" max="8712" width="10.5703125" style="19" customWidth="1"/>
    <col min="8713" max="8955" width="9.140625" style="19"/>
    <col min="8956" max="8956" width="24.7109375" style="19" customWidth="1"/>
    <col min="8957" max="8968" width="10.5703125" style="19" customWidth="1"/>
    <col min="8969" max="9211" width="9.140625" style="19"/>
    <col min="9212" max="9212" width="24.7109375" style="19" customWidth="1"/>
    <col min="9213" max="9224" width="10.5703125" style="19" customWidth="1"/>
    <col min="9225" max="9467" width="9.140625" style="19"/>
    <col min="9468" max="9468" width="24.7109375" style="19" customWidth="1"/>
    <col min="9469" max="9480" width="10.5703125" style="19" customWidth="1"/>
    <col min="9481" max="9723" width="9.140625" style="19"/>
    <col min="9724" max="9724" width="24.7109375" style="19" customWidth="1"/>
    <col min="9725" max="9736" width="10.5703125" style="19" customWidth="1"/>
    <col min="9737" max="9979" width="9.140625" style="19"/>
    <col min="9980" max="9980" width="24.7109375" style="19" customWidth="1"/>
    <col min="9981" max="9992" width="10.5703125" style="19" customWidth="1"/>
    <col min="9993" max="10235" width="9.140625" style="19"/>
    <col min="10236" max="10236" width="24.7109375" style="19" customWidth="1"/>
    <col min="10237" max="10248" width="10.5703125" style="19" customWidth="1"/>
    <col min="10249" max="10491" width="9.140625" style="19"/>
    <col min="10492" max="10492" width="24.7109375" style="19" customWidth="1"/>
    <col min="10493" max="10504" width="10.5703125" style="19" customWidth="1"/>
    <col min="10505" max="10747" width="9.140625" style="19"/>
    <col min="10748" max="10748" width="24.7109375" style="19" customWidth="1"/>
    <col min="10749" max="10760" width="10.5703125" style="19" customWidth="1"/>
    <col min="10761" max="11003" width="9.140625" style="19"/>
    <col min="11004" max="11004" width="24.7109375" style="19" customWidth="1"/>
    <col min="11005" max="11016" width="10.5703125" style="19" customWidth="1"/>
    <col min="11017" max="11259" width="9.140625" style="19"/>
    <col min="11260" max="11260" width="24.7109375" style="19" customWidth="1"/>
    <col min="11261" max="11272" width="10.5703125" style="19" customWidth="1"/>
    <col min="11273" max="11515" width="9.140625" style="19"/>
    <col min="11516" max="11516" width="24.7109375" style="19" customWidth="1"/>
    <col min="11517" max="11528" width="10.5703125" style="19" customWidth="1"/>
    <col min="11529" max="11771" width="9.140625" style="19"/>
    <col min="11772" max="11772" width="24.7109375" style="19" customWidth="1"/>
    <col min="11773" max="11784" width="10.5703125" style="19" customWidth="1"/>
    <col min="11785" max="12027" width="9.140625" style="19"/>
    <col min="12028" max="12028" width="24.7109375" style="19" customWidth="1"/>
    <col min="12029" max="12040" width="10.5703125" style="19" customWidth="1"/>
    <col min="12041" max="12283" width="9.140625" style="19"/>
    <col min="12284" max="12284" width="24.7109375" style="19" customWidth="1"/>
    <col min="12285" max="12296" width="10.5703125" style="19" customWidth="1"/>
    <col min="12297" max="12539" width="9.140625" style="19"/>
    <col min="12540" max="12540" width="24.7109375" style="19" customWidth="1"/>
    <col min="12541" max="12552" width="10.5703125" style="19" customWidth="1"/>
    <col min="12553" max="12795" width="9.140625" style="19"/>
    <col min="12796" max="12796" width="24.7109375" style="19" customWidth="1"/>
    <col min="12797" max="12808" width="10.5703125" style="19" customWidth="1"/>
    <col min="12809" max="13051" width="9.140625" style="19"/>
    <col min="13052" max="13052" width="24.7109375" style="19" customWidth="1"/>
    <col min="13053" max="13064" width="10.5703125" style="19" customWidth="1"/>
    <col min="13065" max="13307" width="9.140625" style="19"/>
    <col min="13308" max="13308" width="24.7109375" style="19" customWidth="1"/>
    <col min="13309" max="13320" width="10.5703125" style="19" customWidth="1"/>
    <col min="13321" max="13563" width="9.140625" style="19"/>
    <col min="13564" max="13564" width="24.7109375" style="19" customWidth="1"/>
    <col min="13565" max="13576" width="10.5703125" style="19" customWidth="1"/>
    <col min="13577" max="13819" width="9.140625" style="19"/>
    <col min="13820" max="13820" width="24.7109375" style="19" customWidth="1"/>
    <col min="13821" max="13832" width="10.5703125" style="19" customWidth="1"/>
    <col min="13833" max="14075" width="9.140625" style="19"/>
    <col min="14076" max="14076" width="24.7109375" style="19" customWidth="1"/>
    <col min="14077" max="14088" width="10.5703125" style="19" customWidth="1"/>
    <col min="14089" max="14331" width="9.140625" style="19"/>
    <col min="14332" max="14332" width="24.7109375" style="19" customWidth="1"/>
    <col min="14333" max="14344" width="10.5703125" style="19" customWidth="1"/>
    <col min="14345" max="14587" width="9.140625" style="19"/>
    <col min="14588" max="14588" width="24.7109375" style="19" customWidth="1"/>
    <col min="14589" max="14600" width="10.5703125" style="19" customWidth="1"/>
    <col min="14601" max="14843" width="9.140625" style="19"/>
    <col min="14844" max="14844" width="24.7109375" style="19" customWidth="1"/>
    <col min="14845" max="14856" width="10.5703125" style="19" customWidth="1"/>
    <col min="14857" max="15099" width="9.140625" style="19"/>
    <col min="15100" max="15100" width="24.7109375" style="19" customWidth="1"/>
    <col min="15101" max="15112" width="10.5703125" style="19" customWidth="1"/>
    <col min="15113" max="15355" width="9.140625" style="19"/>
    <col min="15356" max="15356" width="24.7109375" style="19" customWidth="1"/>
    <col min="15357" max="15368" width="10.5703125" style="19" customWidth="1"/>
    <col min="15369" max="15611" width="9.140625" style="19"/>
    <col min="15612" max="15612" width="24.7109375" style="19" customWidth="1"/>
    <col min="15613" max="15624" width="10.5703125" style="19" customWidth="1"/>
    <col min="15625" max="15867" width="9.140625" style="19"/>
    <col min="15868" max="15868" width="24.7109375" style="19" customWidth="1"/>
    <col min="15869" max="15880" width="10.5703125" style="19" customWidth="1"/>
    <col min="15881" max="16123" width="9.140625" style="19"/>
    <col min="16124" max="16124" width="24.7109375" style="19" customWidth="1"/>
    <col min="16125" max="16136" width="10.5703125" style="19" customWidth="1"/>
    <col min="16137" max="16384" width="9.140625" style="19"/>
  </cols>
  <sheetData>
    <row r="1" spans="1:11" s="349" customFormat="1" ht="27.75" customHeight="1">
      <c r="A1" s="2693" t="s">
        <v>1857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349" customFormat="1" ht="37.5" customHeight="1">
      <c r="A2" s="2691" t="s">
        <v>1856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3" customFormat="1" ht="21.75" customHeight="1" thickBot="1">
      <c r="A3" s="735" t="s">
        <v>1124</v>
      </c>
      <c r="B3" s="731"/>
      <c r="C3" s="731"/>
      <c r="D3" s="731"/>
      <c r="E3" s="731"/>
      <c r="F3" s="731"/>
      <c r="G3" s="731"/>
      <c r="H3" s="731"/>
      <c r="I3" s="731"/>
      <c r="J3" s="731"/>
      <c r="K3" s="127" t="s">
        <v>1125</v>
      </c>
    </row>
    <row r="4" spans="1:11" s="3" customFormat="1" ht="20.100000000000001" customHeight="1" thickTop="1">
      <c r="A4" s="2692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905</v>
      </c>
      <c r="I4" s="2692"/>
      <c r="J4" s="2692"/>
      <c r="K4" s="2874" t="s">
        <v>502</v>
      </c>
    </row>
    <row r="5" spans="1:11" s="3" customFormat="1" ht="20.100000000000001" customHeight="1">
      <c r="A5" s="2693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1" s="3" customFormat="1" ht="20.100000000000001" customHeight="1">
      <c r="A6" s="2693"/>
      <c r="B6" s="493" t="s">
        <v>931</v>
      </c>
      <c r="C6" s="493" t="s">
        <v>1126</v>
      </c>
      <c r="D6" s="1321" t="s">
        <v>954</v>
      </c>
      <c r="E6" s="493" t="s">
        <v>931</v>
      </c>
      <c r="F6" s="493" t="s">
        <v>1126</v>
      </c>
      <c r="G6" s="1321" t="s">
        <v>954</v>
      </c>
      <c r="H6" s="493" t="s">
        <v>931</v>
      </c>
      <c r="I6" s="493" t="s">
        <v>1126</v>
      </c>
      <c r="J6" s="1321" t="s">
        <v>954</v>
      </c>
      <c r="K6" s="2875"/>
    </row>
    <row r="7" spans="1:11" s="3" customFormat="1" ht="24" customHeight="1" thickBot="1">
      <c r="A7" s="2694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6"/>
    </row>
    <row r="8" spans="1:11" ht="27" customHeight="1">
      <c r="A8" s="2873" t="s">
        <v>48</v>
      </c>
      <c r="B8" s="2873"/>
      <c r="C8" s="2873"/>
      <c r="D8" s="2873"/>
      <c r="E8" s="2873"/>
      <c r="F8" s="2873"/>
      <c r="G8" s="2873"/>
      <c r="H8" s="2873"/>
      <c r="I8" s="2873"/>
      <c r="J8" s="2873"/>
      <c r="K8" s="1122" t="s">
        <v>504</v>
      </c>
    </row>
    <row r="9" spans="1:11" ht="27" customHeight="1">
      <c r="A9" s="469" t="s">
        <v>56</v>
      </c>
      <c r="B9" s="46">
        <v>35</v>
      </c>
      <c r="C9" s="46">
        <v>64</v>
      </c>
      <c r="D9" s="46">
        <v>99</v>
      </c>
      <c r="E9" s="46">
        <v>0</v>
      </c>
      <c r="F9" s="46">
        <v>0</v>
      </c>
      <c r="G9" s="46">
        <f>SUM(E9:F9)</f>
        <v>0</v>
      </c>
      <c r="H9" s="46">
        <f>SUM(E9,B9)</f>
        <v>35</v>
      </c>
      <c r="I9" s="46">
        <f t="shared" ref="I9:J16" si="0">SUM(F9,C9)</f>
        <v>64</v>
      </c>
      <c r="J9" s="46">
        <f t="shared" si="0"/>
        <v>99</v>
      </c>
      <c r="K9" s="585" t="s">
        <v>589</v>
      </c>
    </row>
    <row r="10" spans="1:11" ht="27" customHeight="1">
      <c r="A10" s="469" t="s">
        <v>60</v>
      </c>
      <c r="B10" s="46">
        <v>49</v>
      </c>
      <c r="C10" s="46">
        <v>103</v>
      </c>
      <c r="D10" s="46">
        <v>152</v>
      </c>
      <c r="E10" s="46">
        <v>0</v>
      </c>
      <c r="F10" s="46">
        <v>0</v>
      </c>
      <c r="G10" s="46">
        <f t="shared" ref="G10:G16" si="1">SUM(E10:F10)</f>
        <v>0</v>
      </c>
      <c r="H10" s="46">
        <f t="shared" ref="H10:H16" si="2">SUM(E10,B10)</f>
        <v>49</v>
      </c>
      <c r="I10" s="46">
        <f t="shared" si="0"/>
        <v>103</v>
      </c>
      <c r="J10" s="46">
        <f t="shared" si="0"/>
        <v>152</v>
      </c>
      <c r="K10" s="1616" t="s">
        <v>483</v>
      </c>
    </row>
    <row r="11" spans="1:11" ht="27" customHeight="1">
      <c r="A11" s="469" t="s">
        <v>1127</v>
      </c>
      <c r="B11" s="46">
        <v>25</v>
      </c>
      <c r="C11" s="46">
        <v>41</v>
      </c>
      <c r="D11" s="46">
        <v>66</v>
      </c>
      <c r="E11" s="46">
        <v>0</v>
      </c>
      <c r="F11" s="46">
        <v>0</v>
      </c>
      <c r="G11" s="46">
        <f t="shared" si="1"/>
        <v>0</v>
      </c>
      <c r="H11" s="46">
        <f t="shared" si="2"/>
        <v>25</v>
      </c>
      <c r="I11" s="46">
        <f t="shared" si="0"/>
        <v>41</v>
      </c>
      <c r="J11" s="46">
        <f t="shared" si="0"/>
        <v>66</v>
      </c>
      <c r="K11" s="1616" t="s">
        <v>1818</v>
      </c>
    </row>
    <row r="12" spans="1:11" ht="27" customHeight="1">
      <c r="A12" s="469" t="s">
        <v>63</v>
      </c>
      <c r="B12" s="46">
        <v>19</v>
      </c>
      <c r="C12" s="46">
        <v>41</v>
      </c>
      <c r="D12" s="46">
        <v>60</v>
      </c>
      <c r="E12" s="46">
        <v>0</v>
      </c>
      <c r="F12" s="46">
        <v>0</v>
      </c>
      <c r="G12" s="46">
        <f t="shared" si="1"/>
        <v>0</v>
      </c>
      <c r="H12" s="46">
        <f t="shared" si="2"/>
        <v>19</v>
      </c>
      <c r="I12" s="46">
        <f t="shared" si="0"/>
        <v>41</v>
      </c>
      <c r="J12" s="46">
        <f t="shared" si="0"/>
        <v>60</v>
      </c>
      <c r="K12" s="1616" t="s">
        <v>487</v>
      </c>
    </row>
    <row r="13" spans="1:11" ht="27" customHeight="1">
      <c r="A13" s="469" t="s">
        <v>1128</v>
      </c>
      <c r="B13" s="46">
        <v>5</v>
      </c>
      <c r="C13" s="46">
        <v>44</v>
      </c>
      <c r="D13" s="46">
        <v>49</v>
      </c>
      <c r="E13" s="46">
        <v>0</v>
      </c>
      <c r="F13" s="46">
        <v>0</v>
      </c>
      <c r="G13" s="46">
        <f t="shared" si="1"/>
        <v>0</v>
      </c>
      <c r="H13" s="46">
        <f t="shared" si="2"/>
        <v>5</v>
      </c>
      <c r="I13" s="46">
        <f t="shared" si="0"/>
        <v>44</v>
      </c>
      <c r="J13" s="46">
        <f t="shared" si="0"/>
        <v>49</v>
      </c>
      <c r="K13" s="585" t="s">
        <v>1694</v>
      </c>
    </row>
    <row r="14" spans="1:11" ht="27" customHeight="1">
      <c r="A14" s="469" t="s">
        <v>1129</v>
      </c>
      <c r="B14" s="46">
        <v>45</v>
      </c>
      <c r="C14" s="46">
        <v>78</v>
      </c>
      <c r="D14" s="46">
        <v>123</v>
      </c>
      <c r="E14" s="46">
        <v>0</v>
      </c>
      <c r="F14" s="46">
        <v>0</v>
      </c>
      <c r="G14" s="46">
        <f t="shared" si="1"/>
        <v>0</v>
      </c>
      <c r="H14" s="46">
        <f t="shared" si="2"/>
        <v>45</v>
      </c>
      <c r="I14" s="46">
        <f t="shared" si="0"/>
        <v>78</v>
      </c>
      <c r="J14" s="46">
        <f t="shared" si="0"/>
        <v>123</v>
      </c>
      <c r="K14" s="585" t="s">
        <v>496</v>
      </c>
    </row>
    <row r="15" spans="1:11" ht="27" customHeight="1">
      <c r="A15" s="469" t="s">
        <v>170</v>
      </c>
      <c r="B15" s="46">
        <v>34</v>
      </c>
      <c r="C15" s="46">
        <v>53</v>
      </c>
      <c r="D15" s="46">
        <v>87</v>
      </c>
      <c r="E15" s="46">
        <v>0</v>
      </c>
      <c r="F15" s="46">
        <v>0</v>
      </c>
      <c r="G15" s="46">
        <f t="shared" si="1"/>
        <v>0</v>
      </c>
      <c r="H15" s="46">
        <f t="shared" si="2"/>
        <v>34</v>
      </c>
      <c r="I15" s="46">
        <f t="shared" si="0"/>
        <v>53</v>
      </c>
      <c r="J15" s="46">
        <f t="shared" si="0"/>
        <v>87</v>
      </c>
      <c r="K15" s="1616" t="s">
        <v>1680</v>
      </c>
    </row>
    <row r="16" spans="1:11" ht="27" customHeight="1">
      <c r="A16" s="1123" t="s">
        <v>1130</v>
      </c>
      <c r="B16" s="46">
        <v>39</v>
      </c>
      <c r="C16" s="46">
        <v>66</v>
      </c>
      <c r="D16" s="46">
        <v>105</v>
      </c>
      <c r="E16" s="46">
        <v>0</v>
      </c>
      <c r="F16" s="46">
        <v>0</v>
      </c>
      <c r="G16" s="46">
        <f t="shared" si="1"/>
        <v>0</v>
      </c>
      <c r="H16" s="46">
        <f t="shared" si="2"/>
        <v>39</v>
      </c>
      <c r="I16" s="46">
        <f t="shared" si="0"/>
        <v>66</v>
      </c>
      <c r="J16" s="46">
        <f t="shared" si="0"/>
        <v>105</v>
      </c>
      <c r="K16" s="585" t="s">
        <v>1131</v>
      </c>
    </row>
    <row r="17" spans="1:11" ht="27" customHeight="1" thickBot="1">
      <c r="A17" s="469" t="s">
        <v>50</v>
      </c>
      <c r="B17" s="46">
        <f>SUM(B9:B16)</f>
        <v>251</v>
      </c>
      <c r="C17" s="46">
        <f t="shared" ref="C17:J17" si="3">SUM(C9:C16)</f>
        <v>490</v>
      </c>
      <c r="D17" s="46">
        <f t="shared" si="3"/>
        <v>741</v>
      </c>
      <c r="E17" s="46">
        <f t="shared" si="3"/>
        <v>0</v>
      </c>
      <c r="F17" s="46">
        <f t="shared" si="3"/>
        <v>0</v>
      </c>
      <c r="G17" s="46">
        <f t="shared" si="3"/>
        <v>0</v>
      </c>
      <c r="H17" s="46">
        <f t="shared" si="3"/>
        <v>251</v>
      </c>
      <c r="I17" s="46">
        <f t="shared" si="3"/>
        <v>490</v>
      </c>
      <c r="J17" s="46">
        <f t="shared" si="3"/>
        <v>741</v>
      </c>
      <c r="K17" s="585" t="s">
        <v>500</v>
      </c>
    </row>
    <row r="18" spans="1:11" ht="27" customHeight="1" thickBot="1">
      <c r="A18" s="48" t="s">
        <v>218</v>
      </c>
      <c r="B18" s="48">
        <f>SUM(B17)</f>
        <v>251</v>
      </c>
      <c r="C18" s="48">
        <f t="shared" ref="C18:I18" si="4">SUM(C17)</f>
        <v>490</v>
      </c>
      <c r="D18" s="48">
        <f t="shared" si="4"/>
        <v>741</v>
      </c>
      <c r="E18" s="48">
        <f t="shared" si="4"/>
        <v>0</v>
      </c>
      <c r="F18" s="48">
        <f t="shared" si="4"/>
        <v>0</v>
      </c>
      <c r="G18" s="48">
        <f t="shared" si="4"/>
        <v>0</v>
      </c>
      <c r="H18" s="48">
        <f t="shared" si="4"/>
        <v>251</v>
      </c>
      <c r="I18" s="48">
        <f t="shared" si="4"/>
        <v>490</v>
      </c>
      <c r="J18" s="48">
        <f>SUM(J17)</f>
        <v>741</v>
      </c>
      <c r="K18" s="1433" t="s">
        <v>2351</v>
      </c>
    </row>
    <row r="19" spans="1:11" ht="24" customHeight="1" thickTop="1">
      <c r="A19" s="1732"/>
    </row>
    <row r="300" spans="5:12">
      <c r="E300" s="1812"/>
      <c r="F300" s="1812"/>
      <c r="G300" s="1812"/>
      <c r="H300" s="1812"/>
      <c r="I300" s="1812"/>
      <c r="J300" s="1812"/>
      <c r="K300" s="1812"/>
      <c r="L300" s="1812"/>
    </row>
  </sheetData>
  <mergeCells count="11">
    <mergeCell ref="A8:J8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300"/>
  <sheetViews>
    <sheetView rightToLeft="1" view="pageBreakPreview" topLeftCell="A31" zoomScale="80" zoomScaleNormal="70" zoomScaleSheetLayoutView="80" workbookViewId="0">
      <selection activeCell="R101" sqref="R101"/>
    </sheetView>
  </sheetViews>
  <sheetFormatPr defaultRowHeight="18.75"/>
  <cols>
    <col min="1" max="1" width="16.7109375" style="19" customWidth="1"/>
    <col min="2" max="2" width="24" style="19" customWidth="1"/>
    <col min="3" max="3" width="8.7109375" style="19" customWidth="1"/>
    <col min="4" max="6" width="8.140625" style="19" customWidth="1"/>
    <col min="7" max="9" width="7.42578125" style="19" customWidth="1"/>
    <col min="10" max="12" width="8.140625" style="19" customWidth="1"/>
    <col min="13" max="13" width="5.5703125" style="19" customWidth="1"/>
    <col min="14" max="14" width="29" style="19" customWidth="1"/>
    <col min="15" max="15" width="22.28515625" style="19" customWidth="1"/>
    <col min="16" max="247" width="9.140625" style="19"/>
    <col min="248" max="248" width="15.28515625" style="19" customWidth="1"/>
    <col min="249" max="249" width="26.140625" style="19" customWidth="1"/>
    <col min="250" max="251" width="8.28515625" style="19" customWidth="1"/>
    <col min="252" max="252" width="8" style="19" customWidth="1"/>
    <col min="253" max="253" width="8.7109375" style="19" customWidth="1"/>
    <col min="254" max="254" width="7.42578125" style="19" customWidth="1"/>
    <col min="255" max="255" width="7.28515625" style="19" customWidth="1"/>
    <col min="256" max="256" width="8" style="19" customWidth="1"/>
    <col min="257" max="257" width="7.28515625" style="19" customWidth="1"/>
    <col min="258" max="258" width="6.42578125" style="19" customWidth="1"/>
    <col min="259" max="259" width="8.42578125" style="19" customWidth="1"/>
    <col min="260" max="260" width="7.7109375" style="19" customWidth="1"/>
    <col min="261" max="261" width="7.28515625" style="19" customWidth="1"/>
    <col min="262" max="503" width="9.140625" style="19"/>
    <col min="504" max="504" width="15.28515625" style="19" customWidth="1"/>
    <col min="505" max="505" width="26.140625" style="19" customWidth="1"/>
    <col min="506" max="507" width="8.28515625" style="19" customWidth="1"/>
    <col min="508" max="508" width="8" style="19" customWidth="1"/>
    <col min="509" max="509" width="8.7109375" style="19" customWidth="1"/>
    <col min="510" max="510" width="7.42578125" style="19" customWidth="1"/>
    <col min="511" max="511" width="7.28515625" style="19" customWidth="1"/>
    <col min="512" max="512" width="8" style="19" customWidth="1"/>
    <col min="513" max="513" width="7.28515625" style="19" customWidth="1"/>
    <col min="514" max="514" width="6.42578125" style="19" customWidth="1"/>
    <col min="515" max="515" width="8.42578125" style="19" customWidth="1"/>
    <col min="516" max="516" width="7.7109375" style="19" customWidth="1"/>
    <col min="517" max="517" width="7.28515625" style="19" customWidth="1"/>
    <col min="518" max="759" width="9.140625" style="19"/>
    <col min="760" max="760" width="15.28515625" style="19" customWidth="1"/>
    <col min="761" max="761" width="26.140625" style="19" customWidth="1"/>
    <col min="762" max="763" width="8.28515625" style="19" customWidth="1"/>
    <col min="764" max="764" width="8" style="19" customWidth="1"/>
    <col min="765" max="765" width="8.7109375" style="19" customWidth="1"/>
    <col min="766" max="766" width="7.42578125" style="19" customWidth="1"/>
    <col min="767" max="767" width="7.28515625" style="19" customWidth="1"/>
    <col min="768" max="768" width="8" style="19" customWidth="1"/>
    <col min="769" max="769" width="7.28515625" style="19" customWidth="1"/>
    <col min="770" max="770" width="6.42578125" style="19" customWidth="1"/>
    <col min="771" max="771" width="8.42578125" style="19" customWidth="1"/>
    <col min="772" max="772" width="7.7109375" style="19" customWidth="1"/>
    <col min="773" max="773" width="7.28515625" style="19" customWidth="1"/>
    <col min="774" max="1015" width="9.140625" style="19"/>
    <col min="1016" max="1016" width="15.28515625" style="19" customWidth="1"/>
    <col min="1017" max="1017" width="26.140625" style="19" customWidth="1"/>
    <col min="1018" max="1019" width="8.28515625" style="19" customWidth="1"/>
    <col min="1020" max="1020" width="8" style="19" customWidth="1"/>
    <col min="1021" max="1021" width="8.7109375" style="19" customWidth="1"/>
    <col min="1022" max="1022" width="7.42578125" style="19" customWidth="1"/>
    <col min="1023" max="1023" width="7.28515625" style="19" customWidth="1"/>
    <col min="1024" max="1024" width="8" style="19" customWidth="1"/>
    <col min="1025" max="1025" width="7.28515625" style="19" customWidth="1"/>
    <col min="1026" max="1026" width="6.42578125" style="19" customWidth="1"/>
    <col min="1027" max="1027" width="8.42578125" style="19" customWidth="1"/>
    <col min="1028" max="1028" width="7.7109375" style="19" customWidth="1"/>
    <col min="1029" max="1029" width="7.28515625" style="19" customWidth="1"/>
    <col min="1030" max="1271" width="9.140625" style="19"/>
    <col min="1272" max="1272" width="15.28515625" style="19" customWidth="1"/>
    <col min="1273" max="1273" width="26.140625" style="19" customWidth="1"/>
    <col min="1274" max="1275" width="8.28515625" style="19" customWidth="1"/>
    <col min="1276" max="1276" width="8" style="19" customWidth="1"/>
    <col min="1277" max="1277" width="8.7109375" style="19" customWidth="1"/>
    <col min="1278" max="1278" width="7.42578125" style="19" customWidth="1"/>
    <col min="1279" max="1279" width="7.28515625" style="19" customWidth="1"/>
    <col min="1280" max="1280" width="8" style="19" customWidth="1"/>
    <col min="1281" max="1281" width="7.28515625" style="19" customWidth="1"/>
    <col min="1282" max="1282" width="6.42578125" style="19" customWidth="1"/>
    <col min="1283" max="1283" width="8.42578125" style="19" customWidth="1"/>
    <col min="1284" max="1284" width="7.7109375" style="19" customWidth="1"/>
    <col min="1285" max="1285" width="7.28515625" style="19" customWidth="1"/>
    <col min="1286" max="1527" width="9.140625" style="19"/>
    <col min="1528" max="1528" width="15.28515625" style="19" customWidth="1"/>
    <col min="1529" max="1529" width="26.140625" style="19" customWidth="1"/>
    <col min="1530" max="1531" width="8.28515625" style="19" customWidth="1"/>
    <col min="1532" max="1532" width="8" style="19" customWidth="1"/>
    <col min="1533" max="1533" width="8.7109375" style="19" customWidth="1"/>
    <col min="1534" max="1534" width="7.42578125" style="19" customWidth="1"/>
    <col min="1535" max="1535" width="7.28515625" style="19" customWidth="1"/>
    <col min="1536" max="1536" width="8" style="19" customWidth="1"/>
    <col min="1537" max="1537" width="7.28515625" style="19" customWidth="1"/>
    <col min="1538" max="1538" width="6.42578125" style="19" customWidth="1"/>
    <col min="1539" max="1539" width="8.42578125" style="19" customWidth="1"/>
    <col min="1540" max="1540" width="7.7109375" style="19" customWidth="1"/>
    <col min="1541" max="1541" width="7.28515625" style="19" customWidth="1"/>
    <col min="1542" max="1783" width="9.140625" style="19"/>
    <col min="1784" max="1784" width="15.28515625" style="19" customWidth="1"/>
    <col min="1785" max="1785" width="26.140625" style="19" customWidth="1"/>
    <col min="1786" max="1787" width="8.28515625" style="19" customWidth="1"/>
    <col min="1788" max="1788" width="8" style="19" customWidth="1"/>
    <col min="1789" max="1789" width="8.7109375" style="19" customWidth="1"/>
    <col min="1790" max="1790" width="7.42578125" style="19" customWidth="1"/>
    <col min="1791" max="1791" width="7.28515625" style="19" customWidth="1"/>
    <col min="1792" max="1792" width="8" style="19" customWidth="1"/>
    <col min="1793" max="1793" width="7.28515625" style="19" customWidth="1"/>
    <col min="1794" max="1794" width="6.42578125" style="19" customWidth="1"/>
    <col min="1795" max="1795" width="8.42578125" style="19" customWidth="1"/>
    <col min="1796" max="1796" width="7.7109375" style="19" customWidth="1"/>
    <col min="1797" max="1797" width="7.28515625" style="19" customWidth="1"/>
    <col min="1798" max="2039" width="9.140625" style="19"/>
    <col min="2040" max="2040" width="15.28515625" style="19" customWidth="1"/>
    <col min="2041" max="2041" width="26.140625" style="19" customWidth="1"/>
    <col min="2042" max="2043" width="8.28515625" style="19" customWidth="1"/>
    <col min="2044" max="2044" width="8" style="19" customWidth="1"/>
    <col min="2045" max="2045" width="8.7109375" style="19" customWidth="1"/>
    <col min="2046" max="2046" width="7.42578125" style="19" customWidth="1"/>
    <col min="2047" max="2047" width="7.28515625" style="19" customWidth="1"/>
    <col min="2048" max="2048" width="8" style="19" customWidth="1"/>
    <col min="2049" max="2049" width="7.28515625" style="19" customWidth="1"/>
    <col min="2050" max="2050" width="6.42578125" style="19" customWidth="1"/>
    <col min="2051" max="2051" width="8.42578125" style="19" customWidth="1"/>
    <col min="2052" max="2052" width="7.7109375" style="19" customWidth="1"/>
    <col min="2053" max="2053" width="7.28515625" style="19" customWidth="1"/>
    <col min="2054" max="2295" width="9.140625" style="19"/>
    <col min="2296" max="2296" width="15.28515625" style="19" customWidth="1"/>
    <col min="2297" max="2297" width="26.140625" style="19" customWidth="1"/>
    <col min="2298" max="2299" width="8.28515625" style="19" customWidth="1"/>
    <col min="2300" max="2300" width="8" style="19" customWidth="1"/>
    <col min="2301" max="2301" width="8.7109375" style="19" customWidth="1"/>
    <col min="2302" max="2302" width="7.42578125" style="19" customWidth="1"/>
    <col min="2303" max="2303" width="7.28515625" style="19" customWidth="1"/>
    <col min="2304" max="2304" width="8" style="19" customWidth="1"/>
    <col min="2305" max="2305" width="7.28515625" style="19" customWidth="1"/>
    <col min="2306" max="2306" width="6.42578125" style="19" customWidth="1"/>
    <col min="2307" max="2307" width="8.42578125" style="19" customWidth="1"/>
    <col min="2308" max="2308" width="7.7109375" style="19" customWidth="1"/>
    <col min="2309" max="2309" width="7.28515625" style="19" customWidth="1"/>
    <col min="2310" max="2551" width="9.140625" style="19"/>
    <col min="2552" max="2552" width="15.28515625" style="19" customWidth="1"/>
    <col min="2553" max="2553" width="26.140625" style="19" customWidth="1"/>
    <col min="2554" max="2555" width="8.28515625" style="19" customWidth="1"/>
    <col min="2556" max="2556" width="8" style="19" customWidth="1"/>
    <col min="2557" max="2557" width="8.7109375" style="19" customWidth="1"/>
    <col min="2558" max="2558" width="7.42578125" style="19" customWidth="1"/>
    <col min="2559" max="2559" width="7.28515625" style="19" customWidth="1"/>
    <col min="2560" max="2560" width="8" style="19" customWidth="1"/>
    <col min="2561" max="2561" width="7.28515625" style="19" customWidth="1"/>
    <col min="2562" max="2562" width="6.42578125" style="19" customWidth="1"/>
    <col min="2563" max="2563" width="8.42578125" style="19" customWidth="1"/>
    <col min="2564" max="2564" width="7.7109375" style="19" customWidth="1"/>
    <col min="2565" max="2565" width="7.28515625" style="19" customWidth="1"/>
    <col min="2566" max="2807" width="9.140625" style="19"/>
    <col min="2808" max="2808" width="15.28515625" style="19" customWidth="1"/>
    <col min="2809" max="2809" width="26.140625" style="19" customWidth="1"/>
    <col min="2810" max="2811" width="8.28515625" style="19" customWidth="1"/>
    <col min="2812" max="2812" width="8" style="19" customWidth="1"/>
    <col min="2813" max="2813" width="8.7109375" style="19" customWidth="1"/>
    <col min="2814" max="2814" width="7.42578125" style="19" customWidth="1"/>
    <col min="2815" max="2815" width="7.28515625" style="19" customWidth="1"/>
    <col min="2816" max="2816" width="8" style="19" customWidth="1"/>
    <col min="2817" max="2817" width="7.28515625" style="19" customWidth="1"/>
    <col min="2818" max="2818" width="6.42578125" style="19" customWidth="1"/>
    <col min="2819" max="2819" width="8.42578125" style="19" customWidth="1"/>
    <col min="2820" max="2820" width="7.7109375" style="19" customWidth="1"/>
    <col min="2821" max="2821" width="7.28515625" style="19" customWidth="1"/>
    <col min="2822" max="3063" width="9.140625" style="19"/>
    <col min="3064" max="3064" width="15.28515625" style="19" customWidth="1"/>
    <col min="3065" max="3065" width="26.140625" style="19" customWidth="1"/>
    <col min="3066" max="3067" width="8.28515625" style="19" customWidth="1"/>
    <col min="3068" max="3068" width="8" style="19" customWidth="1"/>
    <col min="3069" max="3069" width="8.7109375" style="19" customWidth="1"/>
    <col min="3070" max="3070" width="7.42578125" style="19" customWidth="1"/>
    <col min="3071" max="3071" width="7.28515625" style="19" customWidth="1"/>
    <col min="3072" max="3072" width="8" style="19" customWidth="1"/>
    <col min="3073" max="3073" width="7.28515625" style="19" customWidth="1"/>
    <col min="3074" max="3074" width="6.42578125" style="19" customWidth="1"/>
    <col min="3075" max="3075" width="8.42578125" style="19" customWidth="1"/>
    <col min="3076" max="3076" width="7.7109375" style="19" customWidth="1"/>
    <col min="3077" max="3077" width="7.28515625" style="19" customWidth="1"/>
    <col min="3078" max="3319" width="9.140625" style="19"/>
    <col min="3320" max="3320" width="15.28515625" style="19" customWidth="1"/>
    <col min="3321" max="3321" width="26.140625" style="19" customWidth="1"/>
    <col min="3322" max="3323" width="8.28515625" style="19" customWidth="1"/>
    <col min="3324" max="3324" width="8" style="19" customWidth="1"/>
    <col min="3325" max="3325" width="8.7109375" style="19" customWidth="1"/>
    <col min="3326" max="3326" width="7.42578125" style="19" customWidth="1"/>
    <col min="3327" max="3327" width="7.28515625" style="19" customWidth="1"/>
    <col min="3328" max="3328" width="8" style="19" customWidth="1"/>
    <col min="3329" max="3329" width="7.28515625" style="19" customWidth="1"/>
    <col min="3330" max="3330" width="6.42578125" style="19" customWidth="1"/>
    <col min="3331" max="3331" width="8.42578125" style="19" customWidth="1"/>
    <col min="3332" max="3332" width="7.7109375" style="19" customWidth="1"/>
    <col min="3333" max="3333" width="7.28515625" style="19" customWidth="1"/>
    <col min="3334" max="3575" width="9.140625" style="19"/>
    <col min="3576" max="3576" width="15.28515625" style="19" customWidth="1"/>
    <col min="3577" max="3577" width="26.140625" style="19" customWidth="1"/>
    <col min="3578" max="3579" width="8.28515625" style="19" customWidth="1"/>
    <col min="3580" max="3580" width="8" style="19" customWidth="1"/>
    <col min="3581" max="3581" width="8.7109375" style="19" customWidth="1"/>
    <col min="3582" max="3582" width="7.42578125" style="19" customWidth="1"/>
    <col min="3583" max="3583" width="7.28515625" style="19" customWidth="1"/>
    <col min="3584" max="3584" width="8" style="19" customWidth="1"/>
    <col min="3585" max="3585" width="7.28515625" style="19" customWidth="1"/>
    <col min="3586" max="3586" width="6.42578125" style="19" customWidth="1"/>
    <col min="3587" max="3587" width="8.42578125" style="19" customWidth="1"/>
    <col min="3588" max="3588" width="7.7109375" style="19" customWidth="1"/>
    <col min="3589" max="3589" width="7.28515625" style="19" customWidth="1"/>
    <col min="3590" max="3831" width="9.140625" style="19"/>
    <col min="3832" max="3832" width="15.28515625" style="19" customWidth="1"/>
    <col min="3833" max="3833" width="26.140625" style="19" customWidth="1"/>
    <col min="3834" max="3835" width="8.28515625" style="19" customWidth="1"/>
    <col min="3836" max="3836" width="8" style="19" customWidth="1"/>
    <col min="3837" max="3837" width="8.7109375" style="19" customWidth="1"/>
    <col min="3838" max="3838" width="7.42578125" style="19" customWidth="1"/>
    <col min="3839" max="3839" width="7.28515625" style="19" customWidth="1"/>
    <col min="3840" max="3840" width="8" style="19" customWidth="1"/>
    <col min="3841" max="3841" width="7.28515625" style="19" customWidth="1"/>
    <col min="3842" max="3842" width="6.42578125" style="19" customWidth="1"/>
    <col min="3843" max="3843" width="8.42578125" style="19" customWidth="1"/>
    <col min="3844" max="3844" width="7.7109375" style="19" customWidth="1"/>
    <col min="3845" max="3845" width="7.28515625" style="19" customWidth="1"/>
    <col min="3846" max="4087" width="9.140625" style="19"/>
    <col min="4088" max="4088" width="15.28515625" style="19" customWidth="1"/>
    <col min="4089" max="4089" width="26.140625" style="19" customWidth="1"/>
    <col min="4090" max="4091" width="8.28515625" style="19" customWidth="1"/>
    <col min="4092" max="4092" width="8" style="19" customWidth="1"/>
    <col min="4093" max="4093" width="8.7109375" style="19" customWidth="1"/>
    <col min="4094" max="4094" width="7.42578125" style="19" customWidth="1"/>
    <col min="4095" max="4095" width="7.28515625" style="19" customWidth="1"/>
    <col min="4096" max="4096" width="8" style="19" customWidth="1"/>
    <col min="4097" max="4097" width="7.28515625" style="19" customWidth="1"/>
    <col min="4098" max="4098" width="6.42578125" style="19" customWidth="1"/>
    <col min="4099" max="4099" width="8.42578125" style="19" customWidth="1"/>
    <col min="4100" max="4100" width="7.7109375" style="19" customWidth="1"/>
    <col min="4101" max="4101" width="7.28515625" style="19" customWidth="1"/>
    <col min="4102" max="4343" width="9.140625" style="19"/>
    <col min="4344" max="4344" width="15.28515625" style="19" customWidth="1"/>
    <col min="4345" max="4345" width="26.140625" style="19" customWidth="1"/>
    <col min="4346" max="4347" width="8.28515625" style="19" customWidth="1"/>
    <col min="4348" max="4348" width="8" style="19" customWidth="1"/>
    <col min="4349" max="4349" width="8.7109375" style="19" customWidth="1"/>
    <col min="4350" max="4350" width="7.42578125" style="19" customWidth="1"/>
    <col min="4351" max="4351" width="7.28515625" style="19" customWidth="1"/>
    <col min="4352" max="4352" width="8" style="19" customWidth="1"/>
    <col min="4353" max="4353" width="7.28515625" style="19" customWidth="1"/>
    <col min="4354" max="4354" width="6.42578125" style="19" customWidth="1"/>
    <col min="4355" max="4355" width="8.42578125" style="19" customWidth="1"/>
    <col min="4356" max="4356" width="7.7109375" style="19" customWidth="1"/>
    <col min="4357" max="4357" width="7.28515625" style="19" customWidth="1"/>
    <col min="4358" max="4599" width="9.140625" style="19"/>
    <col min="4600" max="4600" width="15.28515625" style="19" customWidth="1"/>
    <col min="4601" max="4601" width="26.140625" style="19" customWidth="1"/>
    <col min="4602" max="4603" width="8.28515625" style="19" customWidth="1"/>
    <col min="4604" max="4604" width="8" style="19" customWidth="1"/>
    <col min="4605" max="4605" width="8.7109375" style="19" customWidth="1"/>
    <col min="4606" max="4606" width="7.42578125" style="19" customWidth="1"/>
    <col min="4607" max="4607" width="7.28515625" style="19" customWidth="1"/>
    <col min="4608" max="4608" width="8" style="19" customWidth="1"/>
    <col min="4609" max="4609" width="7.28515625" style="19" customWidth="1"/>
    <col min="4610" max="4610" width="6.42578125" style="19" customWidth="1"/>
    <col min="4611" max="4611" width="8.42578125" style="19" customWidth="1"/>
    <col min="4612" max="4612" width="7.7109375" style="19" customWidth="1"/>
    <col min="4613" max="4613" width="7.28515625" style="19" customWidth="1"/>
    <col min="4614" max="4855" width="9.140625" style="19"/>
    <col min="4856" max="4856" width="15.28515625" style="19" customWidth="1"/>
    <col min="4857" max="4857" width="26.140625" style="19" customWidth="1"/>
    <col min="4858" max="4859" width="8.28515625" style="19" customWidth="1"/>
    <col min="4860" max="4860" width="8" style="19" customWidth="1"/>
    <col min="4861" max="4861" width="8.7109375" style="19" customWidth="1"/>
    <col min="4862" max="4862" width="7.42578125" style="19" customWidth="1"/>
    <col min="4863" max="4863" width="7.28515625" style="19" customWidth="1"/>
    <col min="4864" max="4864" width="8" style="19" customWidth="1"/>
    <col min="4865" max="4865" width="7.28515625" style="19" customWidth="1"/>
    <col min="4866" max="4866" width="6.42578125" style="19" customWidth="1"/>
    <col min="4867" max="4867" width="8.42578125" style="19" customWidth="1"/>
    <col min="4868" max="4868" width="7.7109375" style="19" customWidth="1"/>
    <col min="4869" max="4869" width="7.28515625" style="19" customWidth="1"/>
    <col min="4870" max="5111" width="9.140625" style="19"/>
    <col min="5112" max="5112" width="15.28515625" style="19" customWidth="1"/>
    <col min="5113" max="5113" width="26.140625" style="19" customWidth="1"/>
    <col min="5114" max="5115" width="8.28515625" style="19" customWidth="1"/>
    <col min="5116" max="5116" width="8" style="19" customWidth="1"/>
    <col min="5117" max="5117" width="8.7109375" style="19" customWidth="1"/>
    <col min="5118" max="5118" width="7.42578125" style="19" customWidth="1"/>
    <col min="5119" max="5119" width="7.28515625" style="19" customWidth="1"/>
    <col min="5120" max="5120" width="8" style="19" customWidth="1"/>
    <col min="5121" max="5121" width="7.28515625" style="19" customWidth="1"/>
    <col min="5122" max="5122" width="6.42578125" style="19" customWidth="1"/>
    <col min="5123" max="5123" width="8.42578125" style="19" customWidth="1"/>
    <col min="5124" max="5124" width="7.7109375" style="19" customWidth="1"/>
    <col min="5125" max="5125" width="7.28515625" style="19" customWidth="1"/>
    <col min="5126" max="5367" width="9.140625" style="19"/>
    <col min="5368" max="5368" width="15.28515625" style="19" customWidth="1"/>
    <col min="5369" max="5369" width="26.140625" style="19" customWidth="1"/>
    <col min="5370" max="5371" width="8.28515625" style="19" customWidth="1"/>
    <col min="5372" max="5372" width="8" style="19" customWidth="1"/>
    <col min="5373" max="5373" width="8.7109375" style="19" customWidth="1"/>
    <col min="5374" max="5374" width="7.42578125" style="19" customWidth="1"/>
    <col min="5375" max="5375" width="7.28515625" style="19" customWidth="1"/>
    <col min="5376" max="5376" width="8" style="19" customWidth="1"/>
    <col min="5377" max="5377" width="7.28515625" style="19" customWidth="1"/>
    <col min="5378" max="5378" width="6.42578125" style="19" customWidth="1"/>
    <col min="5379" max="5379" width="8.42578125" style="19" customWidth="1"/>
    <col min="5380" max="5380" width="7.7109375" style="19" customWidth="1"/>
    <col min="5381" max="5381" width="7.28515625" style="19" customWidth="1"/>
    <col min="5382" max="5623" width="9.140625" style="19"/>
    <col min="5624" max="5624" width="15.28515625" style="19" customWidth="1"/>
    <col min="5625" max="5625" width="26.140625" style="19" customWidth="1"/>
    <col min="5626" max="5627" width="8.28515625" style="19" customWidth="1"/>
    <col min="5628" max="5628" width="8" style="19" customWidth="1"/>
    <col min="5629" max="5629" width="8.7109375" style="19" customWidth="1"/>
    <col min="5630" max="5630" width="7.42578125" style="19" customWidth="1"/>
    <col min="5631" max="5631" width="7.28515625" style="19" customWidth="1"/>
    <col min="5632" max="5632" width="8" style="19" customWidth="1"/>
    <col min="5633" max="5633" width="7.28515625" style="19" customWidth="1"/>
    <col min="5634" max="5634" width="6.42578125" style="19" customWidth="1"/>
    <col min="5635" max="5635" width="8.42578125" style="19" customWidth="1"/>
    <col min="5636" max="5636" width="7.7109375" style="19" customWidth="1"/>
    <col min="5637" max="5637" width="7.28515625" style="19" customWidth="1"/>
    <col min="5638" max="5879" width="9.140625" style="19"/>
    <col min="5880" max="5880" width="15.28515625" style="19" customWidth="1"/>
    <col min="5881" max="5881" width="26.140625" style="19" customWidth="1"/>
    <col min="5882" max="5883" width="8.28515625" style="19" customWidth="1"/>
    <col min="5884" max="5884" width="8" style="19" customWidth="1"/>
    <col min="5885" max="5885" width="8.7109375" style="19" customWidth="1"/>
    <col min="5886" max="5886" width="7.42578125" style="19" customWidth="1"/>
    <col min="5887" max="5887" width="7.28515625" style="19" customWidth="1"/>
    <col min="5888" max="5888" width="8" style="19" customWidth="1"/>
    <col min="5889" max="5889" width="7.28515625" style="19" customWidth="1"/>
    <col min="5890" max="5890" width="6.42578125" style="19" customWidth="1"/>
    <col min="5891" max="5891" width="8.42578125" style="19" customWidth="1"/>
    <col min="5892" max="5892" width="7.7109375" style="19" customWidth="1"/>
    <col min="5893" max="5893" width="7.28515625" style="19" customWidth="1"/>
    <col min="5894" max="6135" width="9.140625" style="19"/>
    <col min="6136" max="6136" width="15.28515625" style="19" customWidth="1"/>
    <col min="6137" max="6137" width="26.140625" style="19" customWidth="1"/>
    <col min="6138" max="6139" width="8.28515625" style="19" customWidth="1"/>
    <col min="6140" max="6140" width="8" style="19" customWidth="1"/>
    <col min="6141" max="6141" width="8.7109375" style="19" customWidth="1"/>
    <col min="6142" max="6142" width="7.42578125" style="19" customWidth="1"/>
    <col min="6143" max="6143" width="7.28515625" style="19" customWidth="1"/>
    <col min="6144" max="6144" width="8" style="19" customWidth="1"/>
    <col min="6145" max="6145" width="7.28515625" style="19" customWidth="1"/>
    <col min="6146" max="6146" width="6.42578125" style="19" customWidth="1"/>
    <col min="6147" max="6147" width="8.42578125" style="19" customWidth="1"/>
    <col min="6148" max="6148" width="7.7109375" style="19" customWidth="1"/>
    <col min="6149" max="6149" width="7.28515625" style="19" customWidth="1"/>
    <col min="6150" max="6391" width="9.140625" style="19"/>
    <col min="6392" max="6392" width="15.28515625" style="19" customWidth="1"/>
    <col min="6393" max="6393" width="26.140625" style="19" customWidth="1"/>
    <col min="6394" max="6395" width="8.28515625" style="19" customWidth="1"/>
    <col min="6396" max="6396" width="8" style="19" customWidth="1"/>
    <col min="6397" max="6397" width="8.7109375" style="19" customWidth="1"/>
    <col min="6398" max="6398" width="7.42578125" style="19" customWidth="1"/>
    <col min="6399" max="6399" width="7.28515625" style="19" customWidth="1"/>
    <col min="6400" max="6400" width="8" style="19" customWidth="1"/>
    <col min="6401" max="6401" width="7.28515625" style="19" customWidth="1"/>
    <col min="6402" max="6402" width="6.42578125" style="19" customWidth="1"/>
    <col min="6403" max="6403" width="8.42578125" style="19" customWidth="1"/>
    <col min="6404" max="6404" width="7.7109375" style="19" customWidth="1"/>
    <col min="6405" max="6405" width="7.28515625" style="19" customWidth="1"/>
    <col min="6406" max="6647" width="9.140625" style="19"/>
    <col min="6648" max="6648" width="15.28515625" style="19" customWidth="1"/>
    <col min="6649" max="6649" width="26.140625" style="19" customWidth="1"/>
    <col min="6650" max="6651" width="8.28515625" style="19" customWidth="1"/>
    <col min="6652" max="6652" width="8" style="19" customWidth="1"/>
    <col min="6653" max="6653" width="8.7109375" style="19" customWidth="1"/>
    <col min="6654" max="6654" width="7.42578125" style="19" customWidth="1"/>
    <col min="6655" max="6655" width="7.28515625" style="19" customWidth="1"/>
    <col min="6656" max="6656" width="8" style="19" customWidth="1"/>
    <col min="6657" max="6657" width="7.28515625" style="19" customWidth="1"/>
    <col min="6658" max="6658" width="6.42578125" style="19" customWidth="1"/>
    <col min="6659" max="6659" width="8.42578125" style="19" customWidth="1"/>
    <col min="6660" max="6660" width="7.7109375" style="19" customWidth="1"/>
    <col min="6661" max="6661" width="7.28515625" style="19" customWidth="1"/>
    <col min="6662" max="6903" width="9.140625" style="19"/>
    <col min="6904" max="6904" width="15.28515625" style="19" customWidth="1"/>
    <col min="6905" max="6905" width="26.140625" style="19" customWidth="1"/>
    <col min="6906" max="6907" width="8.28515625" style="19" customWidth="1"/>
    <col min="6908" max="6908" width="8" style="19" customWidth="1"/>
    <col min="6909" max="6909" width="8.7109375" style="19" customWidth="1"/>
    <col min="6910" max="6910" width="7.42578125" style="19" customWidth="1"/>
    <col min="6911" max="6911" width="7.28515625" style="19" customWidth="1"/>
    <col min="6912" max="6912" width="8" style="19" customWidth="1"/>
    <col min="6913" max="6913" width="7.28515625" style="19" customWidth="1"/>
    <col min="6914" max="6914" width="6.42578125" style="19" customWidth="1"/>
    <col min="6915" max="6915" width="8.42578125" style="19" customWidth="1"/>
    <col min="6916" max="6916" width="7.7109375" style="19" customWidth="1"/>
    <col min="6917" max="6917" width="7.28515625" style="19" customWidth="1"/>
    <col min="6918" max="7159" width="9.140625" style="19"/>
    <col min="7160" max="7160" width="15.28515625" style="19" customWidth="1"/>
    <col min="7161" max="7161" width="26.140625" style="19" customWidth="1"/>
    <col min="7162" max="7163" width="8.28515625" style="19" customWidth="1"/>
    <col min="7164" max="7164" width="8" style="19" customWidth="1"/>
    <col min="7165" max="7165" width="8.7109375" style="19" customWidth="1"/>
    <col min="7166" max="7166" width="7.42578125" style="19" customWidth="1"/>
    <col min="7167" max="7167" width="7.28515625" style="19" customWidth="1"/>
    <col min="7168" max="7168" width="8" style="19" customWidth="1"/>
    <col min="7169" max="7169" width="7.28515625" style="19" customWidth="1"/>
    <col min="7170" max="7170" width="6.42578125" style="19" customWidth="1"/>
    <col min="7171" max="7171" width="8.42578125" style="19" customWidth="1"/>
    <col min="7172" max="7172" width="7.7109375" style="19" customWidth="1"/>
    <col min="7173" max="7173" width="7.28515625" style="19" customWidth="1"/>
    <col min="7174" max="7415" width="9.140625" style="19"/>
    <col min="7416" max="7416" width="15.28515625" style="19" customWidth="1"/>
    <col min="7417" max="7417" width="26.140625" style="19" customWidth="1"/>
    <col min="7418" max="7419" width="8.28515625" style="19" customWidth="1"/>
    <col min="7420" max="7420" width="8" style="19" customWidth="1"/>
    <col min="7421" max="7421" width="8.7109375" style="19" customWidth="1"/>
    <col min="7422" max="7422" width="7.42578125" style="19" customWidth="1"/>
    <col min="7423" max="7423" width="7.28515625" style="19" customWidth="1"/>
    <col min="7424" max="7424" width="8" style="19" customWidth="1"/>
    <col min="7425" max="7425" width="7.28515625" style="19" customWidth="1"/>
    <col min="7426" max="7426" width="6.42578125" style="19" customWidth="1"/>
    <col min="7427" max="7427" width="8.42578125" style="19" customWidth="1"/>
    <col min="7428" max="7428" width="7.7109375" style="19" customWidth="1"/>
    <col min="7429" max="7429" width="7.28515625" style="19" customWidth="1"/>
    <col min="7430" max="7671" width="9.140625" style="19"/>
    <col min="7672" max="7672" width="15.28515625" style="19" customWidth="1"/>
    <col min="7673" max="7673" width="26.140625" style="19" customWidth="1"/>
    <col min="7674" max="7675" width="8.28515625" style="19" customWidth="1"/>
    <col min="7676" max="7676" width="8" style="19" customWidth="1"/>
    <col min="7677" max="7677" width="8.7109375" style="19" customWidth="1"/>
    <col min="7678" max="7678" width="7.42578125" style="19" customWidth="1"/>
    <col min="7679" max="7679" width="7.28515625" style="19" customWidth="1"/>
    <col min="7680" max="7680" width="8" style="19" customWidth="1"/>
    <col min="7681" max="7681" width="7.28515625" style="19" customWidth="1"/>
    <col min="7682" max="7682" width="6.42578125" style="19" customWidth="1"/>
    <col min="7683" max="7683" width="8.42578125" style="19" customWidth="1"/>
    <col min="7684" max="7684" width="7.7109375" style="19" customWidth="1"/>
    <col min="7685" max="7685" width="7.28515625" style="19" customWidth="1"/>
    <col min="7686" max="7927" width="9.140625" style="19"/>
    <col min="7928" max="7928" width="15.28515625" style="19" customWidth="1"/>
    <col min="7929" max="7929" width="26.140625" style="19" customWidth="1"/>
    <col min="7930" max="7931" width="8.28515625" style="19" customWidth="1"/>
    <col min="7932" max="7932" width="8" style="19" customWidth="1"/>
    <col min="7933" max="7933" width="8.7109375" style="19" customWidth="1"/>
    <col min="7934" max="7934" width="7.42578125" style="19" customWidth="1"/>
    <col min="7935" max="7935" width="7.28515625" style="19" customWidth="1"/>
    <col min="7936" max="7936" width="8" style="19" customWidth="1"/>
    <col min="7937" max="7937" width="7.28515625" style="19" customWidth="1"/>
    <col min="7938" max="7938" width="6.42578125" style="19" customWidth="1"/>
    <col min="7939" max="7939" width="8.42578125" style="19" customWidth="1"/>
    <col min="7940" max="7940" width="7.7109375" style="19" customWidth="1"/>
    <col min="7941" max="7941" width="7.28515625" style="19" customWidth="1"/>
    <col min="7942" max="8183" width="9.140625" style="19"/>
    <col min="8184" max="8184" width="15.28515625" style="19" customWidth="1"/>
    <col min="8185" max="8185" width="26.140625" style="19" customWidth="1"/>
    <col min="8186" max="8187" width="8.28515625" style="19" customWidth="1"/>
    <col min="8188" max="8188" width="8" style="19" customWidth="1"/>
    <col min="8189" max="8189" width="8.7109375" style="19" customWidth="1"/>
    <col min="8190" max="8190" width="7.42578125" style="19" customWidth="1"/>
    <col min="8191" max="8191" width="7.28515625" style="19" customWidth="1"/>
    <col min="8192" max="8192" width="8" style="19" customWidth="1"/>
    <col min="8193" max="8193" width="7.28515625" style="19" customWidth="1"/>
    <col min="8194" max="8194" width="6.42578125" style="19" customWidth="1"/>
    <col min="8195" max="8195" width="8.42578125" style="19" customWidth="1"/>
    <col min="8196" max="8196" width="7.7109375" style="19" customWidth="1"/>
    <col min="8197" max="8197" width="7.28515625" style="19" customWidth="1"/>
    <col min="8198" max="8439" width="9.140625" style="19"/>
    <col min="8440" max="8440" width="15.28515625" style="19" customWidth="1"/>
    <col min="8441" max="8441" width="26.140625" style="19" customWidth="1"/>
    <col min="8442" max="8443" width="8.28515625" style="19" customWidth="1"/>
    <col min="8444" max="8444" width="8" style="19" customWidth="1"/>
    <col min="8445" max="8445" width="8.7109375" style="19" customWidth="1"/>
    <col min="8446" max="8446" width="7.42578125" style="19" customWidth="1"/>
    <col min="8447" max="8447" width="7.28515625" style="19" customWidth="1"/>
    <col min="8448" max="8448" width="8" style="19" customWidth="1"/>
    <col min="8449" max="8449" width="7.28515625" style="19" customWidth="1"/>
    <col min="8450" max="8450" width="6.42578125" style="19" customWidth="1"/>
    <col min="8451" max="8451" width="8.42578125" style="19" customWidth="1"/>
    <col min="8452" max="8452" width="7.7109375" style="19" customWidth="1"/>
    <col min="8453" max="8453" width="7.28515625" style="19" customWidth="1"/>
    <col min="8454" max="8695" width="9.140625" style="19"/>
    <col min="8696" max="8696" width="15.28515625" style="19" customWidth="1"/>
    <col min="8697" max="8697" width="26.140625" style="19" customWidth="1"/>
    <col min="8698" max="8699" width="8.28515625" style="19" customWidth="1"/>
    <col min="8700" max="8700" width="8" style="19" customWidth="1"/>
    <col min="8701" max="8701" width="8.7109375" style="19" customWidth="1"/>
    <col min="8702" max="8702" width="7.42578125" style="19" customWidth="1"/>
    <col min="8703" max="8703" width="7.28515625" style="19" customWidth="1"/>
    <col min="8704" max="8704" width="8" style="19" customWidth="1"/>
    <col min="8705" max="8705" width="7.28515625" style="19" customWidth="1"/>
    <col min="8706" max="8706" width="6.42578125" style="19" customWidth="1"/>
    <col min="8707" max="8707" width="8.42578125" style="19" customWidth="1"/>
    <col min="8708" max="8708" width="7.7109375" style="19" customWidth="1"/>
    <col min="8709" max="8709" width="7.28515625" style="19" customWidth="1"/>
    <col min="8710" max="8951" width="9.140625" style="19"/>
    <col min="8952" max="8952" width="15.28515625" style="19" customWidth="1"/>
    <col min="8953" max="8953" width="26.140625" style="19" customWidth="1"/>
    <col min="8954" max="8955" width="8.28515625" style="19" customWidth="1"/>
    <col min="8956" max="8956" width="8" style="19" customWidth="1"/>
    <col min="8957" max="8957" width="8.7109375" style="19" customWidth="1"/>
    <col min="8958" max="8958" width="7.42578125" style="19" customWidth="1"/>
    <col min="8959" max="8959" width="7.28515625" style="19" customWidth="1"/>
    <col min="8960" max="8960" width="8" style="19" customWidth="1"/>
    <col min="8961" max="8961" width="7.28515625" style="19" customWidth="1"/>
    <col min="8962" max="8962" width="6.42578125" style="19" customWidth="1"/>
    <col min="8963" max="8963" width="8.42578125" style="19" customWidth="1"/>
    <col min="8964" max="8964" width="7.7109375" style="19" customWidth="1"/>
    <col min="8965" max="8965" width="7.28515625" style="19" customWidth="1"/>
    <col min="8966" max="9207" width="9.140625" style="19"/>
    <col min="9208" max="9208" width="15.28515625" style="19" customWidth="1"/>
    <col min="9209" max="9209" width="26.140625" style="19" customWidth="1"/>
    <col min="9210" max="9211" width="8.28515625" style="19" customWidth="1"/>
    <col min="9212" max="9212" width="8" style="19" customWidth="1"/>
    <col min="9213" max="9213" width="8.7109375" style="19" customWidth="1"/>
    <col min="9214" max="9214" width="7.42578125" style="19" customWidth="1"/>
    <col min="9215" max="9215" width="7.28515625" style="19" customWidth="1"/>
    <col min="9216" max="9216" width="8" style="19" customWidth="1"/>
    <col min="9217" max="9217" width="7.28515625" style="19" customWidth="1"/>
    <col min="9218" max="9218" width="6.42578125" style="19" customWidth="1"/>
    <col min="9219" max="9219" width="8.42578125" style="19" customWidth="1"/>
    <col min="9220" max="9220" width="7.7109375" style="19" customWidth="1"/>
    <col min="9221" max="9221" width="7.28515625" style="19" customWidth="1"/>
    <col min="9222" max="9463" width="9.140625" style="19"/>
    <col min="9464" max="9464" width="15.28515625" style="19" customWidth="1"/>
    <col min="9465" max="9465" width="26.140625" style="19" customWidth="1"/>
    <col min="9466" max="9467" width="8.28515625" style="19" customWidth="1"/>
    <col min="9468" max="9468" width="8" style="19" customWidth="1"/>
    <col min="9469" max="9469" width="8.7109375" style="19" customWidth="1"/>
    <col min="9470" max="9470" width="7.42578125" style="19" customWidth="1"/>
    <col min="9471" max="9471" width="7.28515625" style="19" customWidth="1"/>
    <col min="9472" max="9472" width="8" style="19" customWidth="1"/>
    <col min="9473" max="9473" width="7.28515625" style="19" customWidth="1"/>
    <col min="9474" max="9474" width="6.42578125" style="19" customWidth="1"/>
    <col min="9475" max="9475" width="8.42578125" style="19" customWidth="1"/>
    <col min="9476" max="9476" width="7.7109375" style="19" customWidth="1"/>
    <col min="9477" max="9477" width="7.28515625" style="19" customWidth="1"/>
    <col min="9478" max="9719" width="9.140625" style="19"/>
    <col min="9720" max="9720" width="15.28515625" style="19" customWidth="1"/>
    <col min="9721" max="9721" width="26.140625" style="19" customWidth="1"/>
    <col min="9722" max="9723" width="8.28515625" style="19" customWidth="1"/>
    <col min="9724" max="9724" width="8" style="19" customWidth="1"/>
    <col min="9725" max="9725" width="8.7109375" style="19" customWidth="1"/>
    <col min="9726" max="9726" width="7.42578125" style="19" customWidth="1"/>
    <col min="9727" max="9727" width="7.28515625" style="19" customWidth="1"/>
    <col min="9728" max="9728" width="8" style="19" customWidth="1"/>
    <col min="9729" max="9729" width="7.28515625" style="19" customWidth="1"/>
    <col min="9730" max="9730" width="6.42578125" style="19" customWidth="1"/>
    <col min="9731" max="9731" width="8.42578125" style="19" customWidth="1"/>
    <col min="9732" max="9732" width="7.7109375" style="19" customWidth="1"/>
    <col min="9733" max="9733" width="7.28515625" style="19" customWidth="1"/>
    <col min="9734" max="9975" width="9.140625" style="19"/>
    <col min="9976" max="9976" width="15.28515625" style="19" customWidth="1"/>
    <col min="9977" max="9977" width="26.140625" style="19" customWidth="1"/>
    <col min="9978" max="9979" width="8.28515625" style="19" customWidth="1"/>
    <col min="9980" max="9980" width="8" style="19" customWidth="1"/>
    <col min="9981" max="9981" width="8.7109375" style="19" customWidth="1"/>
    <col min="9982" max="9982" width="7.42578125" style="19" customWidth="1"/>
    <col min="9983" max="9983" width="7.28515625" style="19" customWidth="1"/>
    <col min="9984" max="9984" width="8" style="19" customWidth="1"/>
    <col min="9985" max="9985" width="7.28515625" style="19" customWidth="1"/>
    <col min="9986" max="9986" width="6.42578125" style="19" customWidth="1"/>
    <col min="9987" max="9987" width="8.42578125" style="19" customWidth="1"/>
    <col min="9988" max="9988" width="7.7109375" style="19" customWidth="1"/>
    <col min="9989" max="9989" width="7.28515625" style="19" customWidth="1"/>
    <col min="9990" max="10231" width="9.140625" style="19"/>
    <col min="10232" max="10232" width="15.28515625" style="19" customWidth="1"/>
    <col min="10233" max="10233" width="26.140625" style="19" customWidth="1"/>
    <col min="10234" max="10235" width="8.28515625" style="19" customWidth="1"/>
    <col min="10236" max="10236" width="8" style="19" customWidth="1"/>
    <col min="10237" max="10237" width="8.7109375" style="19" customWidth="1"/>
    <col min="10238" max="10238" width="7.42578125" style="19" customWidth="1"/>
    <col min="10239" max="10239" width="7.28515625" style="19" customWidth="1"/>
    <col min="10240" max="10240" width="8" style="19" customWidth="1"/>
    <col min="10241" max="10241" width="7.28515625" style="19" customWidth="1"/>
    <col min="10242" max="10242" width="6.42578125" style="19" customWidth="1"/>
    <col min="10243" max="10243" width="8.42578125" style="19" customWidth="1"/>
    <col min="10244" max="10244" width="7.7109375" style="19" customWidth="1"/>
    <col min="10245" max="10245" width="7.28515625" style="19" customWidth="1"/>
    <col min="10246" max="10487" width="9.140625" style="19"/>
    <col min="10488" max="10488" width="15.28515625" style="19" customWidth="1"/>
    <col min="10489" max="10489" width="26.140625" style="19" customWidth="1"/>
    <col min="10490" max="10491" width="8.28515625" style="19" customWidth="1"/>
    <col min="10492" max="10492" width="8" style="19" customWidth="1"/>
    <col min="10493" max="10493" width="8.7109375" style="19" customWidth="1"/>
    <col min="10494" max="10494" width="7.42578125" style="19" customWidth="1"/>
    <col min="10495" max="10495" width="7.28515625" style="19" customWidth="1"/>
    <col min="10496" max="10496" width="8" style="19" customWidth="1"/>
    <col min="10497" max="10497" width="7.28515625" style="19" customWidth="1"/>
    <col min="10498" max="10498" width="6.42578125" style="19" customWidth="1"/>
    <col min="10499" max="10499" width="8.42578125" style="19" customWidth="1"/>
    <col min="10500" max="10500" width="7.7109375" style="19" customWidth="1"/>
    <col min="10501" max="10501" width="7.28515625" style="19" customWidth="1"/>
    <col min="10502" max="10743" width="9.140625" style="19"/>
    <col min="10744" max="10744" width="15.28515625" style="19" customWidth="1"/>
    <col min="10745" max="10745" width="26.140625" style="19" customWidth="1"/>
    <col min="10746" max="10747" width="8.28515625" style="19" customWidth="1"/>
    <col min="10748" max="10748" width="8" style="19" customWidth="1"/>
    <col min="10749" max="10749" width="8.7109375" style="19" customWidth="1"/>
    <col min="10750" max="10750" width="7.42578125" style="19" customWidth="1"/>
    <col min="10751" max="10751" width="7.28515625" style="19" customWidth="1"/>
    <col min="10752" max="10752" width="8" style="19" customWidth="1"/>
    <col min="10753" max="10753" width="7.28515625" style="19" customWidth="1"/>
    <col min="10754" max="10754" width="6.42578125" style="19" customWidth="1"/>
    <col min="10755" max="10755" width="8.42578125" style="19" customWidth="1"/>
    <col min="10756" max="10756" width="7.7109375" style="19" customWidth="1"/>
    <col min="10757" max="10757" width="7.28515625" style="19" customWidth="1"/>
    <col min="10758" max="10999" width="9.140625" style="19"/>
    <col min="11000" max="11000" width="15.28515625" style="19" customWidth="1"/>
    <col min="11001" max="11001" width="26.140625" style="19" customWidth="1"/>
    <col min="11002" max="11003" width="8.28515625" style="19" customWidth="1"/>
    <col min="11004" max="11004" width="8" style="19" customWidth="1"/>
    <col min="11005" max="11005" width="8.7109375" style="19" customWidth="1"/>
    <col min="11006" max="11006" width="7.42578125" style="19" customWidth="1"/>
    <col min="11007" max="11007" width="7.28515625" style="19" customWidth="1"/>
    <col min="11008" max="11008" width="8" style="19" customWidth="1"/>
    <col min="11009" max="11009" width="7.28515625" style="19" customWidth="1"/>
    <col min="11010" max="11010" width="6.42578125" style="19" customWidth="1"/>
    <col min="11011" max="11011" width="8.42578125" style="19" customWidth="1"/>
    <col min="11012" max="11012" width="7.7109375" style="19" customWidth="1"/>
    <col min="11013" max="11013" width="7.28515625" style="19" customWidth="1"/>
    <col min="11014" max="11255" width="9.140625" style="19"/>
    <col min="11256" max="11256" width="15.28515625" style="19" customWidth="1"/>
    <col min="11257" max="11257" width="26.140625" style="19" customWidth="1"/>
    <col min="11258" max="11259" width="8.28515625" style="19" customWidth="1"/>
    <col min="11260" max="11260" width="8" style="19" customWidth="1"/>
    <col min="11261" max="11261" width="8.7109375" style="19" customWidth="1"/>
    <col min="11262" max="11262" width="7.42578125" style="19" customWidth="1"/>
    <col min="11263" max="11263" width="7.28515625" style="19" customWidth="1"/>
    <col min="11264" max="11264" width="8" style="19" customWidth="1"/>
    <col min="11265" max="11265" width="7.28515625" style="19" customWidth="1"/>
    <col min="11266" max="11266" width="6.42578125" style="19" customWidth="1"/>
    <col min="11267" max="11267" width="8.42578125" style="19" customWidth="1"/>
    <col min="11268" max="11268" width="7.7109375" style="19" customWidth="1"/>
    <col min="11269" max="11269" width="7.28515625" style="19" customWidth="1"/>
    <col min="11270" max="11511" width="9.140625" style="19"/>
    <col min="11512" max="11512" width="15.28515625" style="19" customWidth="1"/>
    <col min="11513" max="11513" width="26.140625" style="19" customWidth="1"/>
    <col min="11514" max="11515" width="8.28515625" style="19" customWidth="1"/>
    <col min="11516" max="11516" width="8" style="19" customWidth="1"/>
    <col min="11517" max="11517" width="8.7109375" style="19" customWidth="1"/>
    <col min="11518" max="11518" width="7.42578125" style="19" customWidth="1"/>
    <col min="11519" max="11519" width="7.28515625" style="19" customWidth="1"/>
    <col min="11520" max="11520" width="8" style="19" customWidth="1"/>
    <col min="11521" max="11521" width="7.28515625" style="19" customWidth="1"/>
    <col min="11522" max="11522" width="6.42578125" style="19" customWidth="1"/>
    <col min="11523" max="11523" width="8.42578125" style="19" customWidth="1"/>
    <col min="11524" max="11524" width="7.7109375" style="19" customWidth="1"/>
    <col min="11525" max="11525" width="7.28515625" style="19" customWidth="1"/>
    <col min="11526" max="11767" width="9.140625" style="19"/>
    <col min="11768" max="11768" width="15.28515625" style="19" customWidth="1"/>
    <col min="11769" max="11769" width="26.140625" style="19" customWidth="1"/>
    <col min="11770" max="11771" width="8.28515625" style="19" customWidth="1"/>
    <col min="11772" max="11772" width="8" style="19" customWidth="1"/>
    <col min="11773" max="11773" width="8.7109375" style="19" customWidth="1"/>
    <col min="11774" max="11774" width="7.42578125" style="19" customWidth="1"/>
    <col min="11775" max="11775" width="7.28515625" style="19" customWidth="1"/>
    <col min="11776" max="11776" width="8" style="19" customWidth="1"/>
    <col min="11777" max="11777" width="7.28515625" style="19" customWidth="1"/>
    <col min="11778" max="11778" width="6.42578125" style="19" customWidth="1"/>
    <col min="11779" max="11779" width="8.42578125" style="19" customWidth="1"/>
    <col min="11780" max="11780" width="7.7109375" style="19" customWidth="1"/>
    <col min="11781" max="11781" width="7.28515625" style="19" customWidth="1"/>
    <col min="11782" max="12023" width="9.140625" style="19"/>
    <col min="12024" max="12024" width="15.28515625" style="19" customWidth="1"/>
    <col min="12025" max="12025" width="26.140625" style="19" customWidth="1"/>
    <col min="12026" max="12027" width="8.28515625" style="19" customWidth="1"/>
    <col min="12028" max="12028" width="8" style="19" customWidth="1"/>
    <col min="12029" max="12029" width="8.7109375" style="19" customWidth="1"/>
    <col min="12030" max="12030" width="7.42578125" style="19" customWidth="1"/>
    <col min="12031" max="12031" width="7.28515625" style="19" customWidth="1"/>
    <col min="12032" max="12032" width="8" style="19" customWidth="1"/>
    <col min="12033" max="12033" width="7.28515625" style="19" customWidth="1"/>
    <col min="12034" max="12034" width="6.42578125" style="19" customWidth="1"/>
    <col min="12035" max="12035" width="8.42578125" style="19" customWidth="1"/>
    <col min="12036" max="12036" width="7.7109375" style="19" customWidth="1"/>
    <col min="12037" max="12037" width="7.28515625" style="19" customWidth="1"/>
    <col min="12038" max="12279" width="9.140625" style="19"/>
    <col min="12280" max="12280" width="15.28515625" style="19" customWidth="1"/>
    <col min="12281" max="12281" width="26.140625" style="19" customWidth="1"/>
    <col min="12282" max="12283" width="8.28515625" style="19" customWidth="1"/>
    <col min="12284" max="12284" width="8" style="19" customWidth="1"/>
    <col min="12285" max="12285" width="8.7109375" style="19" customWidth="1"/>
    <col min="12286" max="12286" width="7.42578125" style="19" customWidth="1"/>
    <col min="12287" max="12287" width="7.28515625" style="19" customWidth="1"/>
    <col min="12288" max="12288" width="8" style="19" customWidth="1"/>
    <col min="12289" max="12289" width="7.28515625" style="19" customWidth="1"/>
    <col min="12290" max="12290" width="6.42578125" style="19" customWidth="1"/>
    <col min="12291" max="12291" width="8.42578125" style="19" customWidth="1"/>
    <col min="12292" max="12292" width="7.7109375" style="19" customWidth="1"/>
    <col min="12293" max="12293" width="7.28515625" style="19" customWidth="1"/>
    <col min="12294" max="12535" width="9.140625" style="19"/>
    <col min="12536" max="12536" width="15.28515625" style="19" customWidth="1"/>
    <col min="12537" max="12537" width="26.140625" style="19" customWidth="1"/>
    <col min="12538" max="12539" width="8.28515625" style="19" customWidth="1"/>
    <col min="12540" max="12540" width="8" style="19" customWidth="1"/>
    <col min="12541" max="12541" width="8.7109375" style="19" customWidth="1"/>
    <col min="12542" max="12542" width="7.42578125" style="19" customWidth="1"/>
    <col min="12543" max="12543" width="7.28515625" style="19" customWidth="1"/>
    <col min="12544" max="12544" width="8" style="19" customWidth="1"/>
    <col min="12545" max="12545" width="7.28515625" style="19" customWidth="1"/>
    <col min="12546" max="12546" width="6.42578125" style="19" customWidth="1"/>
    <col min="12547" max="12547" width="8.42578125" style="19" customWidth="1"/>
    <col min="12548" max="12548" width="7.7109375" style="19" customWidth="1"/>
    <col min="12549" max="12549" width="7.28515625" style="19" customWidth="1"/>
    <col min="12550" max="12791" width="9.140625" style="19"/>
    <col min="12792" max="12792" width="15.28515625" style="19" customWidth="1"/>
    <col min="12793" max="12793" width="26.140625" style="19" customWidth="1"/>
    <col min="12794" max="12795" width="8.28515625" style="19" customWidth="1"/>
    <col min="12796" max="12796" width="8" style="19" customWidth="1"/>
    <col min="12797" max="12797" width="8.7109375" style="19" customWidth="1"/>
    <col min="12798" max="12798" width="7.42578125" style="19" customWidth="1"/>
    <col min="12799" max="12799" width="7.28515625" style="19" customWidth="1"/>
    <col min="12800" max="12800" width="8" style="19" customWidth="1"/>
    <col min="12801" max="12801" width="7.28515625" style="19" customWidth="1"/>
    <col min="12802" max="12802" width="6.42578125" style="19" customWidth="1"/>
    <col min="12803" max="12803" width="8.42578125" style="19" customWidth="1"/>
    <col min="12804" max="12804" width="7.7109375" style="19" customWidth="1"/>
    <col min="12805" max="12805" width="7.28515625" style="19" customWidth="1"/>
    <col min="12806" max="13047" width="9.140625" style="19"/>
    <col min="13048" max="13048" width="15.28515625" style="19" customWidth="1"/>
    <col min="13049" max="13049" width="26.140625" style="19" customWidth="1"/>
    <col min="13050" max="13051" width="8.28515625" style="19" customWidth="1"/>
    <col min="13052" max="13052" width="8" style="19" customWidth="1"/>
    <col min="13053" max="13053" width="8.7109375" style="19" customWidth="1"/>
    <col min="13054" max="13054" width="7.42578125" style="19" customWidth="1"/>
    <col min="13055" max="13055" width="7.28515625" style="19" customWidth="1"/>
    <col min="13056" max="13056" width="8" style="19" customWidth="1"/>
    <col min="13057" max="13057" width="7.28515625" style="19" customWidth="1"/>
    <col min="13058" max="13058" width="6.42578125" style="19" customWidth="1"/>
    <col min="13059" max="13059" width="8.42578125" style="19" customWidth="1"/>
    <col min="13060" max="13060" width="7.7109375" style="19" customWidth="1"/>
    <col min="13061" max="13061" width="7.28515625" style="19" customWidth="1"/>
    <col min="13062" max="13303" width="9.140625" style="19"/>
    <col min="13304" max="13304" width="15.28515625" style="19" customWidth="1"/>
    <col min="13305" max="13305" width="26.140625" style="19" customWidth="1"/>
    <col min="13306" max="13307" width="8.28515625" style="19" customWidth="1"/>
    <col min="13308" max="13308" width="8" style="19" customWidth="1"/>
    <col min="13309" max="13309" width="8.7109375" style="19" customWidth="1"/>
    <col min="13310" max="13310" width="7.42578125" style="19" customWidth="1"/>
    <col min="13311" max="13311" width="7.28515625" style="19" customWidth="1"/>
    <col min="13312" max="13312" width="8" style="19" customWidth="1"/>
    <col min="13313" max="13313" width="7.28515625" style="19" customWidth="1"/>
    <col min="13314" max="13314" width="6.42578125" style="19" customWidth="1"/>
    <col min="13315" max="13315" width="8.42578125" style="19" customWidth="1"/>
    <col min="13316" max="13316" width="7.7109375" style="19" customWidth="1"/>
    <col min="13317" max="13317" width="7.28515625" style="19" customWidth="1"/>
    <col min="13318" max="13559" width="9.140625" style="19"/>
    <col min="13560" max="13560" width="15.28515625" style="19" customWidth="1"/>
    <col min="13561" max="13561" width="26.140625" style="19" customWidth="1"/>
    <col min="13562" max="13563" width="8.28515625" style="19" customWidth="1"/>
    <col min="13564" max="13564" width="8" style="19" customWidth="1"/>
    <col min="13565" max="13565" width="8.7109375" style="19" customWidth="1"/>
    <col min="13566" max="13566" width="7.42578125" style="19" customWidth="1"/>
    <col min="13567" max="13567" width="7.28515625" style="19" customWidth="1"/>
    <col min="13568" max="13568" width="8" style="19" customWidth="1"/>
    <col min="13569" max="13569" width="7.28515625" style="19" customWidth="1"/>
    <col min="13570" max="13570" width="6.42578125" style="19" customWidth="1"/>
    <col min="13571" max="13571" width="8.42578125" style="19" customWidth="1"/>
    <col min="13572" max="13572" width="7.7109375" style="19" customWidth="1"/>
    <col min="13573" max="13573" width="7.28515625" style="19" customWidth="1"/>
    <col min="13574" max="13815" width="9.140625" style="19"/>
    <col min="13816" max="13816" width="15.28515625" style="19" customWidth="1"/>
    <col min="13817" max="13817" width="26.140625" style="19" customWidth="1"/>
    <col min="13818" max="13819" width="8.28515625" style="19" customWidth="1"/>
    <col min="13820" max="13820" width="8" style="19" customWidth="1"/>
    <col min="13821" max="13821" width="8.7109375" style="19" customWidth="1"/>
    <col min="13822" max="13822" width="7.42578125" style="19" customWidth="1"/>
    <col min="13823" max="13823" width="7.28515625" style="19" customWidth="1"/>
    <col min="13824" max="13824" width="8" style="19" customWidth="1"/>
    <col min="13825" max="13825" width="7.28515625" style="19" customWidth="1"/>
    <col min="13826" max="13826" width="6.42578125" style="19" customWidth="1"/>
    <col min="13827" max="13827" width="8.42578125" style="19" customWidth="1"/>
    <col min="13828" max="13828" width="7.7109375" style="19" customWidth="1"/>
    <col min="13829" max="13829" width="7.28515625" style="19" customWidth="1"/>
    <col min="13830" max="14071" width="9.140625" style="19"/>
    <col min="14072" max="14072" width="15.28515625" style="19" customWidth="1"/>
    <col min="14073" max="14073" width="26.140625" style="19" customWidth="1"/>
    <col min="14074" max="14075" width="8.28515625" style="19" customWidth="1"/>
    <col min="14076" max="14076" width="8" style="19" customWidth="1"/>
    <col min="14077" max="14077" width="8.7109375" style="19" customWidth="1"/>
    <col min="14078" max="14078" width="7.42578125" style="19" customWidth="1"/>
    <col min="14079" max="14079" width="7.28515625" style="19" customWidth="1"/>
    <col min="14080" max="14080" width="8" style="19" customWidth="1"/>
    <col min="14081" max="14081" width="7.28515625" style="19" customWidth="1"/>
    <col min="14082" max="14082" width="6.42578125" style="19" customWidth="1"/>
    <col min="14083" max="14083" width="8.42578125" style="19" customWidth="1"/>
    <col min="14084" max="14084" width="7.7109375" style="19" customWidth="1"/>
    <col min="14085" max="14085" width="7.28515625" style="19" customWidth="1"/>
    <col min="14086" max="14327" width="9.140625" style="19"/>
    <col min="14328" max="14328" width="15.28515625" style="19" customWidth="1"/>
    <col min="14329" max="14329" width="26.140625" style="19" customWidth="1"/>
    <col min="14330" max="14331" width="8.28515625" style="19" customWidth="1"/>
    <col min="14332" max="14332" width="8" style="19" customWidth="1"/>
    <col min="14333" max="14333" width="8.7109375" style="19" customWidth="1"/>
    <col min="14334" max="14334" width="7.42578125" style="19" customWidth="1"/>
    <col min="14335" max="14335" width="7.28515625" style="19" customWidth="1"/>
    <col min="14336" max="14336" width="8" style="19" customWidth="1"/>
    <col min="14337" max="14337" width="7.28515625" style="19" customWidth="1"/>
    <col min="14338" max="14338" width="6.42578125" style="19" customWidth="1"/>
    <col min="14339" max="14339" width="8.42578125" style="19" customWidth="1"/>
    <col min="14340" max="14340" width="7.7109375" style="19" customWidth="1"/>
    <col min="14341" max="14341" width="7.28515625" style="19" customWidth="1"/>
    <col min="14342" max="14583" width="9.140625" style="19"/>
    <col min="14584" max="14584" width="15.28515625" style="19" customWidth="1"/>
    <col min="14585" max="14585" width="26.140625" style="19" customWidth="1"/>
    <col min="14586" max="14587" width="8.28515625" style="19" customWidth="1"/>
    <col min="14588" max="14588" width="8" style="19" customWidth="1"/>
    <col min="14589" max="14589" width="8.7109375" style="19" customWidth="1"/>
    <col min="14590" max="14590" width="7.42578125" style="19" customWidth="1"/>
    <col min="14591" max="14591" width="7.28515625" style="19" customWidth="1"/>
    <col min="14592" max="14592" width="8" style="19" customWidth="1"/>
    <col min="14593" max="14593" width="7.28515625" style="19" customWidth="1"/>
    <col min="14594" max="14594" width="6.42578125" style="19" customWidth="1"/>
    <col min="14595" max="14595" width="8.42578125" style="19" customWidth="1"/>
    <col min="14596" max="14596" width="7.7109375" style="19" customWidth="1"/>
    <col min="14597" max="14597" width="7.28515625" style="19" customWidth="1"/>
    <col min="14598" max="14839" width="9.140625" style="19"/>
    <col min="14840" max="14840" width="15.28515625" style="19" customWidth="1"/>
    <col min="14841" max="14841" width="26.140625" style="19" customWidth="1"/>
    <col min="14842" max="14843" width="8.28515625" style="19" customWidth="1"/>
    <col min="14844" max="14844" width="8" style="19" customWidth="1"/>
    <col min="14845" max="14845" width="8.7109375" style="19" customWidth="1"/>
    <col min="14846" max="14846" width="7.42578125" style="19" customWidth="1"/>
    <col min="14847" max="14847" width="7.28515625" style="19" customWidth="1"/>
    <col min="14848" max="14848" width="8" style="19" customWidth="1"/>
    <col min="14849" max="14849" width="7.28515625" style="19" customWidth="1"/>
    <col min="14850" max="14850" width="6.42578125" style="19" customWidth="1"/>
    <col min="14851" max="14851" width="8.42578125" style="19" customWidth="1"/>
    <col min="14852" max="14852" width="7.7109375" style="19" customWidth="1"/>
    <col min="14853" max="14853" width="7.28515625" style="19" customWidth="1"/>
    <col min="14854" max="15095" width="9.140625" style="19"/>
    <col min="15096" max="15096" width="15.28515625" style="19" customWidth="1"/>
    <col min="15097" max="15097" width="26.140625" style="19" customWidth="1"/>
    <col min="15098" max="15099" width="8.28515625" style="19" customWidth="1"/>
    <col min="15100" max="15100" width="8" style="19" customWidth="1"/>
    <col min="15101" max="15101" width="8.7109375" style="19" customWidth="1"/>
    <col min="15102" max="15102" width="7.42578125" style="19" customWidth="1"/>
    <col min="15103" max="15103" width="7.28515625" style="19" customWidth="1"/>
    <col min="15104" max="15104" width="8" style="19" customWidth="1"/>
    <col min="15105" max="15105" width="7.28515625" style="19" customWidth="1"/>
    <col min="15106" max="15106" width="6.42578125" style="19" customWidth="1"/>
    <col min="15107" max="15107" width="8.42578125" style="19" customWidth="1"/>
    <col min="15108" max="15108" width="7.7109375" style="19" customWidth="1"/>
    <col min="15109" max="15109" width="7.28515625" style="19" customWidth="1"/>
    <col min="15110" max="15351" width="9.140625" style="19"/>
    <col min="15352" max="15352" width="15.28515625" style="19" customWidth="1"/>
    <col min="15353" max="15353" width="26.140625" style="19" customWidth="1"/>
    <col min="15354" max="15355" width="8.28515625" style="19" customWidth="1"/>
    <col min="15356" max="15356" width="8" style="19" customWidth="1"/>
    <col min="15357" max="15357" width="8.7109375" style="19" customWidth="1"/>
    <col min="15358" max="15358" width="7.42578125" style="19" customWidth="1"/>
    <col min="15359" max="15359" width="7.28515625" style="19" customWidth="1"/>
    <col min="15360" max="15360" width="8" style="19" customWidth="1"/>
    <col min="15361" max="15361" width="7.28515625" style="19" customWidth="1"/>
    <col min="15362" max="15362" width="6.42578125" style="19" customWidth="1"/>
    <col min="15363" max="15363" width="8.42578125" style="19" customWidth="1"/>
    <col min="15364" max="15364" width="7.7109375" style="19" customWidth="1"/>
    <col min="15365" max="15365" width="7.28515625" style="19" customWidth="1"/>
    <col min="15366" max="15607" width="9.140625" style="19"/>
    <col min="15608" max="15608" width="15.28515625" style="19" customWidth="1"/>
    <col min="15609" max="15609" width="26.140625" style="19" customWidth="1"/>
    <col min="15610" max="15611" width="8.28515625" style="19" customWidth="1"/>
    <col min="15612" max="15612" width="8" style="19" customWidth="1"/>
    <col min="15613" max="15613" width="8.7109375" style="19" customWidth="1"/>
    <col min="15614" max="15614" width="7.42578125" style="19" customWidth="1"/>
    <col min="15615" max="15615" width="7.28515625" style="19" customWidth="1"/>
    <col min="15616" max="15616" width="8" style="19" customWidth="1"/>
    <col min="15617" max="15617" width="7.28515625" style="19" customWidth="1"/>
    <col min="15618" max="15618" width="6.42578125" style="19" customWidth="1"/>
    <col min="15619" max="15619" width="8.42578125" style="19" customWidth="1"/>
    <col min="15620" max="15620" width="7.7109375" style="19" customWidth="1"/>
    <col min="15621" max="15621" width="7.28515625" style="19" customWidth="1"/>
    <col min="15622" max="15863" width="9.140625" style="19"/>
    <col min="15864" max="15864" width="15.28515625" style="19" customWidth="1"/>
    <col min="15865" max="15865" width="26.140625" style="19" customWidth="1"/>
    <col min="15866" max="15867" width="8.28515625" style="19" customWidth="1"/>
    <col min="15868" max="15868" width="8" style="19" customWidth="1"/>
    <col min="15869" max="15869" width="8.7109375" style="19" customWidth="1"/>
    <col min="15870" max="15870" width="7.42578125" style="19" customWidth="1"/>
    <col min="15871" max="15871" width="7.28515625" style="19" customWidth="1"/>
    <col min="15872" max="15872" width="8" style="19" customWidth="1"/>
    <col min="15873" max="15873" width="7.28515625" style="19" customWidth="1"/>
    <col min="15874" max="15874" width="6.42578125" style="19" customWidth="1"/>
    <col min="15875" max="15875" width="8.42578125" style="19" customWidth="1"/>
    <col min="15876" max="15876" width="7.7109375" style="19" customWidth="1"/>
    <col min="15877" max="15877" width="7.28515625" style="19" customWidth="1"/>
    <col min="15878" max="16119" width="9.140625" style="19"/>
    <col min="16120" max="16120" width="15.28515625" style="19" customWidth="1"/>
    <col min="16121" max="16121" width="26.140625" style="19" customWidth="1"/>
    <col min="16122" max="16123" width="8.28515625" style="19" customWidth="1"/>
    <col min="16124" max="16124" width="8" style="19" customWidth="1"/>
    <col min="16125" max="16125" width="8.7109375" style="19" customWidth="1"/>
    <col min="16126" max="16126" width="7.42578125" style="19" customWidth="1"/>
    <col min="16127" max="16127" width="7.28515625" style="19" customWidth="1"/>
    <col min="16128" max="16128" width="8" style="19" customWidth="1"/>
    <col min="16129" max="16129" width="7.28515625" style="19" customWidth="1"/>
    <col min="16130" max="16130" width="6.42578125" style="19" customWidth="1"/>
    <col min="16131" max="16131" width="8.42578125" style="19" customWidth="1"/>
    <col min="16132" max="16132" width="7.7109375" style="19" customWidth="1"/>
    <col min="16133" max="16133" width="7.28515625" style="19" customWidth="1"/>
    <col min="16134" max="16384" width="9.140625" style="19"/>
  </cols>
  <sheetData>
    <row r="1" spans="1:15" s="349" customFormat="1" ht="22.5" customHeight="1">
      <c r="A1" s="2794" t="s">
        <v>1854</v>
      </c>
      <c r="B1" s="2794"/>
      <c r="C1" s="2794"/>
      <c r="D1" s="2794"/>
      <c r="E1" s="2794"/>
      <c r="F1" s="2794"/>
      <c r="G1" s="2794"/>
      <c r="H1" s="2794"/>
      <c r="I1" s="2794"/>
      <c r="J1" s="2794"/>
      <c r="K1" s="2794"/>
      <c r="L1" s="2794"/>
      <c r="M1" s="2794"/>
      <c r="N1" s="2794"/>
      <c r="O1" s="1539"/>
    </row>
    <row r="2" spans="1:15" s="349" customFormat="1" ht="35.25" customHeight="1">
      <c r="A2" s="2916" t="s">
        <v>1855</v>
      </c>
      <c r="B2" s="2916"/>
      <c r="C2" s="2916"/>
      <c r="D2" s="2916"/>
      <c r="E2" s="2916"/>
      <c r="F2" s="2916"/>
      <c r="G2" s="2916"/>
      <c r="H2" s="2916"/>
      <c r="I2" s="2916"/>
      <c r="J2" s="2916"/>
      <c r="K2" s="2916"/>
      <c r="L2" s="2916"/>
      <c r="M2" s="2916"/>
      <c r="N2" s="2916"/>
      <c r="O2" s="2916"/>
    </row>
    <row r="3" spans="1:15" s="3" customFormat="1" ht="18" customHeight="1" thickBot="1">
      <c r="A3" s="2917" t="s">
        <v>1132</v>
      </c>
      <c r="B3" s="2917"/>
      <c r="C3" s="1455"/>
      <c r="D3" s="1455"/>
      <c r="E3" s="1455"/>
      <c r="F3" s="1455"/>
      <c r="G3" s="1455"/>
      <c r="H3" s="1455"/>
      <c r="I3" s="1455"/>
      <c r="J3" s="1455"/>
      <c r="K3" s="1455"/>
      <c r="L3" s="1455"/>
      <c r="M3" s="1540"/>
      <c r="N3" s="2918" t="s">
        <v>1133</v>
      </c>
      <c r="O3" s="2918"/>
    </row>
    <row r="4" spans="1:15" ht="18" customHeight="1" thickTop="1">
      <c r="A4" s="2838" t="s">
        <v>53</v>
      </c>
      <c r="B4" s="2838" t="s">
        <v>54</v>
      </c>
      <c r="C4" s="2838" t="s">
        <v>55</v>
      </c>
      <c r="D4" s="2838" t="s">
        <v>45</v>
      </c>
      <c r="E4" s="2838"/>
      <c r="F4" s="2838"/>
      <c r="G4" s="2838" t="s">
        <v>46</v>
      </c>
      <c r="H4" s="2838"/>
      <c r="I4" s="2838"/>
      <c r="J4" s="2838" t="s">
        <v>905</v>
      </c>
      <c r="K4" s="2838"/>
      <c r="L4" s="2838"/>
      <c r="M4" s="2898" t="s">
        <v>503</v>
      </c>
      <c r="N4" s="2901" t="s">
        <v>509</v>
      </c>
      <c r="O4" s="2901" t="s">
        <v>502</v>
      </c>
    </row>
    <row r="5" spans="1:15" ht="16.5" customHeight="1">
      <c r="A5" s="2818"/>
      <c r="B5" s="2818"/>
      <c r="C5" s="2818"/>
      <c r="D5" s="2818" t="s">
        <v>1673</v>
      </c>
      <c r="E5" s="2818"/>
      <c r="F5" s="2818"/>
      <c r="G5" s="2818" t="s">
        <v>463</v>
      </c>
      <c r="H5" s="2818"/>
      <c r="I5" s="2818"/>
      <c r="J5" s="2818" t="s">
        <v>464</v>
      </c>
      <c r="K5" s="2818"/>
      <c r="L5" s="2818"/>
      <c r="M5" s="2899"/>
      <c r="N5" s="2902"/>
      <c r="O5" s="2902"/>
    </row>
    <row r="6" spans="1:15" ht="16.5" customHeight="1">
      <c r="A6" s="2818"/>
      <c r="B6" s="2818"/>
      <c r="C6" s="2818"/>
      <c r="D6" s="493" t="s">
        <v>931</v>
      </c>
      <c r="E6" s="493" t="s">
        <v>1126</v>
      </c>
      <c r="F6" s="1661" t="s">
        <v>954</v>
      </c>
      <c r="G6" s="493" t="s">
        <v>931</v>
      </c>
      <c r="H6" s="493" t="s">
        <v>1126</v>
      </c>
      <c r="I6" s="1661" t="s">
        <v>954</v>
      </c>
      <c r="J6" s="493" t="s">
        <v>931</v>
      </c>
      <c r="K6" s="493" t="s">
        <v>1126</v>
      </c>
      <c r="L6" s="1661" t="s">
        <v>954</v>
      </c>
      <c r="M6" s="2899"/>
      <c r="N6" s="2902"/>
      <c r="O6" s="2902"/>
    </row>
    <row r="7" spans="1:15" ht="17.25" customHeight="1" thickBot="1">
      <c r="A7" s="2837"/>
      <c r="B7" s="2837"/>
      <c r="C7" s="2837"/>
      <c r="D7" s="1666" t="s">
        <v>934</v>
      </c>
      <c r="E7" s="1666" t="s">
        <v>935</v>
      </c>
      <c r="F7" s="1666" t="s">
        <v>936</v>
      </c>
      <c r="G7" s="1666" t="s">
        <v>934</v>
      </c>
      <c r="H7" s="1666" t="s">
        <v>935</v>
      </c>
      <c r="I7" s="1666" t="s">
        <v>936</v>
      </c>
      <c r="J7" s="1666" t="s">
        <v>934</v>
      </c>
      <c r="K7" s="1666" t="s">
        <v>935</v>
      </c>
      <c r="L7" s="1666" t="s">
        <v>936</v>
      </c>
      <c r="M7" s="2900"/>
      <c r="N7" s="2903"/>
      <c r="O7" s="2903"/>
    </row>
    <row r="8" spans="1:15" ht="29.25" customHeight="1">
      <c r="A8" s="2854" t="s">
        <v>48</v>
      </c>
      <c r="B8" s="2854"/>
      <c r="C8" s="1125"/>
      <c r="D8" s="1125"/>
      <c r="E8" s="1125"/>
      <c r="F8" s="1125"/>
      <c r="G8" s="1125"/>
      <c r="H8" s="1125"/>
      <c r="I8" s="1125"/>
      <c r="J8" s="1125"/>
      <c r="K8" s="1125"/>
      <c r="L8" s="1125"/>
      <c r="M8" s="661"/>
      <c r="N8" s="2911" t="s">
        <v>504</v>
      </c>
      <c r="O8" s="2911"/>
    </row>
    <row r="9" spans="1:15" s="433" customFormat="1" ht="29.25" customHeight="1">
      <c r="A9" s="1649" t="s">
        <v>56</v>
      </c>
      <c r="B9" s="1652" t="s">
        <v>70</v>
      </c>
      <c r="C9" s="1127"/>
      <c r="D9" s="1128">
        <v>35</v>
      </c>
      <c r="E9" s="1643">
        <v>64</v>
      </c>
      <c r="F9" s="1643">
        <v>99</v>
      </c>
      <c r="G9" s="1643">
        <v>0</v>
      </c>
      <c r="H9" s="1643">
        <v>0</v>
      </c>
      <c r="I9" s="1643">
        <f>SUM(G9:H9)</f>
        <v>0</v>
      </c>
      <c r="J9" s="1643">
        <f>SUM(D9,G9)</f>
        <v>35</v>
      </c>
      <c r="K9" s="1643">
        <f t="shared" ref="K9:L17" si="0">SUM(E9,H9)</f>
        <v>64</v>
      </c>
      <c r="L9" s="1643">
        <f t="shared" si="0"/>
        <v>99</v>
      </c>
      <c r="M9" s="1129"/>
      <c r="N9" s="1129" t="s">
        <v>506</v>
      </c>
      <c r="O9" s="1130" t="s">
        <v>589</v>
      </c>
    </row>
    <row r="10" spans="1:15" s="433" customFormat="1" ht="29.25" customHeight="1">
      <c r="A10" s="2879" t="s">
        <v>60</v>
      </c>
      <c r="B10" s="1131" t="s">
        <v>187</v>
      </c>
      <c r="C10" s="1127"/>
      <c r="D10" s="1128">
        <v>15</v>
      </c>
      <c r="E10" s="1643">
        <v>11</v>
      </c>
      <c r="F10" s="1643">
        <v>26</v>
      </c>
      <c r="G10" s="1643">
        <v>0</v>
      </c>
      <c r="H10" s="1643">
        <v>0</v>
      </c>
      <c r="I10" s="1643">
        <f t="shared" ref="I10:I18" si="1">SUM(G10:H10)</f>
        <v>0</v>
      </c>
      <c r="J10" s="1643">
        <f t="shared" ref="J10:J17" si="2">SUM(D10,G10)</f>
        <v>15</v>
      </c>
      <c r="K10" s="1643">
        <f t="shared" si="0"/>
        <v>11</v>
      </c>
      <c r="L10" s="1643">
        <f t="shared" si="0"/>
        <v>26</v>
      </c>
      <c r="M10" s="1129"/>
      <c r="N10" s="1132" t="s">
        <v>609</v>
      </c>
      <c r="O10" s="2882" t="s">
        <v>483</v>
      </c>
    </row>
    <row r="11" spans="1:15" s="433" customFormat="1" ht="29.25" customHeight="1">
      <c r="A11" s="2880"/>
      <c r="B11" s="1131" t="s">
        <v>33</v>
      </c>
      <c r="C11" s="1127"/>
      <c r="D11" s="1128">
        <v>2</v>
      </c>
      <c r="E11" s="1643">
        <v>12</v>
      </c>
      <c r="F11" s="1643">
        <v>14</v>
      </c>
      <c r="G11" s="1643">
        <v>0</v>
      </c>
      <c r="H11" s="1643">
        <v>0</v>
      </c>
      <c r="I11" s="1643">
        <f t="shared" si="1"/>
        <v>0</v>
      </c>
      <c r="J11" s="1643">
        <f t="shared" si="2"/>
        <v>2</v>
      </c>
      <c r="K11" s="1643">
        <f t="shared" si="0"/>
        <v>12</v>
      </c>
      <c r="L11" s="1643">
        <f t="shared" si="0"/>
        <v>14</v>
      </c>
      <c r="M11" s="1129"/>
      <c r="N11" s="1132" t="s">
        <v>629</v>
      </c>
      <c r="O11" s="2883"/>
    </row>
    <row r="12" spans="1:15" s="433" customFormat="1" ht="29.25" customHeight="1">
      <c r="A12" s="2880"/>
      <c r="B12" s="1131" t="s">
        <v>188</v>
      </c>
      <c r="C12" s="1127"/>
      <c r="D12" s="1128">
        <v>13</v>
      </c>
      <c r="E12" s="1643">
        <v>5</v>
      </c>
      <c r="F12" s="1643">
        <v>18</v>
      </c>
      <c r="G12" s="1643">
        <v>0</v>
      </c>
      <c r="H12" s="1643">
        <v>0</v>
      </c>
      <c r="I12" s="1643">
        <f t="shared" si="1"/>
        <v>0</v>
      </c>
      <c r="J12" s="1643">
        <f t="shared" si="2"/>
        <v>13</v>
      </c>
      <c r="K12" s="1643">
        <f t="shared" si="0"/>
        <v>5</v>
      </c>
      <c r="L12" s="1643">
        <f t="shared" si="0"/>
        <v>18</v>
      </c>
      <c r="M12" s="1129"/>
      <c r="N12" s="1132" t="s">
        <v>593</v>
      </c>
      <c r="O12" s="2883"/>
    </row>
    <row r="13" spans="1:15" s="433" customFormat="1" ht="33.75" customHeight="1">
      <c r="A13" s="2880"/>
      <c r="B13" s="1131" t="s">
        <v>1134</v>
      </c>
      <c r="C13" s="1127"/>
      <c r="D13" s="1128">
        <v>2</v>
      </c>
      <c r="E13" s="1643">
        <v>13</v>
      </c>
      <c r="F13" s="1643">
        <v>15</v>
      </c>
      <c r="G13" s="1643">
        <v>0</v>
      </c>
      <c r="H13" s="1643">
        <v>0</v>
      </c>
      <c r="I13" s="1643">
        <f t="shared" si="1"/>
        <v>0</v>
      </c>
      <c r="J13" s="1643">
        <f t="shared" si="2"/>
        <v>2</v>
      </c>
      <c r="K13" s="1643">
        <f t="shared" si="0"/>
        <v>13</v>
      </c>
      <c r="L13" s="1643">
        <f t="shared" si="0"/>
        <v>15</v>
      </c>
      <c r="M13" s="1129"/>
      <c r="N13" s="1671" t="s">
        <v>1135</v>
      </c>
      <c r="O13" s="2883"/>
    </row>
    <row r="14" spans="1:15" s="433" customFormat="1" ht="29.25" customHeight="1">
      <c r="A14" s="2880"/>
      <c r="B14" s="1131" t="s">
        <v>1136</v>
      </c>
      <c r="C14" s="1127"/>
      <c r="D14" s="1128">
        <v>5</v>
      </c>
      <c r="E14" s="1643">
        <v>23</v>
      </c>
      <c r="F14" s="1643">
        <v>28</v>
      </c>
      <c r="G14" s="1643">
        <v>0</v>
      </c>
      <c r="H14" s="1643">
        <v>0</v>
      </c>
      <c r="I14" s="1643">
        <f t="shared" si="1"/>
        <v>0</v>
      </c>
      <c r="J14" s="1643">
        <f t="shared" si="2"/>
        <v>5</v>
      </c>
      <c r="K14" s="1643">
        <f t="shared" si="0"/>
        <v>23</v>
      </c>
      <c r="L14" s="1643">
        <f t="shared" si="0"/>
        <v>28</v>
      </c>
      <c r="M14" s="1129"/>
      <c r="N14" s="1132" t="s">
        <v>670</v>
      </c>
      <c r="O14" s="2883"/>
    </row>
    <row r="15" spans="1:15" s="433" customFormat="1" ht="29.25" customHeight="1">
      <c r="A15" s="2880"/>
      <c r="B15" s="1131" t="s">
        <v>1137</v>
      </c>
      <c r="C15" s="1127"/>
      <c r="D15" s="1128">
        <v>7</v>
      </c>
      <c r="E15" s="1643">
        <v>12</v>
      </c>
      <c r="F15" s="1643">
        <v>19</v>
      </c>
      <c r="G15" s="1643">
        <v>0</v>
      </c>
      <c r="H15" s="1643">
        <v>0</v>
      </c>
      <c r="I15" s="1643">
        <f t="shared" si="1"/>
        <v>0</v>
      </c>
      <c r="J15" s="1643">
        <f t="shared" si="2"/>
        <v>7</v>
      </c>
      <c r="K15" s="1643">
        <f t="shared" si="0"/>
        <v>12</v>
      </c>
      <c r="L15" s="1643">
        <f t="shared" si="0"/>
        <v>19</v>
      </c>
      <c r="M15" s="1129"/>
      <c r="N15" s="1132" t="s">
        <v>1138</v>
      </c>
      <c r="O15" s="2883"/>
    </row>
    <row r="16" spans="1:15" s="433" customFormat="1" ht="29.25" customHeight="1">
      <c r="A16" s="2880"/>
      <c r="B16" s="1131" t="s">
        <v>1139</v>
      </c>
      <c r="C16" s="1127"/>
      <c r="D16" s="1128">
        <v>1</v>
      </c>
      <c r="E16" s="1643">
        <v>15</v>
      </c>
      <c r="F16" s="1643">
        <v>16</v>
      </c>
      <c r="G16" s="1643">
        <v>0</v>
      </c>
      <c r="H16" s="1643">
        <v>0</v>
      </c>
      <c r="I16" s="1643">
        <f t="shared" si="1"/>
        <v>0</v>
      </c>
      <c r="J16" s="1643">
        <f t="shared" si="2"/>
        <v>1</v>
      </c>
      <c r="K16" s="1643">
        <f t="shared" si="0"/>
        <v>15</v>
      </c>
      <c r="L16" s="1643">
        <f t="shared" si="0"/>
        <v>16</v>
      </c>
      <c r="M16" s="1129"/>
      <c r="N16" s="1132" t="s">
        <v>1140</v>
      </c>
      <c r="O16" s="2883"/>
    </row>
    <row r="17" spans="1:15" s="433" customFormat="1" ht="29.25" customHeight="1">
      <c r="A17" s="2881"/>
      <c r="B17" s="1131" t="s">
        <v>144</v>
      </c>
      <c r="C17" s="1127"/>
      <c r="D17" s="1128">
        <v>4</v>
      </c>
      <c r="E17" s="1643">
        <v>12</v>
      </c>
      <c r="F17" s="1643">
        <v>16</v>
      </c>
      <c r="G17" s="1643">
        <v>0</v>
      </c>
      <c r="H17" s="1643">
        <v>0</v>
      </c>
      <c r="I17" s="1643">
        <f t="shared" si="1"/>
        <v>0</v>
      </c>
      <c r="J17" s="1643">
        <f t="shared" si="2"/>
        <v>4</v>
      </c>
      <c r="K17" s="1643">
        <f t="shared" si="0"/>
        <v>12</v>
      </c>
      <c r="L17" s="1643">
        <f t="shared" si="0"/>
        <v>16</v>
      </c>
      <c r="M17" s="1129"/>
      <c r="N17" s="1132" t="s">
        <v>1141</v>
      </c>
      <c r="O17" s="2884"/>
    </row>
    <row r="18" spans="1:15" s="433" customFormat="1" ht="24" customHeight="1">
      <c r="A18" s="2803" t="s">
        <v>219</v>
      </c>
      <c r="B18" s="2904"/>
      <c r="C18" s="2904"/>
      <c r="D18" s="1662">
        <f>SUM(D10:D17)</f>
        <v>49</v>
      </c>
      <c r="E18" s="1662">
        <f t="shared" ref="E18:L18" si="3">SUM(E10:E17)</f>
        <v>103</v>
      </c>
      <c r="F18" s="1662">
        <f t="shared" si="3"/>
        <v>152</v>
      </c>
      <c r="G18" s="1662">
        <f t="shared" si="3"/>
        <v>0</v>
      </c>
      <c r="H18" s="1662">
        <f t="shared" si="3"/>
        <v>0</v>
      </c>
      <c r="I18" s="1643">
        <f t="shared" si="1"/>
        <v>0</v>
      </c>
      <c r="J18" s="1662">
        <f t="shared" si="3"/>
        <v>49</v>
      </c>
      <c r="K18" s="1662">
        <f t="shared" si="3"/>
        <v>103</v>
      </c>
      <c r="L18" s="1662">
        <f t="shared" si="3"/>
        <v>152</v>
      </c>
      <c r="M18" s="1133"/>
      <c r="N18" s="2905" t="s">
        <v>2342</v>
      </c>
      <c r="O18" s="2905"/>
    </row>
    <row r="19" spans="1:15" s="437" customFormat="1" ht="34.5" customHeight="1">
      <c r="A19" s="2906" t="s">
        <v>1127</v>
      </c>
      <c r="B19" s="1131" t="s">
        <v>1142</v>
      </c>
      <c r="C19" s="1127"/>
      <c r="D19" s="1128">
        <v>7</v>
      </c>
      <c r="E19" s="1643">
        <v>14</v>
      </c>
      <c r="F19" s="1643">
        <v>21</v>
      </c>
      <c r="G19" s="1643">
        <v>0</v>
      </c>
      <c r="H19" s="1643">
        <v>0</v>
      </c>
      <c r="I19" s="1643">
        <v>0</v>
      </c>
      <c r="J19" s="1662">
        <f>SUM(G19,D19)</f>
        <v>7</v>
      </c>
      <c r="K19" s="1662">
        <f t="shared" ref="K19:L22" si="4">SUM(H19,E19)</f>
        <v>14</v>
      </c>
      <c r="L19" s="1662">
        <f t="shared" si="4"/>
        <v>21</v>
      </c>
      <c r="M19" s="1127"/>
      <c r="N19" s="1670" t="s">
        <v>1143</v>
      </c>
      <c r="O19" s="2892" t="s">
        <v>1818</v>
      </c>
    </row>
    <row r="20" spans="1:15" s="437" customFormat="1" ht="26.25" customHeight="1">
      <c r="A20" s="2906"/>
      <c r="B20" s="1131" t="s">
        <v>1144</v>
      </c>
      <c r="C20" s="1648"/>
      <c r="D20" s="1643">
        <v>7</v>
      </c>
      <c r="E20" s="1643">
        <v>15</v>
      </c>
      <c r="F20" s="1643">
        <v>22</v>
      </c>
      <c r="G20" s="1643">
        <v>0</v>
      </c>
      <c r="H20" s="1643">
        <v>0</v>
      </c>
      <c r="I20" s="1643">
        <v>0</v>
      </c>
      <c r="J20" s="1662">
        <f t="shared" ref="J20:J21" si="5">SUM(G20,D20)</f>
        <v>7</v>
      </c>
      <c r="K20" s="1662">
        <f t="shared" si="4"/>
        <v>15</v>
      </c>
      <c r="L20" s="1662">
        <f t="shared" si="4"/>
        <v>22</v>
      </c>
      <c r="M20" s="1127"/>
      <c r="N20" s="1129" t="s">
        <v>671</v>
      </c>
      <c r="O20" s="2908"/>
    </row>
    <row r="21" spans="1:15" s="437" customFormat="1" ht="37.5" customHeight="1">
      <c r="A21" s="2907"/>
      <c r="B21" s="1647" t="s">
        <v>1145</v>
      </c>
      <c r="C21" s="1647"/>
      <c r="D21" s="2383">
        <v>11</v>
      </c>
      <c r="E21" s="2383">
        <v>12</v>
      </c>
      <c r="F21" s="2383">
        <v>23</v>
      </c>
      <c r="G21" s="2383">
        <v>0</v>
      </c>
      <c r="H21" s="2383">
        <v>0</v>
      </c>
      <c r="I21" s="2383">
        <v>0</v>
      </c>
      <c r="J21" s="1662">
        <f t="shared" si="5"/>
        <v>11</v>
      </c>
      <c r="K21" s="1662">
        <f t="shared" si="4"/>
        <v>12</v>
      </c>
      <c r="L21" s="1662">
        <f t="shared" si="4"/>
        <v>23</v>
      </c>
      <c r="M21" s="1143"/>
      <c r="N21" s="1134" t="s">
        <v>1146</v>
      </c>
      <c r="O21" s="2908"/>
    </row>
    <row r="22" spans="1:15" s="437" customFormat="1" ht="29.25" customHeight="1" thickBot="1">
      <c r="A22" s="2909" t="s">
        <v>219</v>
      </c>
      <c r="B22" s="2909"/>
      <c r="C22" s="2909"/>
      <c r="D22" s="1466">
        <f>SUM(D19:D21)</f>
        <v>25</v>
      </c>
      <c r="E22" s="1466">
        <f t="shared" ref="E22:F22" si="6">SUM(E19:E21)</f>
        <v>41</v>
      </c>
      <c r="F22" s="1466">
        <f t="shared" si="6"/>
        <v>66</v>
      </c>
      <c r="G22" s="1466">
        <v>0</v>
      </c>
      <c r="H22" s="1466">
        <v>0</v>
      </c>
      <c r="I22" s="1466">
        <v>0</v>
      </c>
      <c r="J22" s="1466">
        <f>SUM(G22,D22)</f>
        <v>25</v>
      </c>
      <c r="K22" s="1466">
        <f t="shared" si="4"/>
        <v>41</v>
      </c>
      <c r="L22" s="1466">
        <f t="shared" si="4"/>
        <v>66</v>
      </c>
      <c r="M22" s="2910" t="s">
        <v>2342</v>
      </c>
      <c r="N22" s="2910"/>
      <c r="O22" s="2910"/>
    </row>
    <row r="23" spans="1:15" s="437" customFormat="1" ht="18.75" customHeight="1" thickTop="1" thickBot="1">
      <c r="A23" s="2897" t="s">
        <v>1147</v>
      </c>
      <c r="B23" s="2897"/>
      <c r="C23" s="2897"/>
      <c r="D23" s="2897"/>
      <c r="E23" s="2897"/>
      <c r="F23" s="2897"/>
      <c r="G23" s="2897"/>
      <c r="H23" s="2897"/>
      <c r="I23" s="2897"/>
      <c r="J23" s="2897"/>
      <c r="K23" s="2897"/>
      <c r="L23" s="2897"/>
      <c r="M23" s="1541"/>
      <c r="N23" s="2840" t="s">
        <v>1650</v>
      </c>
      <c r="O23" s="2840"/>
    </row>
    <row r="24" spans="1:15" s="437" customFormat="1" ht="14.25" customHeight="1" thickTop="1">
      <c r="A24" s="2838" t="s">
        <v>53</v>
      </c>
      <c r="B24" s="2838" t="s">
        <v>54</v>
      </c>
      <c r="C24" s="2838" t="s">
        <v>55</v>
      </c>
      <c r="D24" s="2838" t="s">
        <v>45</v>
      </c>
      <c r="E24" s="2838"/>
      <c r="F24" s="2838"/>
      <c r="G24" s="2838" t="s">
        <v>46</v>
      </c>
      <c r="H24" s="2838"/>
      <c r="I24" s="2838"/>
      <c r="J24" s="2838" t="s">
        <v>905</v>
      </c>
      <c r="K24" s="2838"/>
      <c r="L24" s="2838"/>
      <c r="M24" s="2898" t="s">
        <v>503</v>
      </c>
      <c r="N24" s="2898" t="s">
        <v>509</v>
      </c>
      <c r="O24" s="2901" t="s">
        <v>502</v>
      </c>
    </row>
    <row r="25" spans="1:15" s="437" customFormat="1" ht="15" customHeight="1">
      <c r="A25" s="2818"/>
      <c r="B25" s="2818"/>
      <c r="C25" s="2818"/>
      <c r="D25" s="2818" t="s">
        <v>1673</v>
      </c>
      <c r="E25" s="2818"/>
      <c r="F25" s="2818"/>
      <c r="G25" s="2818" t="s">
        <v>463</v>
      </c>
      <c r="H25" s="2818"/>
      <c r="I25" s="2818"/>
      <c r="J25" s="2818" t="s">
        <v>464</v>
      </c>
      <c r="K25" s="2818"/>
      <c r="L25" s="2818"/>
      <c r="M25" s="2899"/>
      <c r="N25" s="2899"/>
      <c r="O25" s="2902"/>
    </row>
    <row r="26" spans="1:15" s="437" customFormat="1" ht="17.25" customHeight="1">
      <c r="A26" s="2818"/>
      <c r="B26" s="2818"/>
      <c r="C26" s="2818"/>
      <c r="D26" s="493" t="s">
        <v>931</v>
      </c>
      <c r="E26" s="493" t="s">
        <v>1126</v>
      </c>
      <c r="F26" s="1661" t="s">
        <v>954</v>
      </c>
      <c r="G26" s="493" t="s">
        <v>931</v>
      </c>
      <c r="H26" s="493" t="s">
        <v>1126</v>
      </c>
      <c r="I26" s="1661" t="s">
        <v>954</v>
      </c>
      <c r="J26" s="493" t="s">
        <v>931</v>
      </c>
      <c r="K26" s="493" t="s">
        <v>1126</v>
      </c>
      <c r="L26" s="1661" t="s">
        <v>954</v>
      </c>
      <c r="M26" s="2899"/>
      <c r="N26" s="2899"/>
      <c r="O26" s="2902"/>
    </row>
    <row r="27" spans="1:15" s="437" customFormat="1" ht="11.25" customHeight="1" thickBot="1">
      <c r="A27" s="2837"/>
      <c r="B27" s="2837"/>
      <c r="C27" s="2837"/>
      <c r="D27" s="1666" t="s">
        <v>934</v>
      </c>
      <c r="E27" s="1666" t="s">
        <v>935</v>
      </c>
      <c r="F27" s="1666" t="s">
        <v>936</v>
      </c>
      <c r="G27" s="1666" t="s">
        <v>934</v>
      </c>
      <c r="H27" s="1666" t="s">
        <v>935</v>
      </c>
      <c r="I27" s="1666" t="s">
        <v>936</v>
      </c>
      <c r="J27" s="1666" t="s">
        <v>934</v>
      </c>
      <c r="K27" s="1666" t="s">
        <v>935</v>
      </c>
      <c r="L27" s="1666" t="s">
        <v>936</v>
      </c>
      <c r="M27" s="2900"/>
      <c r="N27" s="2900"/>
      <c r="O27" s="2903"/>
    </row>
    <row r="28" spans="1:15" s="437" customFormat="1" ht="18" customHeight="1">
      <c r="A28" s="2912" t="s">
        <v>63</v>
      </c>
      <c r="B28" s="1128" t="s">
        <v>1149</v>
      </c>
      <c r="C28" s="1643"/>
      <c r="D28" s="1643">
        <v>5</v>
      </c>
      <c r="E28" s="1643">
        <v>19</v>
      </c>
      <c r="F28" s="1643">
        <v>24</v>
      </c>
      <c r="G28" s="1643">
        <v>0</v>
      </c>
      <c r="H28" s="1643">
        <v>0</v>
      </c>
      <c r="I28" s="1643">
        <f t="shared" ref="I28:I32" si="7">SUM(G28:H28)</f>
        <v>0</v>
      </c>
      <c r="J28" s="1662">
        <f t="shared" ref="J28:J31" si="8">SUM(G28,D28)</f>
        <v>5</v>
      </c>
      <c r="K28" s="1662">
        <f t="shared" ref="K28:L31" si="9">SUM(H28,E28)</f>
        <v>19</v>
      </c>
      <c r="L28" s="1662">
        <f t="shared" si="9"/>
        <v>24</v>
      </c>
      <c r="M28" s="1127"/>
      <c r="N28" s="1129" t="s">
        <v>521</v>
      </c>
      <c r="O28" s="2915" t="s">
        <v>487</v>
      </c>
    </row>
    <row r="29" spans="1:15" s="437" customFormat="1" ht="18" customHeight="1">
      <c r="A29" s="2913"/>
      <c r="B29" s="1128" t="s">
        <v>79</v>
      </c>
      <c r="C29" s="1643"/>
      <c r="D29" s="1643">
        <v>5</v>
      </c>
      <c r="E29" s="1643">
        <v>7</v>
      </c>
      <c r="F29" s="1643">
        <v>12</v>
      </c>
      <c r="G29" s="1643">
        <v>0</v>
      </c>
      <c r="H29" s="1643">
        <v>0</v>
      </c>
      <c r="I29" s="1662">
        <f t="shared" si="7"/>
        <v>0</v>
      </c>
      <c r="J29" s="1662">
        <f t="shared" si="8"/>
        <v>5</v>
      </c>
      <c r="K29" s="1662">
        <f t="shared" si="9"/>
        <v>7</v>
      </c>
      <c r="L29" s="1662">
        <f t="shared" si="9"/>
        <v>12</v>
      </c>
      <c r="M29" s="1127"/>
      <c r="N29" s="1129" t="s">
        <v>522</v>
      </c>
      <c r="O29" s="2883"/>
    </row>
    <row r="30" spans="1:15" ht="15" customHeight="1">
      <c r="A30" s="2913"/>
      <c r="B30" s="1136" t="s">
        <v>22</v>
      </c>
      <c r="C30" s="426"/>
      <c r="D30" s="426">
        <v>6</v>
      </c>
      <c r="E30" s="426">
        <v>9</v>
      </c>
      <c r="F30" s="426">
        <v>15</v>
      </c>
      <c r="G30" s="1643">
        <v>0</v>
      </c>
      <c r="H30" s="1643">
        <v>0</v>
      </c>
      <c r="I30" s="1662">
        <f t="shared" si="7"/>
        <v>0</v>
      </c>
      <c r="J30" s="1662">
        <f t="shared" si="8"/>
        <v>6</v>
      </c>
      <c r="K30" s="1662">
        <f t="shared" si="9"/>
        <v>9</v>
      </c>
      <c r="L30" s="1662">
        <f t="shared" si="9"/>
        <v>15</v>
      </c>
      <c r="M30" s="1127"/>
      <c r="N30" s="1129" t="s">
        <v>507</v>
      </c>
      <c r="O30" s="2883"/>
    </row>
    <row r="31" spans="1:15" ht="32.25" customHeight="1">
      <c r="A31" s="2914"/>
      <c r="B31" s="1128" t="s">
        <v>1150</v>
      </c>
      <c r="C31" s="1643"/>
      <c r="D31" s="1643">
        <v>3</v>
      </c>
      <c r="E31" s="1643">
        <v>6</v>
      </c>
      <c r="F31" s="1643">
        <v>9</v>
      </c>
      <c r="G31" s="1643">
        <v>0</v>
      </c>
      <c r="H31" s="1643">
        <v>0</v>
      </c>
      <c r="I31" s="1662">
        <f t="shared" si="7"/>
        <v>0</v>
      </c>
      <c r="J31" s="1662">
        <f t="shared" si="8"/>
        <v>3</v>
      </c>
      <c r="K31" s="1662">
        <f t="shared" si="9"/>
        <v>6</v>
      </c>
      <c r="L31" s="1662">
        <f t="shared" si="9"/>
        <v>9</v>
      </c>
      <c r="M31" s="1127"/>
      <c r="N31" s="1670" t="s">
        <v>1151</v>
      </c>
      <c r="O31" s="2884"/>
    </row>
    <row r="32" spans="1:15" ht="19.5" customHeight="1">
      <c r="A32" s="2803" t="s">
        <v>219</v>
      </c>
      <c r="B32" s="2803"/>
      <c r="C32" s="1137"/>
      <c r="D32" s="1128">
        <f>SUM(D28:D31)</f>
        <v>19</v>
      </c>
      <c r="E32" s="1128">
        <f>SUM(E28:E31)</f>
        <v>41</v>
      </c>
      <c r="F32" s="1662">
        <f t="shared" ref="F32" si="10">SUM(D32:E32)</f>
        <v>60</v>
      </c>
      <c r="G32" s="1652">
        <f>SUM(G28:G31)</f>
        <v>0</v>
      </c>
      <c r="H32" s="1652">
        <f>SUM(H28:H31)</f>
        <v>0</v>
      </c>
      <c r="I32" s="1662">
        <f t="shared" si="7"/>
        <v>0</v>
      </c>
      <c r="J32" s="1652">
        <f>SUM(J28:J31)</f>
        <v>19</v>
      </c>
      <c r="K32" s="1652">
        <f>SUM(K28:K31)</f>
        <v>41</v>
      </c>
      <c r="L32" s="1652">
        <f>SUM(L28:L31)</f>
        <v>60</v>
      </c>
      <c r="M32" s="2889" t="s">
        <v>2348</v>
      </c>
      <c r="N32" s="2889"/>
      <c r="O32" s="2889"/>
    </row>
    <row r="33" spans="1:15" ht="36.75" customHeight="1">
      <c r="A33" s="2890" t="s">
        <v>1152</v>
      </c>
      <c r="B33" s="1138" t="s">
        <v>1152</v>
      </c>
      <c r="C33" s="1648"/>
      <c r="D33" s="1643">
        <v>3</v>
      </c>
      <c r="E33" s="1643">
        <v>21</v>
      </c>
      <c r="F33" s="1643">
        <v>24</v>
      </c>
      <c r="G33" s="1652">
        <f t="shared" ref="G33:G35" si="11">SUM(G28:G32)</f>
        <v>0</v>
      </c>
      <c r="H33" s="1652">
        <v>0</v>
      </c>
      <c r="I33" s="1652">
        <v>0</v>
      </c>
      <c r="J33" s="1643">
        <f>SUM(G33,D33)</f>
        <v>3</v>
      </c>
      <c r="K33" s="1643">
        <f t="shared" ref="K33:L41" si="12">SUM(H33,E33)</f>
        <v>21</v>
      </c>
      <c r="L33" s="1643">
        <f t="shared" si="12"/>
        <v>24</v>
      </c>
      <c r="M33" s="1650"/>
      <c r="N33" s="1139" t="s">
        <v>1695</v>
      </c>
      <c r="O33" s="2892" t="s">
        <v>1695</v>
      </c>
    </row>
    <row r="34" spans="1:15" ht="31.5" customHeight="1">
      <c r="A34" s="2891"/>
      <c r="B34" s="1140" t="s">
        <v>1696</v>
      </c>
      <c r="C34" s="1648"/>
      <c r="D34" s="1643">
        <v>2</v>
      </c>
      <c r="E34" s="1643">
        <v>23</v>
      </c>
      <c r="F34" s="1643">
        <v>25</v>
      </c>
      <c r="G34" s="1652">
        <f t="shared" si="11"/>
        <v>0</v>
      </c>
      <c r="H34" s="1652">
        <v>0</v>
      </c>
      <c r="I34" s="1652">
        <v>0</v>
      </c>
      <c r="J34" s="1643">
        <f t="shared" ref="J34:J35" si="13">SUM(G34,D34)</f>
        <v>2</v>
      </c>
      <c r="K34" s="1643">
        <f t="shared" si="12"/>
        <v>23</v>
      </c>
      <c r="L34" s="1643">
        <f t="shared" si="12"/>
        <v>25</v>
      </c>
      <c r="M34" s="1650"/>
      <c r="N34" s="1141" t="s">
        <v>1698</v>
      </c>
      <c r="O34" s="2893"/>
    </row>
    <row r="35" spans="1:15" ht="19.5" customHeight="1">
      <c r="A35" s="2885" t="s">
        <v>219</v>
      </c>
      <c r="B35" s="2885"/>
      <c r="C35" s="2885"/>
      <c r="D35" s="426">
        <f>SUM(D33:D34)</f>
        <v>5</v>
      </c>
      <c r="E35" s="426">
        <f t="shared" ref="E35:I35" si="14">SUM(E33:E34)</f>
        <v>44</v>
      </c>
      <c r="F35" s="426">
        <f t="shared" si="14"/>
        <v>49</v>
      </c>
      <c r="G35" s="1652">
        <f t="shared" si="11"/>
        <v>0</v>
      </c>
      <c r="H35" s="426">
        <f t="shared" si="14"/>
        <v>0</v>
      </c>
      <c r="I35" s="426">
        <f t="shared" si="14"/>
        <v>0</v>
      </c>
      <c r="J35" s="1643">
        <f t="shared" si="13"/>
        <v>5</v>
      </c>
      <c r="K35" s="1643">
        <f t="shared" si="12"/>
        <v>44</v>
      </c>
      <c r="L35" s="1643">
        <f t="shared" si="12"/>
        <v>49</v>
      </c>
      <c r="M35" s="2894" t="s">
        <v>2348</v>
      </c>
      <c r="N35" s="2894"/>
      <c r="O35" s="2894"/>
    </row>
    <row r="36" spans="1:15" ht="23.25" customHeight="1">
      <c r="A36" s="2895" t="s">
        <v>1153</v>
      </c>
      <c r="B36" s="2895"/>
      <c r="C36" s="1648"/>
      <c r="D36" s="426">
        <v>45</v>
      </c>
      <c r="E36" s="426">
        <v>78</v>
      </c>
      <c r="F36" s="1643">
        <v>123</v>
      </c>
      <c r="G36" s="1643">
        <v>0</v>
      </c>
      <c r="H36" s="1643">
        <v>0</v>
      </c>
      <c r="I36" s="1643">
        <v>0</v>
      </c>
      <c r="J36" s="1643">
        <f>SUM(G36,D36)</f>
        <v>45</v>
      </c>
      <c r="K36" s="1643">
        <f t="shared" si="12"/>
        <v>78</v>
      </c>
      <c r="L36" s="1643">
        <f t="shared" si="12"/>
        <v>123</v>
      </c>
      <c r="M36" s="1129"/>
      <c r="N36" s="1127"/>
      <c r="O36" s="1129" t="s">
        <v>496</v>
      </c>
    </row>
    <row r="37" spans="1:15" s="437" customFormat="1" ht="21" customHeight="1">
      <c r="A37" s="2896" t="s">
        <v>170</v>
      </c>
      <c r="B37" s="1142" t="s">
        <v>1154</v>
      </c>
      <c r="C37" s="1651"/>
      <c r="D37" s="1143">
        <v>9</v>
      </c>
      <c r="E37" s="1143">
        <v>11</v>
      </c>
      <c r="F37" s="426">
        <v>20</v>
      </c>
      <c r="G37" s="426">
        <v>0</v>
      </c>
      <c r="H37" s="426">
        <v>0</v>
      </c>
      <c r="I37" s="426">
        <v>0</v>
      </c>
      <c r="J37" s="426">
        <f>SUM(G37,D37)</f>
        <v>9</v>
      </c>
      <c r="K37" s="426">
        <f t="shared" si="12"/>
        <v>11</v>
      </c>
      <c r="L37" s="426">
        <f t="shared" si="12"/>
        <v>20</v>
      </c>
      <c r="M37" s="1144"/>
      <c r="N37" s="1144" t="s">
        <v>1155</v>
      </c>
      <c r="O37" s="2882" t="s">
        <v>1680</v>
      </c>
    </row>
    <row r="38" spans="1:15" s="437" customFormat="1" ht="19.5" customHeight="1">
      <c r="A38" s="2896"/>
      <c r="B38" s="1652" t="s">
        <v>1156</v>
      </c>
      <c r="C38" s="1648"/>
      <c r="D38" s="1643">
        <v>10</v>
      </c>
      <c r="E38" s="1643">
        <v>10</v>
      </c>
      <c r="F38" s="426">
        <v>20</v>
      </c>
      <c r="G38" s="426">
        <v>0</v>
      </c>
      <c r="H38" s="426">
        <v>0</v>
      </c>
      <c r="I38" s="426">
        <v>0</v>
      </c>
      <c r="J38" s="426">
        <f t="shared" ref="J38:J41" si="15">SUM(G38,D38)</f>
        <v>10</v>
      </c>
      <c r="K38" s="426">
        <f t="shared" si="12"/>
        <v>10</v>
      </c>
      <c r="L38" s="426">
        <f t="shared" si="12"/>
        <v>20</v>
      </c>
      <c r="M38" s="1129"/>
      <c r="N38" s="1129" t="s">
        <v>1157</v>
      </c>
      <c r="O38" s="2883"/>
    </row>
    <row r="39" spans="1:15" s="437" customFormat="1" ht="33.75" customHeight="1">
      <c r="A39" s="2896"/>
      <c r="B39" s="1652" t="s">
        <v>1158</v>
      </c>
      <c r="C39" s="1648"/>
      <c r="D39" s="1643">
        <v>10</v>
      </c>
      <c r="E39" s="1643">
        <v>13</v>
      </c>
      <c r="F39" s="426">
        <v>23</v>
      </c>
      <c r="G39" s="426">
        <v>0</v>
      </c>
      <c r="H39" s="426">
        <v>0</v>
      </c>
      <c r="I39" s="426">
        <v>0</v>
      </c>
      <c r="J39" s="426">
        <f t="shared" si="15"/>
        <v>10</v>
      </c>
      <c r="K39" s="426">
        <f t="shared" si="12"/>
        <v>13</v>
      </c>
      <c r="L39" s="426">
        <f t="shared" si="12"/>
        <v>23</v>
      </c>
      <c r="M39" s="1129"/>
      <c r="N39" s="1670" t="s">
        <v>1159</v>
      </c>
      <c r="O39" s="2883"/>
    </row>
    <row r="40" spans="1:15" s="437" customFormat="1" ht="30" customHeight="1">
      <c r="A40" s="2896"/>
      <c r="B40" s="1652" t="s">
        <v>1160</v>
      </c>
      <c r="C40" s="1648"/>
      <c r="D40" s="1643">
        <v>5</v>
      </c>
      <c r="E40" s="1643">
        <v>19</v>
      </c>
      <c r="F40" s="426">
        <v>24</v>
      </c>
      <c r="G40" s="426">
        <v>0</v>
      </c>
      <c r="H40" s="426">
        <v>0</v>
      </c>
      <c r="I40" s="426">
        <v>0</v>
      </c>
      <c r="J40" s="426">
        <f t="shared" si="15"/>
        <v>5</v>
      </c>
      <c r="K40" s="426">
        <f t="shared" si="12"/>
        <v>19</v>
      </c>
      <c r="L40" s="426">
        <f t="shared" si="12"/>
        <v>24</v>
      </c>
      <c r="M40" s="1129"/>
      <c r="N40" s="1670" t="s">
        <v>1161</v>
      </c>
      <c r="O40" s="2884"/>
    </row>
    <row r="41" spans="1:15" s="439" customFormat="1" ht="21" customHeight="1">
      <c r="A41" s="2803" t="s">
        <v>219</v>
      </c>
      <c r="B41" s="2803"/>
      <c r="C41" s="2803"/>
      <c r="D41" s="1643">
        <f>SUM(D37:D40)</f>
        <v>34</v>
      </c>
      <c r="E41" s="1643">
        <f t="shared" ref="E41:F41" si="16">SUM(E37:E40)</f>
        <v>53</v>
      </c>
      <c r="F41" s="1643">
        <f t="shared" si="16"/>
        <v>87</v>
      </c>
      <c r="G41" s="426">
        <v>0</v>
      </c>
      <c r="H41" s="426">
        <v>0</v>
      </c>
      <c r="I41" s="426">
        <v>0</v>
      </c>
      <c r="J41" s="426">
        <f t="shared" si="15"/>
        <v>34</v>
      </c>
      <c r="K41" s="426">
        <f t="shared" si="12"/>
        <v>53</v>
      </c>
      <c r="L41" s="426">
        <f t="shared" si="12"/>
        <v>87</v>
      </c>
      <c r="M41" s="1145"/>
      <c r="N41" s="2886" t="s">
        <v>2348</v>
      </c>
      <c r="O41" s="2886"/>
    </row>
    <row r="42" spans="1:15" s="439" customFormat="1" ht="36" customHeight="1">
      <c r="A42" s="2879" t="s">
        <v>1130</v>
      </c>
      <c r="B42" s="1652" t="s">
        <v>1162</v>
      </c>
      <c r="C42" s="1648"/>
      <c r="D42" s="1643">
        <v>16</v>
      </c>
      <c r="E42" s="1643">
        <v>8</v>
      </c>
      <c r="F42" s="1643">
        <v>24</v>
      </c>
      <c r="G42" s="1643">
        <v>0</v>
      </c>
      <c r="H42" s="1643">
        <v>0</v>
      </c>
      <c r="I42" s="1643">
        <f>SUM(G42:H42)</f>
        <v>0</v>
      </c>
      <c r="J42" s="1643">
        <f>SUM(G42,D42 )</f>
        <v>16</v>
      </c>
      <c r="K42" s="1643">
        <f t="shared" ref="K42:L44" si="17">SUM(H42,E42 )</f>
        <v>8</v>
      </c>
      <c r="L42" s="1643">
        <f t="shared" si="17"/>
        <v>24</v>
      </c>
      <c r="M42" s="1127"/>
      <c r="N42" s="2394" t="s">
        <v>1163</v>
      </c>
      <c r="O42" s="2882" t="s">
        <v>1131</v>
      </c>
    </row>
    <row r="43" spans="1:15" s="440" customFormat="1" ht="34.5" customHeight="1">
      <c r="A43" s="2880"/>
      <c r="B43" s="1660" t="s">
        <v>1164</v>
      </c>
      <c r="C43" s="1645"/>
      <c r="D43" s="1643">
        <v>14</v>
      </c>
      <c r="E43" s="1643">
        <v>27</v>
      </c>
      <c r="F43" s="1643">
        <v>41</v>
      </c>
      <c r="G43" s="1643">
        <v>0</v>
      </c>
      <c r="H43" s="1643">
        <v>0</v>
      </c>
      <c r="I43" s="1643">
        <f t="shared" ref="I43:I44" si="18">SUM(G43:H43)</f>
        <v>0</v>
      </c>
      <c r="J43" s="1643">
        <f t="shared" ref="J43:J44" si="19">SUM(G43,D43 )</f>
        <v>14</v>
      </c>
      <c r="K43" s="1643">
        <f t="shared" si="17"/>
        <v>27</v>
      </c>
      <c r="L43" s="1643">
        <f t="shared" si="17"/>
        <v>41</v>
      </c>
      <c r="M43" s="1127"/>
      <c r="N43" s="1670" t="s">
        <v>1165</v>
      </c>
      <c r="O43" s="2883"/>
    </row>
    <row r="44" spans="1:15" s="440" customFormat="1" ht="24" customHeight="1">
      <c r="A44" s="2881"/>
      <c r="B44" s="1146" t="s">
        <v>1166</v>
      </c>
      <c r="C44" s="1645"/>
      <c r="D44" s="1643">
        <v>9</v>
      </c>
      <c r="E44" s="1643">
        <v>31</v>
      </c>
      <c r="F44" s="1643">
        <v>40</v>
      </c>
      <c r="G44" s="1643">
        <v>0</v>
      </c>
      <c r="H44" s="1643">
        <v>0</v>
      </c>
      <c r="I44" s="1643">
        <f t="shared" si="18"/>
        <v>0</v>
      </c>
      <c r="J44" s="1643">
        <f t="shared" si="19"/>
        <v>9</v>
      </c>
      <c r="K44" s="1643">
        <f t="shared" si="17"/>
        <v>31</v>
      </c>
      <c r="L44" s="1643">
        <f t="shared" si="17"/>
        <v>40</v>
      </c>
      <c r="M44" s="1127"/>
      <c r="N44" s="1129" t="s">
        <v>1697</v>
      </c>
      <c r="O44" s="2884"/>
    </row>
    <row r="45" spans="1:15" s="440" customFormat="1" ht="16.5" customHeight="1">
      <c r="A45" s="2803" t="s">
        <v>219</v>
      </c>
      <c r="B45" s="2885"/>
      <c r="C45" s="2803"/>
      <c r="D45" s="1643">
        <f>SUM(D42:D44)</f>
        <v>39</v>
      </c>
      <c r="E45" s="1643">
        <f t="shared" ref="E45:L45" si="20">SUM(E42:E44)</f>
        <v>66</v>
      </c>
      <c r="F45" s="1643">
        <f t="shared" si="20"/>
        <v>105</v>
      </c>
      <c r="G45" s="1643">
        <f t="shared" si="20"/>
        <v>0</v>
      </c>
      <c r="H45" s="1643">
        <f t="shared" si="20"/>
        <v>0</v>
      </c>
      <c r="I45" s="1643">
        <f t="shared" si="20"/>
        <v>0</v>
      </c>
      <c r="J45" s="1643">
        <f t="shared" si="20"/>
        <v>39</v>
      </c>
      <c r="K45" s="1643">
        <f t="shared" si="20"/>
        <v>66</v>
      </c>
      <c r="L45" s="1643">
        <f t="shared" si="20"/>
        <v>105</v>
      </c>
      <c r="M45" s="2886" t="s">
        <v>2348</v>
      </c>
      <c r="N45" s="2886"/>
      <c r="O45" s="2886"/>
    </row>
    <row r="46" spans="1:15" s="440" customFormat="1" ht="21" customHeight="1" thickBot="1">
      <c r="A46" s="2887" t="s">
        <v>1167</v>
      </c>
      <c r="B46" s="2887"/>
      <c r="C46" s="2887"/>
      <c r="D46" s="2383">
        <f t="shared" ref="D46:L46" si="21">SUM(D9,D18,D22,D32,D35,D36,D41,D45 )</f>
        <v>251</v>
      </c>
      <c r="E46" s="2383">
        <f t="shared" si="21"/>
        <v>490</v>
      </c>
      <c r="F46" s="2383">
        <f t="shared" si="21"/>
        <v>741</v>
      </c>
      <c r="G46" s="2383">
        <f t="shared" si="21"/>
        <v>0</v>
      </c>
      <c r="H46" s="2383">
        <f t="shared" si="21"/>
        <v>0</v>
      </c>
      <c r="I46" s="2383">
        <f t="shared" si="21"/>
        <v>0</v>
      </c>
      <c r="J46" s="2383">
        <f t="shared" si="21"/>
        <v>251</v>
      </c>
      <c r="K46" s="2383">
        <f t="shared" si="21"/>
        <v>490</v>
      </c>
      <c r="L46" s="2383">
        <f t="shared" si="21"/>
        <v>741</v>
      </c>
      <c r="M46" s="2888" t="s">
        <v>500</v>
      </c>
      <c r="N46" s="2888"/>
      <c r="O46" s="2888"/>
    </row>
    <row r="47" spans="1:15" ht="21.75" customHeight="1" thickBot="1">
      <c r="A47" s="2877" t="s">
        <v>218</v>
      </c>
      <c r="B47" s="2877"/>
      <c r="C47" s="2877"/>
      <c r="D47" s="2384">
        <f>SUM(D46)</f>
        <v>251</v>
      </c>
      <c r="E47" s="2384">
        <f t="shared" ref="E47:L47" si="22">SUM(E46)</f>
        <v>490</v>
      </c>
      <c r="F47" s="2384">
        <f t="shared" si="22"/>
        <v>741</v>
      </c>
      <c r="G47" s="2384">
        <f t="shared" si="22"/>
        <v>0</v>
      </c>
      <c r="H47" s="2384">
        <f t="shared" si="22"/>
        <v>0</v>
      </c>
      <c r="I47" s="2384">
        <f t="shared" si="22"/>
        <v>0</v>
      </c>
      <c r="J47" s="2384">
        <f t="shared" si="22"/>
        <v>251</v>
      </c>
      <c r="K47" s="2384">
        <f t="shared" si="22"/>
        <v>490</v>
      </c>
      <c r="L47" s="2384">
        <f t="shared" si="22"/>
        <v>741</v>
      </c>
      <c r="M47" s="2878" t="s">
        <v>2351</v>
      </c>
      <c r="N47" s="2878"/>
      <c r="O47" s="2878"/>
    </row>
    <row r="48" spans="1:15" ht="19.5" thickTop="1">
      <c r="A48" s="1137"/>
      <c r="B48" s="1137"/>
      <c r="C48" s="1137"/>
      <c r="D48" s="1540"/>
      <c r="E48" s="1540"/>
      <c r="F48" s="1540"/>
      <c r="G48" s="1540"/>
      <c r="H48" s="1540"/>
      <c r="I48" s="1540"/>
      <c r="J48" s="1540"/>
      <c r="K48" s="1540"/>
      <c r="L48" s="1540"/>
      <c r="M48" s="1137"/>
      <c r="N48" s="1137"/>
      <c r="O48" s="1137"/>
    </row>
    <row r="49" spans="1:15">
      <c r="A49" s="1137"/>
      <c r="B49" s="1137"/>
      <c r="C49" s="1137"/>
      <c r="D49" s="1540"/>
      <c r="E49" s="1540"/>
      <c r="F49" s="1540"/>
      <c r="G49" s="1540"/>
      <c r="H49" s="1540"/>
      <c r="I49" s="1540"/>
      <c r="J49" s="1540"/>
      <c r="K49" s="1540"/>
      <c r="L49" s="1540"/>
      <c r="M49" s="1137"/>
      <c r="N49" s="1137"/>
      <c r="O49" s="1137"/>
    </row>
    <row r="50" spans="1:15">
      <c r="A50" s="1137"/>
      <c r="B50" s="1137"/>
      <c r="C50" s="1137"/>
      <c r="D50" s="1540"/>
      <c r="E50" s="1540"/>
      <c r="F50" s="1540"/>
      <c r="G50" s="1540"/>
      <c r="H50" s="1540"/>
      <c r="I50" s="1540"/>
      <c r="J50" s="1540"/>
      <c r="K50" s="1540"/>
      <c r="L50" s="1540"/>
      <c r="M50" s="1137"/>
      <c r="N50" s="1137"/>
      <c r="O50" s="1137"/>
    </row>
    <row r="51" spans="1:15">
      <c r="A51" s="1137"/>
      <c r="B51" s="1137"/>
      <c r="C51" s="1137"/>
      <c r="D51" s="1540"/>
      <c r="E51" s="1540"/>
      <c r="F51" s="1540"/>
      <c r="G51" s="1540"/>
      <c r="H51" s="1540"/>
      <c r="I51" s="1540"/>
      <c r="J51" s="1540"/>
      <c r="K51" s="1540"/>
      <c r="L51" s="1540"/>
      <c r="M51" s="1137"/>
      <c r="N51" s="1137"/>
      <c r="O51" s="1137"/>
    </row>
    <row r="52" spans="1:15">
      <c r="A52" s="1137"/>
      <c r="B52" s="1137"/>
      <c r="C52" s="1137"/>
      <c r="D52" s="1540"/>
      <c r="E52" s="1540"/>
      <c r="F52" s="1540"/>
      <c r="G52" s="1540"/>
      <c r="H52" s="1540"/>
      <c r="I52" s="1540"/>
      <c r="J52" s="1540"/>
      <c r="K52" s="1540"/>
      <c r="L52" s="1540"/>
      <c r="M52" s="1137"/>
      <c r="N52" s="1137"/>
      <c r="O52" s="1137"/>
    </row>
    <row r="53" spans="1:15">
      <c r="A53" s="1137"/>
      <c r="B53" s="1137"/>
      <c r="C53" s="1137"/>
      <c r="D53" s="1540"/>
      <c r="E53" s="1540"/>
      <c r="F53" s="1540"/>
      <c r="G53" s="1540"/>
      <c r="H53" s="1540"/>
      <c r="I53" s="1540"/>
      <c r="J53" s="1540"/>
      <c r="K53" s="1540"/>
      <c r="L53" s="1540"/>
      <c r="M53" s="1137"/>
      <c r="N53" s="1137"/>
      <c r="O53" s="1137"/>
    </row>
    <row r="54" spans="1:15">
      <c r="A54" s="1137"/>
      <c r="B54" s="1137"/>
      <c r="C54" s="1137"/>
      <c r="D54" s="1540"/>
      <c r="E54" s="1540"/>
      <c r="F54" s="1540"/>
      <c r="G54" s="1540"/>
      <c r="H54" s="1540"/>
      <c r="I54" s="1540"/>
      <c r="J54" s="1540"/>
      <c r="K54" s="1540"/>
      <c r="L54" s="1540"/>
      <c r="M54" s="1137"/>
      <c r="N54" s="1137"/>
      <c r="O54" s="1137"/>
    </row>
    <row r="55" spans="1:15">
      <c r="A55" s="1137"/>
      <c r="B55" s="1137"/>
      <c r="C55" s="1137"/>
      <c r="D55" s="1540"/>
      <c r="E55" s="1540"/>
      <c r="F55" s="1540"/>
      <c r="G55" s="1540"/>
      <c r="H55" s="1540"/>
      <c r="I55" s="1540"/>
      <c r="J55" s="1540"/>
      <c r="K55" s="1540"/>
      <c r="L55" s="1540"/>
      <c r="M55" s="1137"/>
      <c r="N55" s="1137"/>
      <c r="O55" s="1137"/>
    </row>
    <row r="56" spans="1:15">
      <c r="A56" s="1137"/>
      <c r="B56" s="1137"/>
      <c r="C56" s="1137"/>
      <c r="D56" s="1540"/>
      <c r="E56" s="1540"/>
      <c r="F56" s="1540"/>
      <c r="G56" s="1540"/>
      <c r="H56" s="1540"/>
      <c r="I56" s="1540"/>
      <c r="J56" s="1540"/>
      <c r="K56" s="1540"/>
      <c r="L56" s="1540"/>
      <c r="M56" s="1137"/>
      <c r="N56" s="1137"/>
      <c r="O56" s="1137"/>
    </row>
    <row r="57" spans="1:15">
      <c r="A57" s="1137"/>
      <c r="B57" s="1137"/>
      <c r="C57" s="1137"/>
      <c r="D57" s="1540"/>
      <c r="E57" s="1540"/>
      <c r="F57" s="1540"/>
      <c r="G57" s="1540"/>
      <c r="H57" s="1540"/>
      <c r="I57" s="1540"/>
      <c r="J57" s="1540"/>
      <c r="K57" s="1540"/>
      <c r="L57" s="1540"/>
      <c r="M57" s="1137"/>
      <c r="N57" s="1137"/>
      <c r="O57" s="1137"/>
    </row>
    <row r="58" spans="1:15">
      <c r="A58" s="1137"/>
      <c r="B58" s="1137"/>
      <c r="C58" s="1137"/>
      <c r="D58" s="1540"/>
      <c r="E58" s="1540"/>
      <c r="F58" s="1540"/>
      <c r="G58" s="1540"/>
      <c r="H58" s="1540"/>
      <c r="I58" s="1540"/>
      <c r="J58" s="1540"/>
      <c r="K58" s="1540"/>
      <c r="L58" s="1540"/>
      <c r="M58" s="1137"/>
      <c r="N58" s="1137"/>
      <c r="O58" s="1137"/>
    </row>
    <row r="59" spans="1:15">
      <c r="A59" s="1137"/>
      <c r="B59" s="1137"/>
      <c r="C59" s="1137"/>
      <c r="D59" s="1540"/>
      <c r="E59" s="1540"/>
      <c r="F59" s="1540"/>
      <c r="G59" s="1540"/>
      <c r="H59" s="1540"/>
      <c r="I59" s="1540"/>
      <c r="J59" s="1540"/>
      <c r="K59" s="1540"/>
      <c r="L59" s="1540"/>
      <c r="M59" s="1137"/>
      <c r="N59" s="1137"/>
      <c r="O59" s="1137"/>
    </row>
    <row r="60" spans="1:15">
      <c r="A60" s="1137"/>
      <c r="B60" s="1137"/>
      <c r="C60" s="1137"/>
      <c r="D60" s="1540"/>
      <c r="E60" s="1540"/>
      <c r="F60" s="1540"/>
      <c r="G60" s="1540"/>
      <c r="H60" s="1540"/>
      <c r="I60" s="1540"/>
      <c r="J60" s="1540"/>
      <c r="K60" s="1540"/>
      <c r="L60" s="1540"/>
      <c r="M60" s="1137"/>
      <c r="N60" s="1137"/>
      <c r="O60" s="1137"/>
    </row>
    <row r="61" spans="1:15">
      <c r="A61" s="1137"/>
      <c r="B61" s="1137"/>
      <c r="C61" s="1137"/>
      <c r="D61" s="1540"/>
      <c r="E61" s="1540"/>
      <c r="F61" s="1540"/>
      <c r="G61" s="1540"/>
      <c r="H61" s="1540"/>
      <c r="I61" s="1540"/>
      <c r="J61" s="1540"/>
      <c r="K61" s="1540"/>
      <c r="L61" s="1540"/>
      <c r="M61" s="1137"/>
      <c r="N61" s="1137"/>
      <c r="O61" s="1137"/>
    </row>
    <row r="62" spans="1:15">
      <c r="A62" s="1137"/>
      <c r="B62" s="1137"/>
      <c r="C62" s="1137"/>
      <c r="D62" s="1540"/>
      <c r="E62" s="1540"/>
      <c r="F62" s="1540"/>
      <c r="G62" s="1540"/>
      <c r="H62" s="1540"/>
      <c r="I62" s="1540"/>
      <c r="J62" s="1540"/>
      <c r="K62" s="1540"/>
      <c r="L62" s="1540"/>
      <c r="M62" s="1137"/>
      <c r="N62" s="1137"/>
      <c r="O62" s="1137"/>
    </row>
    <row r="63" spans="1:15">
      <c r="A63" s="1137"/>
      <c r="B63" s="1137"/>
      <c r="C63" s="1137"/>
      <c r="D63" s="1540"/>
      <c r="E63" s="1540"/>
      <c r="F63" s="1540"/>
      <c r="G63" s="1540"/>
      <c r="H63" s="1540"/>
      <c r="I63" s="1540"/>
      <c r="J63" s="1540"/>
      <c r="K63" s="1540"/>
      <c r="L63" s="1540"/>
      <c r="M63" s="1137"/>
      <c r="N63" s="1137"/>
      <c r="O63" s="1137"/>
    </row>
    <row r="64" spans="1:15">
      <c r="A64" s="1137"/>
      <c r="B64" s="1137"/>
      <c r="C64" s="1137"/>
      <c r="D64" s="1540"/>
      <c r="E64" s="1540"/>
      <c r="F64" s="1540"/>
      <c r="G64" s="1540"/>
      <c r="H64" s="1540"/>
      <c r="I64" s="1540"/>
      <c r="J64" s="1540"/>
      <c r="K64" s="1540"/>
      <c r="L64" s="1540"/>
      <c r="M64" s="1137"/>
      <c r="N64" s="1137"/>
      <c r="O64" s="1137"/>
    </row>
    <row r="65" spans="1:15">
      <c r="A65" s="1137"/>
      <c r="B65" s="1137"/>
      <c r="C65" s="1137"/>
      <c r="D65" s="1540"/>
      <c r="E65" s="1540"/>
      <c r="F65" s="1540"/>
      <c r="G65" s="1540"/>
      <c r="H65" s="1540"/>
      <c r="I65" s="1540"/>
      <c r="J65" s="1540"/>
      <c r="K65" s="1540"/>
      <c r="L65" s="1540"/>
      <c r="M65" s="1137"/>
      <c r="N65" s="1137"/>
      <c r="O65" s="1137"/>
    </row>
    <row r="66" spans="1:15">
      <c r="A66" s="1137"/>
      <c r="B66" s="1137"/>
      <c r="C66" s="1137"/>
      <c r="D66" s="1540"/>
      <c r="E66" s="1540"/>
      <c r="F66" s="1540"/>
      <c r="G66" s="1540"/>
      <c r="H66" s="1540"/>
      <c r="I66" s="1540"/>
      <c r="J66" s="1540"/>
      <c r="K66" s="1540"/>
      <c r="L66" s="1540"/>
      <c r="M66" s="1137"/>
      <c r="N66" s="1137"/>
      <c r="O66" s="1137"/>
    </row>
    <row r="67" spans="1:15">
      <c r="A67" s="1137"/>
      <c r="B67" s="1137"/>
      <c r="C67" s="1137"/>
      <c r="D67" s="1540"/>
      <c r="E67" s="1540"/>
      <c r="F67" s="1540"/>
      <c r="G67" s="1540"/>
      <c r="H67" s="1540"/>
      <c r="I67" s="1540"/>
      <c r="J67" s="1540"/>
      <c r="K67" s="1540"/>
      <c r="L67" s="1540"/>
      <c r="M67" s="1137"/>
      <c r="N67" s="1137"/>
      <c r="O67" s="1137"/>
    </row>
    <row r="68" spans="1:15">
      <c r="A68" s="1137"/>
      <c r="B68" s="1137"/>
      <c r="C68" s="1137"/>
      <c r="D68" s="1540"/>
      <c r="E68" s="1540"/>
      <c r="F68" s="1540"/>
      <c r="G68" s="1540"/>
      <c r="H68" s="1540"/>
      <c r="I68" s="1540"/>
      <c r="J68" s="1540"/>
      <c r="K68" s="1540"/>
      <c r="L68" s="1540"/>
      <c r="M68" s="1137"/>
      <c r="N68" s="1137"/>
      <c r="O68" s="1137"/>
    </row>
    <row r="69" spans="1:15">
      <c r="D69" s="3"/>
      <c r="E69" s="3"/>
      <c r="F69" s="3"/>
      <c r="G69" s="3"/>
      <c r="H69" s="3"/>
      <c r="I69" s="3"/>
      <c r="J69" s="3"/>
      <c r="K69" s="3"/>
      <c r="L69" s="3"/>
    </row>
    <row r="70" spans="1:15">
      <c r="D70" s="3"/>
      <c r="E70" s="3"/>
      <c r="F70" s="3"/>
      <c r="G70" s="3"/>
      <c r="H70" s="3"/>
      <c r="I70" s="3"/>
      <c r="J70" s="3"/>
      <c r="K70" s="3"/>
      <c r="L70" s="3"/>
    </row>
    <row r="71" spans="1:15">
      <c r="D71" s="3"/>
      <c r="E71" s="3"/>
      <c r="F71" s="3"/>
      <c r="G71" s="3"/>
      <c r="H71" s="3"/>
      <c r="I71" s="3"/>
      <c r="J71" s="3"/>
      <c r="K71" s="3"/>
      <c r="L71" s="3"/>
    </row>
    <row r="72" spans="1:15">
      <c r="D72" s="3"/>
      <c r="E72" s="3"/>
      <c r="F72" s="3"/>
      <c r="G72" s="3"/>
      <c r="H72" s="3"/>
      <c r="I72" s="3"/>
      <c r="J72" s="3"/>
      <c r="K72" s="3"/>
      <c r="L72" s="3"/>
    </row>
    <row r="73" spans="1:15">
      <c r="D73" s="3"/>
      <c r="E73" s="3"/>
      <c r="F73" s="3"/>
      <c r="G73" s="3"/>
      <c r="H73" s="3"/>
      <c r="I73" s="3"/>
      <c r="J73" s="3"/>
      <c r="K73" s="3"/>
      <c r="L73" s="3"/>
    </row>
    <row r="74" spans="1:15">
      <c r="D74" s="3"/>
      <c r="E74" s="3"/>
      <c r="F74" s="3"/>
      <c r="G74" s="3"/>
      <c r="H74" s="3"/>
      <c r="I74" s="3"/>
      <c r="J74" s="3"/>
      <c r="K74" s="3"/>
      <c r="L74" s="3"/>
    </row>
    <row r="75" spans="1:15">
      <c r="D75" s="3"/>
      <c r="E75" s="3"/>
      <c r="F75" s="3"/>
      <c r="G75" s="3"/>
      <c r="H75" s="3"/>
      <c r="I75" s="3"/>
      <c r="J75" s="3"/>
      <c r="K75" s="3"/>
      <c r="L75" s="3"/>
    </row>
    <row r="76" spans="1:15">
      <c r="D76" s="3"/>
      <c r="E76" s="3"/>
      <c r="F76" s="3"/>
      <c r="G76" s="3"/>
      <c r="H76" s="3"/>
      <c r="I76" s="3"/>
      <c r="J76" s="3"/>
      <c r="K76" s="3"/>
      <c r="L76" s="3"/>
    </row>
    <row r="77" spans="1:15">
      <c r="D77" s="3"/>
      <c r="E77" s="3"/>
      <c r="F77" s="3"/>
      <c r="G77" s="3"/>
      <c r="H77" s="3"/>
      <c r="I77" s="3"/>
      <c r="J77" s="3"/>
      <c r="K77" s="3"/>
      <c r="L77" s="3"/>
    </row>
    <row r="78" spans="1:15">
      <c r="D78" s="3"/>
      <c r="E78" s="3"/>
      <c r="F78" s="3"/>
      <c r="G78" s="3"/>
      <c r="H78" s="3"/>
      <c r="I78" s="3"/>
      <c r="J78" s="3"/>
      <c r="K78" s="3"/>
      <c r="L78" s="3"/>
    </row>
    <row r="79" spans="1:15">
      <c r="D79" s="3"/>
      <c r="E79" s="3"/>
      <c r="F79" s="3"/>
      <c r="G79" s="3"/>
      <c r="H79" s="3"/>
      <c r="I79" s="3"/>
      <c r="J79" s="3"/>
      <c r="K79" s="3"/>
      <c r="L79" s="3"/>
    </row>
    <row r="80" spans="1:15">
      <c r="D80" s="3"/>
      <c r="E80" s="3"/>
      <c r="F80" s="3"/>
      <c r="G80" s="3"/>
      <c r="H80" s="3"/>
      <c r="I80" s="3"/>
      <c r="J80" s="3"/>
      <c r="K80" s="3"/>
      <c r="L80" s="3"/>
    </row>
    <row r="81" spans="4:12">
      <c r="D81" s="3"/>
      <c r="E81" s="3"/>
      <c r="F81" s="3"/>
      <c r="G81" s="3"/>
      <c r="H81" s="3"/>
      <c r="I81" s="3"/>
      <c r="J81" s="3"/>
      <c r="K81" s="3"/>
      <c r="L81" s="3"/>
    </row>
    <row r="82" spans="4:12">
      <c r="D82" s="3"/>
      <c r="E82" s="3"/>
      <c r="F82" s="3"/>
      <c r="G82" s="3"/>
      <c r="H82" s="3"/>
      <c r="I82" s="3"/>
      <c r="J82" s="3"/>
      <c r="K82" s="3"/>
      <c r="L82" s="3"/>
    </row>
    <row r="300" spans="5:12">
      <c r="E300" s="1812"/>
      <c r="F300" s="1812"/>
      <c r="G300" s="1812"/>
      <c r="H300" s="1812"/>
      <c r="I300" s="1812"/>
      <c r="J300" s="1812"/>
      <c r="K300" s="1812"/>
      <c r="L300" s="1812"/>
    </row>
  </sheetData>
  <mergeCells count="61">
    <mergeCell ref="A28:A31"/>
    <mergeCell ref="O28:O31"/>
    <mergeCell ref="A1:N1"/>
    <mergeCell ref="A2:O2"/>
    <mergeCell ref="A3:B3"/>
    <mergeCell ref="N3:O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8:B8"/>
    <mergeCell ref="N8:O8"/>
    <mergeCell ref="A10:A17"/>
    <mergeCell ref="O10:O17"/>
    <mergeCell ref="A18:C18"/>
    <mergeCell ref="N18:O18"/>
    <mergeCell ref="A19:A21"/>
    <mergeCell ref="O19:O21"/>
    <mergeCell ref="A22:C22"/>
    <mergeCell ref="M22:O22"/>
    <mergeCell ref="A23:L23"/>
    <mergeCell ref="N23:O23"/>
    <mergeCell ref="A24:A27"/>
    <mergeCell ref="B24:B27"/>
    <mergeCell ref="C24:C27"/>
    <mergeCell ref="D24:F24"/>
    <mergeCell ref="G24:I24"/>
    <mergeCell ref="M24:M27"/>
    <mergeCell ref="N24:N27"/>
    <mergeCell ref="O24:O27"/>
    <mergeCell ref="D25:F25"/>
    <mergeCell ref="G25:I25"/>
    <mergeCell ref="J25:L25"/>
    <mergeCell ref="J24:L24"/>
    <mergeCell ref="A41:C41"/>
    <mergeCell ref="N41:O41"/>
    <mergeCell ref="A32:B32"/>
    <mergeCell ref="M32:O32"/>
    <mergeCell ref="A33:A34"/>
    <mergeCell ref="O33:O34"/>
    <mergeCell ref="A35:C35"/>
    <mergeCell ref="M35:O35"/>
    <mergeCell ref="A36:B36"/>
    <mergeCell ref="A37:A40"/>
    <mergeCell ref="O37:O40"/>
    <mergeCell ref="A47:C47"/>
    <mergeCell ref="M47:O47"/>
    <mergeCell ref="A42:A44"/>
    <mergeCell ref="O42:O44"/>
    <mergeCell ref="A45:C45"/>
    <mergeCell ref="M45:O45"/>
    <mergeCell ref="A46:C46"/>
    <mergeCell ref="M46:O46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2388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39"/>
  <sheetViews>
    <sheetView rightToLeft="1" view="pageBreakPreview" topLeftCell="A7" zoomScale="85" zoomScaleNormal="60" zoomScaleSheetLayoutView="85" workbookViewId="0">
      <selection activeCell="R101" sqref="R101"/>
    </sheetView>
  </sheetViews>
  <sheetFormatPr defaultRowHeight="20.25"/>
  <cols>
    <col min="1" max="1" width="33.42578125" style="442" customWidth="1"/>
    <col min="2" max="10" width="9.5703125" style="442" customWidth="1"/>
    <col min="11" max="11" width="37.28515625" style="442" customWidth="1"/>
    <col min="12" max="244" width="9.140625" style="442"/>
    <col min="245" max="245" width="23.5703125" style="442" customWidth="1"/>
    <col min="246" max="257" width="10.5703125" style="442" customWidth="1"/>
    <col min="258" max="500" width="9.140625" style="442"/>
    <col min="501" max="501" width="23.5703125" style="442" customWidth="1"/>
    <col min="502" max="513" width="10.5703125" style="442" customWidth="1"/>
    <col min="514" max="756" width="9.140625" style="442"/>
    <col min="757" max="757" width="23.5703125" style="442" customWidth="1"/>
    <col min="758" max="769" width="10.5703125" style="442" customWidth="1"/>
    <col min="770" max="1012" width="9.140625" style="442"/>
    <col min="1013" max="1013" width="23.5703125" style="442" customWidth="1"/>
    <col min="1014" max="1025" width="10.5703125" style="442" customWidth="1"/>
    <col min="1026" max="1268" width="9.140625" style="442"/>
    <col min="1269" max="1269" width="23.5703125" style="442" customWidth="1"/>
    <col min="1270" max="1281" width="10.5703125" style="442" customWidth="1"/>
    <col min="1282" max="1524" width="9.140625" style="442"/>
    <col min="1525" max="1525" width="23.5703125" style="442" customWidth="1"/>
    <col min="1526" max="1537" width="10.5703125" style="442" customWidth="1"/>
    <col min="1538" max="1780" width="9.140625" style="442"/>
    <col min="1781" max="1781" width="23.5703125" style="442" customWidth="1"/>
    <col min="1782" max="1793" width="10.5703125" style="442" customWidth="1"/>
    <col min="1794" max="2036" width="9.140625" style="442"/>
    <col min="2037" max="2037" width="23.5703125" style="442" customWidth="1"/>
    <col min="2038" max="2049" width="10.5703125" style="442" customWidth="1"/>
    <col min="2050" max="2292" width="9.140625" style="442"/>
    <col min="2293" max="2293" width="23.5703125" style="442" customWidth="1"/>
    <col min="2294" max="2305" width="10.5703125" style="442" customWidth="1"/>
    <col min="2306" max="2548" width="9.140625" style="442"/>
    <col min="2549" max="2549" width="23.5703125" style="442" customWidth="1"/>
    <col min="2550" max="2561" width="10.5703125" style="442" customWidth="1"/>
    <col min="2562" max="2804" width="9.140625" style="442"/>
    <col min="2805" max="2805" width="23.5703125" style="442" customWidth="1"/>
    <col min="2806" max="2817" width="10.5703125" style="442" customWidth="1"/>
    <col min="2818" max="3060" width="9.140625" style="442"/>
    <col min="3061" max="3061" width="23.5703125" style="442" customWidth="1"/>
    <col min="3062" max="3073" width="10.5703125" style="442" customWidth="1"/>
    <col min="3074" max="3316" width="9.140625" style="442"/>
    <col min="3317" max="3317" width="23.5703125" style="442" customWidth="1"/>
    <col min="3318" max="3329" width="10.5703125" style="442" customWidth="1"/>
    <col min="3330" max="3572" width="9.140625" style="442"/>
    <col min="3573" max="3573" width="23.5703125" style="442" customWidth="1"/>
    <col min="3574" max="3585" width="10.5703125" style="442" customWidth="1"/>
    <col min="3586" max="3828" width="9.140625" style="442"/>
    <col min="3829" max="3829" width="23.5703125" style="442" customWidth="1"/>
    <col min="3830" max="3841" width="10.5703125" style="442" customWidth="1"/>
    <col min="3842" max="4084" width="9.140625" style="442"/>
    <col min="4085" max="4085" width="23.5703125" style="442" customWidth="1"/>
    <col min="4086" max="4097" width="10.5703125" style="442" customWidth="1"/>
    <col min="4098" max="4340" width="9.140625" style="442"/>
    <col min="4341" max="4341" width="23.5703125" style="442" customWidth="1"/>
    <col min="4342" max="4353" width="10.5703125" style="442" customWidth="1"/>
    <col min="4354" max="4596" width="9.140625" style="442"/>
    <col min="4597" max="4597" width="23.5703125" style="442" customWidth="1"/>
    <col min="4598" max="4609" width="10.5703125" style="442" customWidth="1"/>
    <col min="4610" max="4852" width="9.140625" style="442"/>
    <col min="4853" max="4853" width="23.5703125" style="442" customWidth="1"/>
    <col min="4854" max="4865" width="10.5703125" style="442" customWidth="1"/>
    <col min="4866" max="5108" width="9.140625" style="442"/>
    <col min="5109" max="5109" width="23.5703125" style="442" customWidth="1"/>
    <col min="5110" max="5121" width="10.5703125" style="442" customWidth="1"/>
    <col min="5122" max="5364" width="9.140625" style="442"/>
    <col min="5365" max="5365" width="23.5703125" style="442" customWidth="1"/>
    <col min="5366" max="5377" width="10.5703125" style="442" customWidth="1"/>
    <col min="5378" max="5620" width="9.140625" style="442"/>
    <col min="5621" max="5621" width="23.5703125" style="442" customWidth="1"/>
    <col min="5622" max="5633" width="10.5703125" style="442" customWidth="1"/>
    <col min="5634" max="5876" width="9.140625" style="442"/>
    <col min="5877" max="5877" width="23.5703125" style="442" customWidth="1"/>
    <col min="5878" max="5889" width="10.5703125" style="442" customWidth="1"/>
    <col min="5890" max="6132" width="9.140625" style="442"/>
    <col min="6133" max="6133" width="23.5703125" style="442" customWidth="1"/>
    <col min="6134" max="6145" width="10.5703125" style="442" customWidth="1"/>
    <col min="6146" max="6388" width="9.140625" style="442"/>
    <col min="6389" max="6389" width="23.5703125" style="442" customWidth="1"/>
    <col min="6390" max="6401" width="10.5703125" style="442" customWidth="1"/>
    <col min="6402" max="6644" width="9.140625" style="442"/>
    <col min="6645" max="6645" width="23.5703125" style="442" customWidth="1"/>
    <col min="6646" max="6657" width="10.5703125" style="442" customWidth="1"/>
    <col min="6658" max="6900" width="9.140625" style="442"/>
    <col min="6901" max="6901" width="23.5703125" style="442" customWidth="1"/>
    <col min="6902" max="6913" width="10.5703125" style="442" customWidth="1"/>
    <col min="6914" max="7156" width="9.140625" style="442"/>
    <col min="7157" max="7157" width="23.5703125" style="442" customWidth="1"/>
    <col min="7158" max="7169" width="10.5703125" style="442" customWidth="1"/>
    <col min="7170" max="7412" width="9.140625" style="442"/>
    <col min="7413" max="7413" width="23.5703125" style="442" customWidth="1"/>
    <col min="7414" max="7425" width="10.5703125" style="442" customWidth="1"/>
    <col min="7426" max="7668" width="9.140625" style="442"/>
    <col min="7669" max="7669" width="23.5703125" style="442" customWidth="1"/>
    <col min="7670" max="7681" width="10.5703125" style="442" customWidth="1"/>
    <col min="7682" max="7924" width="9.140625" style="442"/>
    <col min="7925" max="7925" width="23.5703125" style="442" customWidth="1"/>
    <col min="7926" max="7937" width="10.5703125" style="442" customWidth="1"/>
    <col min="7938" max="8180" width="9.140625" style="442"/>
    <col min="8181" max="8181" width="23.5703125" style="442" customWidth="1"/>
    <col min="8182" max="8193" width="10.5703125" style="442" customWidth="1"/>
    <col min="8194" max="8436" width="9.140625" style="442"/>
    <col min="8437" max="8437" width="23.5703125" style="442" customWidth="1"/>
    <col min="8438" max="8449" width="10.5703125" style="442" customWidth="1"/>
    <col min="8450" max="8692" width="9.140625" style="442"/>
    <col min="8693" max="8693" width="23.5703125" style="442" customWidth="1"/>
    <col min="8694" max="8705" width="10.5703125" style="442" customWidth="1"/>
    <col min="8706" max="8948" width="9.140625" style="442"/>
    <col min="8949" max="8949" width="23.5703125" style="442" customWidth="1"/>
    <col min="8950" max="8961" width="10.5703125" style="442" customWidth="1"/>
    <col min="8962" max="9204" width="9.140625" style="442"/>
    <col min="9205" max="9205" width="23.5703125" style="442" customWidth="1"/>
    <col min="9206" max="9217" width="10.5703125" style="442" customWidth="1"/>
    <col min="9218" max="9460" width="9.140625" style="442"/>
    <col min="9461" max="9461" width="23.5703125" style="442" customWidth="1"/>
    <col min="9462" max="9473" width="10.5703125" style="442" customWidth="1"/>
    <col min="9474" max="9716" width="9.140625" style="442"/>
    <col min="9717" max="9717" width="23.5703125" style="442" customWidth="1"/>
    <col min="9718" max="9729" width="10.5703125" style="442" customWidth="1"/>
    <col min="9730" max="9972" width="9.140625" style="442"/>
    <col min="9973" max="9973" width="23.5703125" style="442" customWidth="1"/>
    <col min="9974" max="9985" width="10.5703125" style="442" customWidth="1"/>
    <col min="9986" max="10228" width="9.140625" style="442"/>
    <col min="10229" max="10229" width="23.5703125" style="442" customWidth="1"/>
    <col min="10230" max="10241" width="10.5703125" style="442" customWidth="1"/>
    <col min="10242" max="10484" width="9.140625" style="442"/>
    <col min="10485" max="10485" width="23.5703125" style="442" customWidth="1"/>
    <col min="10486" max="10497" width="10.5703125" style="442" customWidth="1"/>
    <col min="10498" max="10740" width="9.140625" style="442"/>
    <col min="10741" max="10741" width="23.5703125" style="442" customWidth="1"/>
    <col min="10742" max="10753" width="10.5703125" style="442" customWidth="1"/>
    <col min="10754" max="10996" width="9.140625" style="442"/>
    <col min="10997" max="10997" width="23.5703125" style="442" customWidth="1"/>
    <col min="10998" max="11009" width="10.5703125" style="442" customWidth="1"/>
    <col min="11010" max="11252" width="9.140625" style="442"/>
    <col min="11253" max="11253" width="23.5703125" style="442" customWidth="1"/>
    <col min="11254" max="11265" width="10.5703125" style="442" customWidth="1"/>
    <col min="11266" max="11508" width="9.140625" style="442"/>
    <col min="11509" max="11509" width="23.5703125" style="442" customWidth="1"/>
    <col min="11510" max="11521" width="10.5703125" style="442" customWidth="1"/>
    <col min="11522" max="11764" width="9.140625" style="442"/>
    <col min="11765" max="11765" width="23.5703125" style="442" customWidth="1"/>
    <col min="11766" max="11777" width="10.5703125" style="442" customWidth="1"/>
    <col min="11778" max="12020" width="9.140625" style="442"/>
    <col min="12021" max="12021" width="23.5703125" style="442" customWidth="1"/>
    <col min="12022" max="12033" width="10.5703125" style="442" customWidth="1"/>
    <col min="12034" max="12276" width="9.140625" style="442"/>
    <col min="12277" max="12277" width="23.5703125" style="442" customWidth="1"/>
    <col min="12278" max="12289" width="10.5703125" style="442" customWidth="1"/>
    <col min="12290" max="12532" width="9.140625" style="442"/>
    <col min="12533" max="12533" width="23.5703125" style="442" customWidth="1"/>
    <col min="12534" max="12545" width="10.5703125" style="442" customWidth="1"/>
    <col min="12546" max="12788" width="9.140625" style="442"/>
    <col min="12789" max="12789" width="23.5703125" style="442" customWidth="1"/>
    <col min="12790" max="12801" width="10.5703125" style="442" customWidth="1"/>
    <col min="12802" max="13044" width="9.140625" style="442"/>
    <col min="13045" max="13045" width="23.5703125" style="442" customWidth="1"/>
    <col min="13046" max="13057" width="10.5703125" style="442" customWidth="1"/>
    <col min="13058" max="13300" width="9.140625" style="442"/>
    <col min="13301" max="13301" width="23.5703125" style="442" customWidth="1"/>
    <col min="13302" max="13313" width="10.5703125" style="442" customWidth="1"/>
    <col min="13314" max="13556" width="9.140625" style="442"/>
    <col min="13557" max="13557" width="23.5703125" style="442" customWidth="1"/>
    <col min="13558" max="13569" width="10.5703125" style="442" customWidth="1"/>
    <col min="13570" max="13812" width="9.140625" style="442"/>
    <col min="13813" max="13813" width="23.5703125" style="442" customWidth="1"/>
    <col min="13814" max="13825" width="10.5703125" style="442" customWidth="1"/>
    <col min="13826" max="14068" width="9.140625" style="442"/>
    <col min="14069" max="14069" width="23.5703125" style="442" customWidth="1"/>
    <col min="14070" max="14081" width="10.5703125" style="442" customWidth="1"/>
    <col min="14082" max="14324" width="9.140625" style="442"/>
    <col min="14325" max="14325" width="23.5703125" style="442" customWidth="1"/>
    <col min="14326" max="14337" width="10.5703125" style="442" customWidth="1"/>
    <col min="14338" max="14580" width="9.140625" style="442"/>
    <col min="14581" max="14581" width="23.5703125" style="442" customWidth="1"/>
    <col min="14582" max="14593" width="10.5703125" style="442" customWidth="1"/>
    <col min="14594" max="14836" width="9.140625" style="442"/>
    <col min="14837" max="14837" width="23.5703125" style="442" customWidth="1"/>
    <col min="14838" max="14849" width="10.5703125" style="442" customWidth="1"/>
    <col min="14850" max="15092" width="9.140625" style="442"/>
    <col min="15093" max="15093" width="23.5703125" style="442" customWidth="1"/>
    <col min="15094" max="15105" width="10.5703125" style="442" customWidth="1"/>
    <col min="15106" max="15348" width="9.140625" style="442"/>
    <col min="15349" max="15349" width="23.5703125" style="442" customWidth="1"/>
    <col min="15350" max="15361" width="10.5703125" style="442" customWidth="1"/>
    <col min="15362" max="15604" width="9.140625" style="442"/>
    <col min="15605" max="15605" width="23.5703125" style="442" customWidth="1"/>
    <col min="15606" max="15617" width="10.5703125" style="442" customWidth="1"/>
    <col min="15618" max="15860" width="9.140625" style="442"/>
    <col min="15861" max="15861" width="23.5703125" style="442" customWidth="1"/>
    <col min="15862" max="15873" width="10.5703125" style="442" customWidth="1"/>
    <col min="15874" max="16116" width="9.140625" style="442"/>
    <col min="16117" max="16117" width="23.5703125" style="442" customWidth="1"/>
    <col min="16118" max="16129" width="10.5703125" style="442" customWidth="1"/>
    <col min="16130" max="16384" width="9.140625" style="442"/>
  </cols>
  <sheetData>
    <row r="1" spans="1:11" s="349" customFormat="1" ht="18.75" customHeight="1">
      <c r="A1" s="2693" t="s">
        <v>1859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349" customFormat="1" ht="38.25" customHeight="1">
      <c r="A2" s="2691" t="s">
        <v>1858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182" customFormat="1" ht="20.25" customHeight="1" thickBot="1">
      <c r="A3" s="1542" t="s">
        <v>1630</v>
      </c>
      <c r="B3" s="1543"/>
      <c r="C3" s="1543"/>
      <c r="D3" s="1543"/>
      <c r="E3" s="1543"/>
      <c r="F3" s="1543"/>
      <c r="G3" s="1543"/>
      <c r="H3" s="1543"/>
      <c r="I3" s="1543"/>
      <c r="J3" s="1543"/>
      <c r="K3" s="1544" t="s">
        <v>1631</v>
      </c>
    </row>
    <row r="4" spans="1:11" s="3" customFormat="1" ht="18.75" customHeight="1" thickTop="1">
      <c r="A4" s="2692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905</v>
      </c>
      <c r="I4" s="2692"/>
      <c r="J4" s="2692"/>
      <c r="K4" s="2874" t="s">
        <v>502</v>
      </c>
    </row>
    <row r="5" spans="1:11" s="3" customFormat="1" ht="15" customHeight="1">
      <c r="A5" s="2693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1" s="3" customFormat="1" ht="16.5" customHeight="1">
      <c r="A6" s="2693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2875"/>
    </row>
    <row r="7" spans="1:11" s="3" customFormat="1" ht="16.5" customHeight="1" thickBot="1">
      <c r="A7" s="2694"/>
      <c r="B7" s="1088" t="s">
        <v>934</v>
      </c>
      <c r="C7" s="1088" t="s">
        <v>935</v>
      </c>
      <c r="D7" s="1088" t="s">
        <v>936</v>
      </c>
      <c r="E7" s="1088" t="s">
        <v>934</v>
      </c>
      <c r="F7" s="1088" t="s">
        <v>935</v>
      </c>
      <c r="G7" s="1088" t="s">
        <v>936</v>
      </c>
      <c r="H7" s="1088" t="s">
        <v>934</v>
      </c>
      <c r="I7" s="1088" t="s">
        <v>935</v>
      </c>
      <c r="J7" s="1088" t="s">
        <v>936</v>
      </c>
      <c r="K7" s="2876"/>
    </row>
    <row r="8" spans="1:11" ht="18.75" customHeight="1">
      <c r="A8" s="21" t="s">
        <v>48</v>
      </c>
      <c r="B8" s="21"/>
      <c r="C8" s="21"/>
      <c r="D8" s="21"/>
      <c r="E8" s="21"/>
      <c r="F8" s="21"/>
      <c r="G8" s="21"/>
      <c r="H8" s="21"/>
      <c r="I8" s="21"/>
      <c r="J8" s="21"/>
      <c r="K8" s="441" t="s">
        <v>504</v>
      </c>
    </row>
    <row r="9" spans="1:11" ht="18.75" customHeight="1">
      <c r="A9" s="1707" t="s">
        <v>56</v>
      </c>
      <c r="B9" s="1707">
        <v>24</v>
      </c>
      <c r="C9" s="1707">
        <v>31</v>
      </c>
      <c r="D9" s="1705">
        <v>55</v>
      </c>
      <c r="E9" s="1707">
        <v>0</v>
      </c>
      <c r="F9" s="1707">
        <v>0</v>
      </c>
      <c r="G9" s="1707">
        <v>0</v>
      </c>
      <c r="H9" s="2393">
        <f>SUM(B9,E9)</f>
        <v>24</v>
      </c>
      <c r="I9" s="2393">
        <f t="shared" ref="I9:J9" si="0">SUM(C9,F9)</f>
        <v>31</v>
      </c>
      <c r="J9" s="2393">
        <f t="shared" si="0"/>
        <v>55</v>
      </c>
      <c r="K9" s="1512" t="s">
        <v>478</v>
      </c>
    </row>
    <row r="10" spans="1:11" ht="18.75" customHeight="1">
      <c r="A10" s="403" t="s">
        <v>60</v>
      </c>
      <c r="B10" s="403">
        <v>17</v>
      </c>
      <c r="C10" s="403">
        <v>36</v>
      </c>
      <c r="D10" s="403">
        <v>53</v>
      </c>
      <c r="E10" s="403">
        <v>0</v>
      </c>
      <c r="F10" s="403">
        <v>0</v>
      </c>
      <c r="G10" s="403">
        <v>0</v>
      </c>
      <c r="H10" s="2387">
        <f t="shared" ref="H10:H17" si="1">SUM(B10,E10)</f>
        <v>17</v>
      </c>
      <c r="I10" s="2387">
        <f t="shared" ref="I10:I17" si="2">SUM(C10,F10)</f>
        <v>36</v>
      </c>
      <c r="J10" s="2387">
        <f t="shared" ref="J10:J17" si="3">SUM(D10,G10)</f>
        <v>53</v>
      </c>
      <c r="K10" s="42" t="s">
        <v>483</v>
      </c>
    </row>
    <row r="11" spans="1:11" ht="19.5" customHeight="1">
      <c r="A11" s="200" t="s">
        <v>64</v>
      </c>
      <c r="B11" s="200">
        <v>172</v>
      </c>
      <c r="C11" s="200">
        <v>97</v>
      </c>
      <c r="D11" s="403">
        <v>269</v>
      </c>
      <c r="E11" s="200">
        <v>0</v>
      </c>
      <c r="F11" s="200">
        <v>0</v>
      </c>
      <c r="G11" s="200">
        <f>SUM(E11:F11)</f>
        <v>0</v>
      </c>
      <c r="H11" s="2393">
        <f t="shared" si="1"/>
        <v>172</v>
      </c>
      <c r="I11" s="2393">
        <f t="shared" si="2"/>
        <v>97</v>
      </c>
      <c r="J11" s="2393">
        <f t="shared" si="3"/>
        <v>269</v>
      </c>
      <c r="K11" s="42" t="s">
        <v>527</v>
      </c>
    </row>
    <row r="12" spans="1:11" ht="22.5" customHeight="1">
      <c r="A12" s="200" t="s">
        <v>199</v>
      </c>
      <c r="B12" s="200">
        <v>0</v>
      </c>
      <c r="C12" s="200">
        <v>550</v>
      </c>
      <c r="D12" s="403">
        <v>550</v>
      </c>
      <c r="E12" s="200">
        <v>0</v>
      </c>
      <c r="F12" s="200">
        <v>0</v>
      </c>
      <c r="G12" s="200">
        <f t="shared" ref="G12:G17" si="4">SUM(E12:F12)</f>
        <v>0</v>
      </c>
      <c r="H12" s="2393">
        <f t="shared" si="1"/>
        <v>0</v>
      </c>
      <c r="I12" s="2393">
        <f t="shared" si="2"/>
        <v>550</v>
      </c>
      <c r="J12" s="2393">
        <f t="shared" si="3"/>
        <v>550</v>
      </c>
      <c r="K12" s="42" t="s">
        <v>492</v>
      </c>
    </row>
    <row r="13" spans="1:11" ht="17.25" customHeight="1">
      <c r="A13" s="200" t="s">
        <v>239</v>
      </c>
      <c r="B13" s="200">
        <v>188</v>
      </c>
      <c r="C13" s="200">
        <v>96</v>
      </c>
      <c r="D13" s="403">
        <v>284</v>
      </c>
      <c r="E13" s="200">
        <v>0</v>
      </c>
      <c r="F13" s="200">
        <v>0</v>
      </c>
      <c r="G13" s="200">
        <f t="shared" si="4"/>
        <v>0</v>
      </c>
      <c r="H13" s="2393">
        <f t="shared" si="1"/>
        <v>188</v>
      </c>
      <c r="I13" s="2393">
        <f t="shared" si="2"/>
        <v>96</v>
      </c>
      <c r="J13" s="2393">
        <f t="shared" si="3"/>
        <v>284</v>
      </c>
      <c r="K13" s="42" t="s">
        <v>590</v>
      </c>
    </row>
    <row r="14" spans="1:11" ht="18.75" customHeight="1">
      <c r="A14" s="200" t="s">
        <v>65</v>
      </c>
      <c r="B14" s="200">
        <v>233</v>
      </c>
      <c r="C14" s="200">
        <v>226</v>
      </c>
      <c r="D14" s="403">
        <v>459</v>
      </c>
      <c r="E14" s="200">
        <v>0</v>
      </c>
      <c r="F14" s="200">
        <v>0</v>
      </c>
      <c r="G14" s="200">
        <f t="shared" si="4"/>
        <v>0</v>
      </c>
      <c r="H14" s="2393">
        <f t="shared" si="1"/>
        <v>233</v>
      </c>
      <c r="I14" s="2393">
        <f t="shared" si="2"/>
        <v>226</v>
      </c>
      <c r="J14" s="2393">
        <f t="shared" si="3"/>
        <v>459</v>
      </c>
      <c r="K14" s="42" t="s">
        <v>1168</v>
      </c>
    </row>
    <row r="15" spans="1:11" ht="19.5" customHeight="1">
      <c r="A15" s="200" t="s">
        <v>1169</v>
      </c>
      <c r="B15" s="200">
        <v>48</v>
      </c>
      <c r="C15" s="200">
        <v>39</v>
      </c>
      <c r="D15" s="403">
        <v>87</v>
      </c>
      <c r="E15" s="200">
        <v>0</v>
      </c>
      <c r="F15" s="200">
        <v>0</v>
      </c>
      <c r="G15" s="200">
        <f t="shared" si="4"/>
        <v>0</v>
      </c>
      <c r="H15" s="2393">
        <f t="shared" si="1"/>
        <v>48</v>
      </c>
      <c r="I15" s="2393">
        <f t="shared" si="2"/>
        <v>39</v>
      </c>
      <c r="J15" s="2393">
        <f t="shared" si="3"/>
        <v>87</v>
      </c>
      <c r="K15" s="42" t="s">
        <v>494</v>
      </c>
    </row>
    <row r="16" spans="1:11" ht="22.5" customHeight="1">
      <c r="A16" s="200" t="s">
        <v>290</v>
      </c>
      <c r="B16" s="200">
        <v>106</v>
      </c>
      <c r="C16" s="200">
        <v>123</v>
      </c>
      <c r="D16" s="403">
        <v>229</v>
      </c>
      <c r="E16" s="200">
        <v>0</v>
      </c>
      <c r="F16" s="200">
        <v>0</v>
      </c>
      <c r="G16" s="200">
        <f t="shared" si="4"/>
        <v>0</v>
      </c>
      <c r="H16" s="2393">
        <f t="shared" si="1"/>
        <v>106</v>
      </c>
      <c r="I16" s="2393">
        <f t="shared" si="2"/>
        <v>123</v>
      </c>
      <c r="J16" s="2393">
        <f t="shared" si="3"/>
        <v>229</v>
      </c>
      <c r="K16" s="1512" t="s">
        <v>2419</v>
      </c>
    </row>
    <row r="17" spans="1:11" ht="19.5" customHeight="1">
      <c r="A17" s="42" t="s">
        <v>171</v>
      </c>
      <c r="B17" s="318">
        <v>151</v>
      </c>
      <c r="C17" s="318">
        <v>309</v>
      </c>
      <c r="D17" s="318">
        <v>460</v>
      </c>
      <c r="E17" s="200">
        <v>0</v>
      </c>
      <c r="F17" s="200">
        <v>0</v>
      </c>
      <c r="G17" s="200">
        <f t="shared" si="4"/>
        <v>0</v>
      </c>
      <c r="H17" s="2393">
        <f t="shared" si="1"/>
        <v>151</v>
      </c>
      <c r="I17" s="2393">
        <f t="shared" si="2"/>
        <v>309</v>
      </c>
      <c r="J17" s="2393">
        <f t="shared" si="3"/>
        <v>460</v>
      </c>
      <c r="K17" s="42" t="s">
        <v>579</v>
      </c>
    </row>
    <row r="18" spans="1:11" ht="21" customHeight="1">
      <c r="A18" s="407" t="s">
        <v>50</v>
      </c>
      <c r="B18" s="200">
        <f>SUM(B9:B17)</f>
        <v>939</v>
      </c>
      <c r="C18" s="1707">
        <f t="shared" ref="C18:J18" si="5">SUM(C9:C17)</f>
        <v>1507</v>
      </c>
      <c r="D18" s="1707">
        <f t="shared" si="5"/>
        <v>2446</v>
      </c>
      <c r="E18" s="1707">
        <f t="shared" si="5"/>
        <v>0</v>
      </c>
      <c r="F18" s="1707">
        <f t="shared" si="5"/>
        <v>0</v>
      </c>
      <c r="G18" s="1707">
        <f t="shared" si="5"/>
        <v>0</v>
      </c>
      <c r="H18" s="2393">
        <f t="shared" si="5"/>
        <v>939</v>
      </c>
      <c r="I18" s="2393">
        <f t="shared" si="5"/>
        <v>1507</v>
      </c>
      <c r="J18" s="2393">
        <f t="shared" si="5"/>
        <v>2446</v>
      </c>
      <c r="K18" s="42" t="s">
        <v>500</v>
      </c>
    </row>
    <row r="19" spans="1:11" ht="18" customHeight="1">
      <c r="A19" s="318" t="s">
        <v>51</v>
      </c>
      <c r="B19" s="1706"/>
      <c r="C19" s="1706"/>
      <c r="D19" s="1706"/>
      <c r="E19" s="318"/>
      <c r="F19" s="318"/>
      <c r="G19" s="318"/>
      <c r="H19" s="318"/>
      <c r="I19" s="318"/>
      <c r="J19" s="318"/>
      <c r="K19" s="42" t="s">
        <v>582</v>
      </c>
    </row>
    <row r="20" spans="1:11" ht="18" customHeight="1">
      <c r="A20" s="1706" t="s">
        <v>60</v>
      </c>
      <c r="B20" s="1706">
        <v>29</v>
      </c>
      <c r="C20" s="1706">
        <v>14</v>
      </c>
      <c r="D20" s="1706">
        <f>SUM(B20:C20)</f>
        <v>43</v>
      </c>
      <c r="E20" s="1706">
        <v>0</v>
      </c>
      <c r="F20" s="1706">
        <v>0</v>
      </c>
      <c r="G20" s="1706">
        <v>0</v>
      </c>
      <c r="H20" s="1706">
        <v>29</v>
      </c>
      <c r="I20" s="1706">
        <v>14</v>
      </c>
      <c r="J20" s="1706">
        <v>43</v>
      </c>
      <c r="K20" s="2258" t="s">
        <v>483</v>
      </c>
    </row>
    <row r="21" spans="1:11" ht="22.5" customHeight="1">
      <c r="A21" s="42" t="s">
        <v>64</v>
      </c>
      <c r="B21" s="200">
        <v>100</v>
      </c>
      <c r="C21" s="200">
        <v>107</v>
      </c>
      <c r="D21" s="2299">
        <f t="shared" ref="D21:D27" si="6">SUM(B21:C21)</f>
        <v>207</v>
      </c>
      <c r="E21" s="200">
        <v>0</v>
      </c>
      <c r="F21" s="200">
        <v>0</v>
      </c>
      <c r="G21" s="200">
        <f>SUM(E21:F21)</f>
        <v>0</v>
      </c>
      <c r="H21" s="200">
        <f>SUM(E21,B21)</f>
        <v>100</v>
      </c>
      <c r="I21" s="200">
        <f t="shared" ref="I21:J27" si="7">SUM(F21,C21)</f>
        <v>107</v>
      </c>
      <c r="J21" s="200">
        <f t="shared" si="7"/>
        <v>207</v>
      </c>
      <c r="K21" s="42" t="s">
        <v>527</v>
      </c>
    </row>
    <row r="22" spans="1:11" ht="22.5" customHeight="1">
      <c r="A22" s="42" t="s">
        <v>65</v>
      </c>
      <c r="B22" s="200">
        <v>87</v>
      </c>
      <c r="C22" s="200">
        <v>43</v>
      </c>
      <c r="D22" s="2299">
        <f t="shared" si="6"/>
        <v>130</v>
      </c>
      <c r="E22" s="200">
        <v>0</v>
      </c>
      <c r="F22" s="200">
        <v>0</v>
      </c>
      <c r="G22" s="200">
        <f>SUM(E22:F22)</f>
        <v>0</v>
      </c>
      <c r="H22" s="200">
        <f>SUM(E22,B22)</f>
        <v>87</v>
      </c>
      <c r="I22" s="200">
        <f>SUM(F22,C22)</f>
        <v>43</v>
      </c>
      <c r="J22" s="200">
        <f>SUM(G22,D22)</f>
        <v>130</v>
      </c>
      <c r="K22" s="42" t="s">
        <v>1168</v>
      </c>
    </row>
    <row r="23" spans="1:11" ht="22.5" customHeight="1">
      <c r="A23" s="42" t="s">
        <v>199</v>
      </c>
      <c r="B23" s="200">
        <v>0</v>
      </c>
      <c r="C23" s="200">
        <v>110</v>
      </c>
      <c r="D23" s="2299">
        <f t="shared" si="6"/>
        <v>110</v>
      </c>
      <c r="E23" s="200">
        <v>0</v>
      </c>
      <c r="F23" s="200">
        <v>0</v>
      </c>
      <c r="G23" s="200">
        <f t="shared" ref="G23:G27" si="8">SUM(E23:F23)</f>
        <v>0</v>
      </c>
      <c r="H23" s="200">
        <f t="shared" ref="H23:H27" si="9">SUM(E23,B23)</f>
        <v>0</v>
      </c>
      <c r="I23" s="200">
        <f t="shared" si="7"/>
        <v>110</v>
      </c>
      <c r="J23" s="200">
        <f t="shared" si="7"/>
        <v>110</v>
      </c>
      <c r="K23" s="42" t="s">
        <v>492</v>
      </c>
    </row>
    <row r="24" spans="1:11" ht="22.5" customHeight="1">
      <c r="A24" s="200" t="s">
        <v>239</v>
      </c>
      <c r="B24" s="200">
        <v>37</v>
      </c>
      <c r="C24" s="200">
        <v>20</v>
      </c>
      <c r="D24" s="2299">
        <f t="shared" si="6"/>
        <v>57</v>
      </c>
      <c r="E24" s="200">
        <v>0</v>
      </c>
      <c r="F24" s="200">
        <v>0</v>
      </c>
      <c r="G24" s="200">
        <f t="shared" si="8"/>
        <v>0</v>
      </c>
      <c r="H24" s="200">
        <f t="shared" si="9"/>
        <v>37</v>
      </c>
      <c r="I24" s="200">
        <f t="shared" si="7"/>
        <v>20</v>
      </c>
      <c r="J24" s="200">
        <f t="shared" si="7"/>
        <v>57</v>
      </c>
      <c r="K24" s="42" t="s">
        <v>590</v>
      </c>
    </row>
    <row r="25" spans="1:11" ht="22.5" customHeight="1">
      <c r="A25" s="42" t="s">
        <v>67</v>
      </c>
      <c r="B25" s="200">
        <v>46</v>
      </c>
      <c r="C25" s="200">
        <v>24</v>
      </c>
      <c r="D25" s="2299">
        <f t="shared" si="6"/>
        <v>70</v>
      </c>
      <c r="E25" s="200">
        <v>0</v>
      </c>
      <c r="F25" s="200">
        <v>0</v>
      </c>
      <c r="G25" s="200">
        <f t="shared" si="8"/>
        <v>0</v>
      </c>
      <c r="H25" s="200">
        <f t="shared" si="9"/>
        <v>46</v>
      </c>
      <c r="I25" s="200">
        <f t="shared" si="7"/>
        <v>24</v>
      </c>
      <c r="J25" s="200">
        <f t="shared" si="7"/>
        <v>70</v>
      </c>
      <c r="K25" s="42" t="s">
        <v>494</v>
      </c>
    </row>
    <row r="26" spans="1:11" ht="22.5" customHeight="1">
      <c r="A26" s="42" t="s">
        <v>290</v>
      </c>
      <c r="B26" s="200">
        <v>103</v>
      </c>
      <c r="C26" s="200">
        <v>60</v>
      </c>
      <c r="D26" s="2299">
        <f t="shared" si="6"/>
        <v>163</v>
      </c>
      <c r="E26" s="200">
        <v>0</v>
      </c>
      <c r="F26" s="200">
        <v>0</v>
      </c>
      <c r="G26" s="200">
        <f t="shared" si="8"/>
        <v>0</v>
      </c>
      <c r="H26" s="200">
        <f t="shared" si="9"/>
        <v>103</v>
      </c>
      <c r="I26" s="200">
        <f t="shared" si="7"/>
        <v>60</v>
      </c>
      <c r="J26" s="200">
        <f t="shared" si="7"/>
        <v>163</v>
      </c>
      <c r="K26" s="42" t="s">
        <v>2419</v>
      </c>
    </row>
    <row r="27" spans="1:11" ht="20.25" customHeight="1">
      <c r="A27" s="42" t="s">
        <v>171</v>
      </c>
      <c r="B27" s="200">
        <v>36</v>
      </c>
      <c r="C27" s="200">
        <v>8</v>
      </c>
      <c r="D27" s="2299">
        <f t="shared" si="6"/>
        <v>44</v>
      </c>
      <c r="E27" s="200">
        <v>0</v>
      </c>
      <c r="F27" s="200">
        <v>0</v>
      </c>
      <c r="G27" s="200">
        <f t="shared" si="8"/>
        <v>0</v>
      </c>
      <c r="H27" s="200">
        <f t="shared" si="9"/>
        <v>36</v>
      </c>
      <c r="I27" s="200">
        <f t="shared" si="7"/>
        <v>8</v>
      </c>
      <c r="J27" s="200">
        <f t="shared" si="7"/>
        <v>44</v>
      </c>
      <c r="K27" s="42" t="s">
        <v>579</v>
      </c>
    </row>
    <row r="28" spans="1:11" ht="18" customHeight="1" thickBot="1">
      <c r="A28" s="137" t="s">
        <v>52</v>
      </c>
      <c r="B28" s="41">
        <f>SUM(B20:B27)</f>
        <v>438</v>
      </c>
      <c r="C28" s="998">
        <f t="shared" ref="C28:J28" si="10">SUM(C20:C27)</f>
        <v>386</v>
      </c>
      <c r="D28" s="998">
        <f t="shared" si="10"/>
        <v>824</v>
      </c>
      <c r="E28" s="998">
        <f t="shared" si="10"/>
        <v>0</v>
      </c>
      <c r="F28" s="998">
        <f t="shared" si="10"/>
        <v>0</v>
      </c>
      <c r="G28" s="998">
        <f t="shared" si="10"/>
        <v>0</v>
      </c>
      <c r="H28" s="998">
        <f t="shared" si="10"/>
        <v>438</v>
      </c>
      <c r="I28" s="998">
        <f t="shared" si="10"/>
        <v>386</v>
      </c>
      <c r="J28" s="998">
        <f t="shared" si="10"/>
        <v>824</v>
      </c>
      <c r="K28" s="128" t="s">
        <v>588</v>
      </c>
    </row>
    <row r="29" spans="1:11" ht="18" customHeight="1" thickBot="1">
      <c r="A29" s="34" t="s">
        <v>218</v>
      </c>
      <c r="B29" s="53">
        <f t="shared" ref="B29:J29" si="11">SUM(B28,B18)</f>
        <v>1377</v>
      </c>
      <c r="C29" s="53">
        <f t="shared" si="11"/>
        <v>1893</v>
      </c>
      <c r="D29" s="53">
        <f t="shared" si="11"/>
        <v>3270</v>
      </c>
      <c r="E29" s="53">
        <f t="shared" si="11"/>
        <v>0</v>
      </c>
      <c r="F29" s="53">
        <f t="shared" si="11"/>
        <v>0</v>
      </c>
      <c r="G29" s="53">
        <f t="shared" si="11"/>
        <v>0</v>
      </c>
      <c r="H29" s="53">
        <f t="shared" si="11"/>
        <v>1377</v>
      </c>
      <c r="I29" s="53">
        <f t="shared" si="11"/>
        <v>1893</v>
      </c>
      <c r="J29" s="53">
        <f t="shared" si="11"/>
        <v>3270</v>
      </c>
      <c r="K29" s="129" t="s">
        <v>2351</v>
      </c>
    </row>
    <row r="30" spans="1:11" ht="21" thickTop="1"/>
    <row r="39" spans="18:18">
      <c r="R39" s="442" t="s">
        <v>1651</v>
      </c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404"/>
  <sheetViews>
    <sheetView rightToLeft="1" view="pageBreakPreview" topLeftCell="A49" zoomScale="75" zoomScaleNormal="60" zoomScaleSheetLayoutView="75" workbookViewId="0">
      <selection activeCell="R101" sqref="R101"/>
    </sheetView>
  </sheetViews>
  <sheetFormatPr defaultRowHeight="18"/>
  <cols>
    <col min="1" max="1" width="19.28515625" style="444" customWidth="1"/>
    <col min="2" max="2" width="17.5703125" style="444" customWidth="1"/>
    <col min="3" max="3" width="14" style="444" customWidth="1"/>
    <col min="4" max="12" width="7.42578125" style="444" customWidth="1"/>
    <col min="13" max="13" width="12.5703125" style="444" customWidth="1"/>
    <col min="14" max="14" width="25" style="444" customWidth="1"/>
    <col min="15" max="15" width="20.140625" style="444" customWidth="1"/>
    <col min="16" max="247" width="9.140625" style="444"/>
    <col min="248" max="248" width="14.5703125" style="444" customWidth="1"/>
    <col min="249" max="249" width="24.140625" style="444" customWidth="1"/>
    <col min="250" max="250" width="19.140625" style="444" customWidth="1"/>
    <col min="251" max="253" width="7.7109375" style="444" customWidth="1"/>
    <col min="254" max="259" width="6.7109375" style="444" customWidth="1"/>
    <col min="260" max="262" width="8.7109375" style="444" customWidth="1"/>
    <col min="263" max="503" width="9.140625" style="444"/>
    <col min="504" max="504" width="14.5703125" style="444" customWidth="1"/>
    <col min="505" max="505" width="24.140625" style="444" customWidth="1"/>
    <col min="506" max="506" width="19.140625" style="444" customWidth="1"/>
    <col min="507" max="509" width="7.7109375" style="444" customWidth="1"/>
    <col min="510" max="515" width="6.7109375" style="444" customWidth="1"/>
    <col min="516" max="518" width="8.7109375" style="444" customWidth="1"/>
    <col min="519" max="759" width="9.140625" style="444"/>
    <col min="760" max="760" width="14.5703125" style="444" customWidth="1"/>
    <col min="761" max="761" width="24.140625" style="444" customWidth="1"/>
    <col min="762" max="762" width="19.140625" style="444" customWidth="1"/>
    <col min="763" max="765" width="7.7109375" style="444" customWidth="1"/>
    <col min="766" max="771" width="6.7109375" style="444" customWidth="1"/>
    <col min="772" max="774" width="8.7109375" style="444" customWidth="1"/>
    <col min="775" max="1015" width="9.140625" style="444"/>
    <col min="1016" max="1016" width="14.5703125" style="444" customWidth="1"/>
    <col min="1017" max="1017" width="24.140625" style="444" customWidth="1"/>
    <col min="1018" max="1018" width="19.140625" style="444" customWidth="1"/>
    <col min="1019" max="1021" width="7.7109375" style="444" customWidth="1"/>
    <col min="1022" max="1027" width="6.7109375" style="444" customWidth="1"/>
    <col min="1028" max="1030" width="8.7109375" style="444" customWidth="1"/>
    <col min="1031" max="1271" width="9.140625" style="444"/>
    <col min="1272" max="1272" width="14.5703125" style="444" customWidth="1"/>
    <col min="1273" max="1273" width="24.140625" style="444" customWidth="1"/>
    <col min="1274" max="1274" width="19.140625" style="444" customWidth="1"/>
    <col min="1275" max="1277" width="7.7109375" style="444" customWidth="1"/>
    <col min="1278" max="1283" width="6.7109375" style="444" customWidth="1"/>
    <col min="1284" max="1286" width="8.7109375" style="444" customWidth="1"/>
    <col min="1287" max="1527" width="9.140625" style="444"/>
    <col min="1528" max="1528" width="14.5703125" style="444" customWidth="1"/>
    <col min="1529" max="1529" width="24.140625" style="444" customWidth="1"/>
    <col min="1530" max="1530" width="19.140625" style="444" customWidth="1"/>
    <col min="1531" max="1533" width="7.7109375" style="444" customWidth="1"/>
    <col min="1534" max="1539" width="6.7109375" style="444" customWidth="1"/>
    <col min="1540" max="1542" width="8.7109375" style="444" customWidth="1"/>
    <col min="1543" max="1783" width="9.140625" style="444"/>
    <col min="1784" max="1784" width="14.5703125" style="444" customWidth="1"/>
    <col min="1785" max="1785" width="24.140625" style="444" customWidth="1"/>
    <col min="1786" max="1786" width="19.140625" style="444" customWidth="1"/>
    <col min="1787" max="1789" width="7.7109375" style="444" customWidth="1"/>
    <col min="1790" max="1795" width="6.7109375" style="444" customWidth="1"/>
    <col min="1796" max="1798" width="8.7109375" style="444" customWidth="1"/>
    <col min="1799" max="2039" width="9.140625" style="444"/>
    <col min="2040" max="2040" width="14.5703125" style="444" customWidth="1"/>
    <col min="2041" max="2041" width="24.140625" style="444" customWidth="1"/>
    <col min="2042" max="2042" width="19.140625" style="444" customWidth="1"/>
    <col min="2043" max="2045" width="7.7109375" style="444" customWidth="1"/>
    <col min="2046" max="2051" width="6.7109375" style="444" customWidth="1"/>
    <col min="2052" max="2054" width="8.7109375" style="444" customWidth="1"/>
    <col min="2055" max="2295" width="9.140625" style="444"/>
    <col min="2296" max="2296" width="14.5703125" style="444" customWidth="1"/>
    <col min="2297" max="2297" width="24.140625" style="444" customWidth="1"/>
    <col min="2298" max="2298" width="19.140625" style="444" customWidth="1"/>
    <col min="2299" max="2301" width="7.7109375" style="444" customWidth="1"/>
    <col min="2302" max="2307" width="6.7109375" style="444" customWidth="1"/>
    <col min="2308" max="2310" width="8.7109375" style="444" customWidth="1"/>
    <col min="2311" max="2551" width="9.140625" style="444"/>
    <col min="2552" max="2552" width="14.5703125" style="444" customWidth="1"/>
    <col min="2553" max="2553" width="24.140625" style="444" customWidth="1"/>
    <col min="2554" max="2554" width="19.140625" style="444" customWidth="1"/>
    <col min="2555" max="2557" width="7.7109375" style="444" customWidth="1"/>
    <col min="2558" max="2563" width="6.7109375" style="444" customWidth="1"/>
    <col min="2564" max="2566" width="8.7109375" style="444" customWidth="1"/>
    <col min="2567" max="2807" width="9.140625" style="444"/>
    <col min="2808" max="2808" width="14.5703125" style="444" customWidth="1"/>
    <col min="2809" max="2809" width="24.140625" style="444" customWidth="1"/>
    <col min="2810" max="2810" width="19.140625" style="444" customWidth="1"/>
    <col min="2811" max="2813" width="7.7109375" style="444" customWidth="1"/>
    <col min="2814" max="2819" width="6.7109375" style="444" customWidth="1"/>
    <col min="2820" max="2822" width="8.7109375" style="444" customWidth="1"/>
    <col min="2823" max="3063" width="9.140625" style="444"/>
    <col min="3064" max="3064" width="14.5703125" style="444" customWidth="1"/>
    <col min="3065" max="3065" width="24.140625" style="444" customWidth="1"/>
    <col min="3066" max="3066" width="19.140625" style="444" customWidth="1"/>
    <col min="3067" max="3069" width="7.7109375" style="444" customWidth="1"/>
    <col min="3070" max="3075" width="6.7109375" style="444" customWidth="1"/>
    <col min="3076" max="3078" width="8.7109375" style="444" customWidth="1"/>
    <col min="3079" max="3319" width="9.140625" style="444"/>
    <col min="3320" max="3320" width="14.5703125" style="444" customWidth="1"/>
    <col min="3321" max="3321" width="24.140625" style="444" customWidth="1"/>
    <col min="3322" max="3322" width="19.140625" style="444" customWidth="1"/>
    <col min="3323" max="3325" width="7.7109375" style="444" customWidth="1"/>
    <col min="3326" max="3331" width="6.7109375" style="444" customWidth="1"/>
    <col min="3332" max="3334" width="8.7109375" style="444" customWidth="1"/>
    <col min="3335" max="3575" width="9.140625" style="444"/>
    <col min="3576" max="3576" width="14.5703125" style="444" customWidth="1"/>
    <col min="3577" max="3577" width="24.140625" style="444" customWidth="1"/>
    <col min="3578" max="3578" width="19.140625" style="444" customWidth="1"/>
    <col min="3579" max="3581" width="7.7109375" style="444" customWidth="1"/>
    <col min="3582" max="3587" width="6.7109375" style="444" customWidth="1"/>
    <col min="3588" max="3590" width="8.7109375" style="444" customWidth="1"/>
    <col min="3591" max="3831" width="9.140625" style="444"/>
    <col min="3832" max="3832" width="14.5703125" style="444" customWidth="1"/>
    <col min="3833" max="3833" width="24.140625" style="444" customWidth="1"/>
    <col min="3834" max="3834" width="19.140625" style="444" customWidth="1"/>
    <col min="3835" max="3837" width="7.7109375" style="444" customWidth="1"/>
    <col min="3838" max="3843" width="6.7109375" style="444" customWidth="1"/>
    <col min="3844" max="3846" width="8.7109375" style="444" customWidth="1"/>
    <col min="3847" max="4087" width="9.140625" style="444"/>
    <col min="4088" max="4088" width="14.5703125" style="444" customWidth="1"/>
    <col min="4089" max="4089" width="24.140625" style="444" customWidth="1"/>
    <col min="4090" max="4090" width="19.140625" style="444" customWidth="1"/>
    <col min="4091" max="4093" width="7.7109375" style="444" customWidth="1"/>
    <col min="4094" max="4099" width="6.7109375" style="444" customWidth="1"/>
    <col min="4100" max="4102" width="8.7109375" style="444" customWidth="1"/>
    <col min="4103" max="4343" width="9.140625" style="444"/>
    <col min="4344" max="4344" width="14.5703125" style="444" customWidth="1"/>
    <col min="4345" max="4345" width="24.140625" style="444" customWidth="1"/>
    <col min="4346" max="4346" width="19.140625" style="444" customWidth="1"/>
    <col min="4347" max="4349" width="7.7109375" style="444" customWidth="1"/>
    <col min="4350" max="4355" width="6.7109375" style="444" customWidth="1"/>
    <col min="4356" max="4358" width="8.7109375" style="444" customWidth="1"/>
    <col min="4359" max="4599" width="9.140625" style="444"/>
    <col min="4600" max="4600" width="14.5703125" style="444" customWidth="1"/>
    <col min="4601" max="4601" width="24.140625" style="444" customWidth="1"/>
    <col min="4602" max="4602" width="19.140625" style="444" customWidth="1"/>
    <col min="4603" max="4605" width="7.7109375" style="444" customWidth="1"/>
    <col min="4606" max="4611" width="6.7109375" style="444" customWidth="1"/>
    <col min="4612" max="4614" width="8.7109375" style="444" customWidth="1"/>
    <col min="4615" max="4855" width="9.140625" style="444"/>
    <col min="4856" max="4856" width="14.5703125" style="444" customWidth="1"/>
    <col min="4857" max="4857" width="24.140625" style="444" customWidth="1"/>
    <col min="4858" max="4858" width="19.140625" style="444" customWidth="1"/>
    <col min="4859" max="4861" width="7.7109375" style="444" customWidth="1"/>
    <col min="4862" max="4867" width="6.7109375" style="444" customWidth="1"/>
    <col min="4868" max="4870" width="8.7109375" style="444" customWidth="1"/>
    <col min="4871" max="5111" width="9.140625" style="444"/>
    <col min="5112" max="5112" width="14.5703125" style="444" customWidth="1"/>
    <col min="5113" max="5113" width="24.140625" style="444" customWidth="1"/>
    <col min="5114" max="5114" width="19.140625" style="444" customWidth="1"/>
    <col min="5115" max="5117" width="7.7109375" style="444" customWidth="1"/>
    <col min="5118" max="5123" width="6.7109375" style="444" customWidth="1"/>
    <col min="5124" max="5126" width="8.7109375" style="444" customWidth="1"/>
    <col min="5127" max="5367" width="9.140625" style="444"/>
    <col min="5368" max="5368" width="14.5703125" style="444" customWidth="1"/>
    <col min="5369" max="5369" width="24.140625" style="444" customWidth="1"/>
    <col min="5370" max="5370" width="19.140625" style="444" customWidth="1"/>
    <col min="5371" max="5373" width="7.7109375" style="444" customWidth="1"/>
    <col min="5374" max="5379" width="6.7109375" style="444" customWidth="1"/>
    <col min="5380" max="5382" width="8.7109375" style="444" customWidth="1"/>
    <col min="5383" max="5623" width="9.140625" style="444"/>
    <col min="5624" max="5624" width="14.5703125" style="444" customWidth="1"/>
    <col min="5625" max="5625" width="24.140625" style="444" customWidth="1"/>
    <col min="5626" max="5626" width="19.140625" style="444" customWidth="1"/>
    <col min="5627" max="5629" width="7.7109375" style="444" customWidth="1"/>
    <col min="5630" max="5635" width="6.7109375" style="444" customWidth="1"/>
    <col min="5636" max="5638" width="8.7109375" style="444" customWidth="1"/>
    <col min="5639" max="5879" width="9.140625" style="444"/>
    <col min="5880" max="5880" width="14.5703125" style="444" customWidth="1"/>
    <col min="5881" max="5881" width="24.140625" style="444" customWidth="1"/>
    <col min="5882" max="5882" width="19.140625" style="444" customWidth="1"/>
    <col min="5883" max="5885" width="7.7109375" style="444" customWidth="1"/>
    <col min="5886" max="5891" width="6.7109375" style="444" customWidth="1"/>
    <col min="5892" max="5894" width="8.7109375" style="444" customWidth="1"/>
    <col min="5895" max="6135" width="9.140625" style="444"/>
    <col min="6136" max="6136" width="14.5703125" style="444" customWidth="1"/>
    <col min="6137" max="6137" width="24.140625" style="444" customWidth="1"/>
    <col min="6138" max="6138" width="19.140625" style="444" customWidth="1"/>
    <col min="6139" max="6141" width="7.7109375" style="444" customWidth="1"/>
    <col min="6142" max="6147" width="6.7109375" style="444" customWidth="1"/>
    <col min="6148" max="6150" width="8.7109375" style="444" customWidth="1"/>
    <col min="6151" max="6391" width="9.140625" style="444"/>
    <col min="6392" max="6392" width="14.5703125" style="444" customWidth="1"/>
    <col min="6393" max="6393" width="24.140625" style="444" customWidth="1"/>
    <col min="6394" max="6394" width="19.140625" style="444" customWidth="1"/>
    <col min="6395" max="6397" width="7.7109375" style="444" customWidth="1"/>
    <col min="6398" max="6403" width="6.7109375" style="444" customWidth="1"/>
    <col min="6404" max="6406" width="8.7109375" style="444" customWidth="1"/>
    <col min="6407" max="6647" width="9.140625" style="444"/>
    <col min="6648" max="6648" width="14.5703125" style="444" customWidth="1"/>
    <col min="6649" max="6649" width="24.140625" style="444" customWidth="1"/>
    <col min="6650" max="6650" width="19.140625" style="444" customWidth="1"/>
    <col min="6651" max="6653" width="7.7109375" style="444" customWidth="1"/>
    <col min="6654" max="6659" width="6.7109375" style="444" customWidth="1"/>
    <col min="6660" max="6662" width="8.7109375" style="444" customWidth="1"/>
    <col min="6663" max="6903" width="9.140625" style="444"/>
    <col min="6904" max="6904" width="14.5703125" style="444" customWidth="1"/>
    <col min="6905" max="6905" width="24.140625" style="444" customWidth="1"/>
    <col min="6906" max="6906" width="19.140625" style="444" customWidth="1"/>
    <col min="6907" max="6909" width="7.7109375" style="444" customWidth="1"/>
    <col min="6910" max="6915" width="6.7109375" style="444" customWidth="1"/>
    <col min="6916" max="6918" width="8.7109375" style="444" customWidth="1"/>
    <col min="6919" max="7159" width="9.140625" style="444"/>
    <col min="7160" max="7160" width="14.5703125" style="444" customWidth="1"/>
    <col min="7161" max="7161" width="24.140625" style="444" customWidth="1"/>
    <col min="7162" max="7162" width="19.140625" style="444" customWidth="1"/>
    <col min="7163" max="7165" width="7.7109375" style="444" customWidth="1"/>
    <col min="7166" max="7171" width="6.7109375" style="444" customWidth="1"/>
    <col min="7172" max="7174" width="8.7109375" style="444" customWidth="1"/>
    <col min="7175" max="7415" width="9.140625" style="444"/>
    <col min="7416" max="7416" width="14.5703125" style="444" customWidth="1"/>
    <col min="7417" max="7417" width="24.140625" style="444" customWidth="1"/>
    <col min="7418" max="7418" width="19.140625" style="444" customWidth="1"/>
    <col min="7419" max="7421" width="7.7109375" style="444" customWidth="1"/>
    <col min="7422" max="7427" width="6.7109375" style="444" customWidth="1"/>
    <col min="7428" max="7430" width="8.7109375" style="444" customWidth="1"/>
    <col min="7431" max="7671" width="9.140625" style="444"/>
    <col min="7672" max="7672" width="14.5703125" style="444" customWidth="1"/>
    <col min="7673" max="7673" width="24.140625" style="444" customWidth="1"/>
    <col min="7674" max="7674" width="19.140625" style="444" customWidth="1"/>
    <col min="7675" max="7677" width="7.7109375" style="444" customWidth="1"/>
    <col min="7678" max="7683" width="6.7109375" style="444" customWidth="1"/>
    <col min="7684" max="7686" width="8.7109375" style="444" customWidth="1"/>
    <col min="7687" max="7927" width="9.140625" style="444"/>
    <col min="7928" max="7928" width="14.5703125" style="444" customWidth="1"/>
    <col min="7929" max="7929" width="24.140625" style="444" customWidth="1"/>
    <col min="7930" max="7930" width="19.140625" style="444" customWidth="1"/>
    <col min="7931" max="7933" width="7.7109375" style="444" customWidth="1"/>
    <col min="7934" max="7939" width="6.7109375" style="444" customWidth="1"/>
    <col min="7940" max="7942" width="8.7109375" style="444" customWidth="1"/>
    <col min="7943" max="8183" width="9.140625" style="444"/>
    <col min="8184" max="8184" width="14.5703125" style="444" customWidth="1"/>
    <col min="8185" max="8185" width="24.140625" style="444" customWidth="1"/>
    <col min="8186" max="8186" width="19.140625" style="444" customWidth="1"/>
    <col min="8187" max="8189" width="7.7109375" style="444" customWidth="1"/>
    <col min="8190" max="8195" width="6.7109375" style="444" customWidth="1"/>
    <col min="8196" max="8198" width="8.7109375" style="444" customWidth="1"/>
    <col min="8199" max="8439" width="9.140625" style="444"/>
    <col min="8440" max="8440" width="14.5703125" style="444" customWidth="1"/>
    <col min="8441" max="8441" width="24.140625" style="444" customWidth="1"/>
    <col min="8442" max="8442" width="19.140625" style="444" customWidth="1"/>
    <col min="8443" max="8445" width="7.7109375" style="444" customWidth="1"/>
    <col min="8446" max="8451" width="6.7109375" style="444" customWidth="1"/>
    <col min="8452" max="8454" width="8.7109375" style="444" customWidth="1"/>
    <col min="8455" max="8695" width="9.140625" style="444"/>
    <col min="8696" max="8696" width="14.5703125" style="444" customWidth="1"/>
    <col min="8697" max="8697" width="24.140625" style="444" customWidth="1"/>
    <col min="8698" max="8698" width="19.140625" style="444" customWidth="1"/>
    <col min="8699" max="8701" width="7.7109375" style="444" customWidth="1"/>
    <col min="8702" max="8707" width="6.7109375" style="444" customWidth="1"/>
    <col min="8708" max="8710" width="8.7109375" style="444" customWidth="1"/>
    <col min="8711" max="8951" width="9.140625" style="444"/>
    <col min="8952" max="8952" width="14.5703125" style="444" customWidth="1"/>
    <col min="8953" max="8953" width="24.140625" style="444" customWidth="1"/>
    <col min="8954" max="8954" width="19.140625" style="444" customWidth="1"/>
    <col min="8955" max="8957" width="7.7109375" style="444" customWidth="1"/>
    <col min="8958" max="8963" width="6.7109375" style="444" customWidth="1"/>
    <col min="8964" max="8966" width="8.7109375" style="444" customWidth="1"/>
    <col min="8967" max="9207" width="9.140625" style="444"/>
    <col min="9208" max="9208" width="14.5703125" style="444" customWidth="1"/>
    <col min="9209" max="9209" width="24.140625" style="444" customWidth="1"/>
    <col min="9210" max="9210" width="19.140625" style="444" customWidth="1"/>
    <col min="9211" max="9213" width="7.7109375" style="444" customWidth="1"/>
    <col min="9214" max="9219" width="6.7109375" style="444" customWidth="1"/>
    <col min="9220" max="9222" width="8.7109375" style="444" customWidth="1"/>
    <col min="9223" max="9463" width="9.140625" style="444"/>
    <col min="9464" max="9464" width="14.5703125" style="444" customWidth="1"/>
    <col min="9465" max="9465" width="24.140625" style="444" customWidth="1"/>
    <col min="9466" max="9466" width="19.140625" style="444" customWidth="1"/>
    <col min="9467" max="9469" width="7.7109375" style="444" customWidth="1"/>
    <col min="9470" max="9475" width="6.7109375" style="444" customWidth="1"/>
    <col min="9476" max="9478" width="8.7109375" style="444" customWidth="1"/>
    <col min="9479" max="9719" width="9.140625" style="444"/>
    <col min="9720" max="9720" width="14.5703125" style="444" customWidth="1"/>
    <col min="9721" max="9721" width="24.140625" style="444" customWidth="1"/>
    <col min="9722" max="9722" width="19.140625" style="444" customWidth="1"/>
    <col min="9723" max="9725" width="7.7109375" style="444" customWidth="1"/>
    <col min="9726" max="9731" width="6.7109375" style="444" customWidth="1"/>
    <col min="9732" max="9734" width="8.7109375" style="444" customWidth="1"/>
    <col min="9735" max="9975" width="9.140625" style="444"/>
    <col min="9976" max="9976" width="14.5703125" style="444" customWidth="1"/>
    <col min="9977" max="9977" width="24.140625" style="444" customWidth="1"/>
    <col min="9978" max="9978" width="19.140625" style="444" customWidth="1"/>
    <col min="9979" max="9981" width="7.7109375" style="444" customWidth="1"/>
    <col min="9982" max="9987" width="6.7109375" style="444" customWidth="1"/>
    <col min="9988" max="9990" width="8.7109375" style="444" customWidth="1"/>
    <col min="9991" max="10231" width="9.140625" style="444"/>
    <col min="10232" max="10232" width="14.5703125" style="444" customWidth="1"/>
    <col min="10233" max="10233" width="24.140625" style="444" customWidth="1"/>
    <col min="10234" max="10234" width="19.140625" style="444" customWidth="1"/>
    <col min="10235" max="10237" width="7.7109375" style="444" customWidth="1"/>
    <col min="10238" max="10243" width="6.7109375" style="444" customWidth="1"/>
    <col min="10244" max="10246" width="8.7109375" style="444" customWidth="1"/>
    <col min="10247" max="10487" width="9.140625" style="444"/>
    <col min="10488" max="10488" width="14.5703125" style="444" customWidth="1"/>
    <col min="10489" max="10489" width="24.140625" style="444" customWidth="1"/>
    <col min="10490" max="10490" width="19.140625" style="444" customWidth="1"/>
    <col min="10491" max="10493" width="7.7109375" style="444" customWidth="1"/>
    <col min="10494" max="10499" width="6.7109375" style="444" customWidth="1"/>
    <col min="10500" max="10502" width="8.7109375" style="444" customWidth="1"/>
    <col min="10503" max="10743" width="9.140625" style="444"/>
    <col min="10744" max="10744" width="14.5703125" style="444" customWidth="1"/>
    <col min="10745" max="10745" width="24.140625" style="444" customWidth="1"/>
    <col min="10746" max="10746" width="19.140625" style="444" customWidth="1"/>
    <col min="10747" max="10749" width="7.7109375" style="444" customWidth="1"/>
    <col min="10750" max="10755" width="6.7109375" style="444" customWidth="1"/>
    <col min="10756" max="10758" width="8.7109375" style="444" customWidth="1"/>
    <col min="10759" max="10999" width="9.140625" style="444"/>
    <col min="11000" max="11000" width="14.5703125" style="444" customWidth="1"/>
    <col min="11001" max="11001" width="24.140625" style="444" customWidth="1"/>
    <col min="11002" max="11002" width="19.140625" style="444" customWidth="1"/>
    <col min="11003" max="11005" width="7.7109375" style="444" customWidth="1"/>
    <col min="11006" max="11011" width="6.7109375" style="444" customWidth="1"/>
    <col min="11012" max="11014" width="8.7109375" style="444" customWidth="1"/>
    <col min="11015" max="11255" width="9.140625" style="444"/>
    <col min="11256" max="11256" width="14.5703125" style="444" customWidth="1"/>
    <col min="11257" max="11257" width="24.140625" style="444" customWidth="1"/>
    <col min="11258" max="11258" width="19.140625" style="444" customWidth="1"/>
    <col min="11259" max="11261" width="7.7109375" style="444" customWidth="1"/>
    <col min="11262" max="11267" width="6.7109375" style="444" customWidth="1"/>
    <col min="11268" max="11270" width="8.7109375" style="444" customWidth="1"/>
    <col min="11271" max="11511" width="9.140625" style="444"/>
    <col min="11512" max="11512" width="14.5703125" style="444" customWidth="1"/>
    <col min="11513" max="11513" width="24.140625" style="444" customWidth="1"/>
    <col min="11514" max="11514" width="19.140625" style="444" customWidth="1"/>
    <col min="11515" max="11517" width="7.7109375" style="444" customWidth="1"/>
    <col min="11518" max="11523" width="6.7109375" style="444" customWidth="1"/>
    <col min="11524" max="11526" width="8.7109375" style="444" customWidth="1"/>
    <col min="11527" max="11767" width="9.140625" style="444"/>
    <col min="11768" max="11768" width="14.5703125" style="444" customWidth="1"/>
    <col min="11769" max="11769" width="24.140625" style="444" customWidth="1"/>
    <col min="11770" max="11770" width="19.140625" style="444" customWidth="1"/>
    <col min="11771" max="11773" width="7.7109375" style="444" customWidth="1"/>
    <col min="11774" max="11779" width="6.7109375" style="444" customWidth="1"/>
    <col min="11780" max="11782" width="8.7109375" style="444" customWidth="1"/>
    <col min="11783" max="12023" width="9.140625" style="444"/>
    <col min="12024" max="12024" width="14.5703125" style="444" customWidth="1"/>
    <col min="12025" max="12025" width="24.140625" style="444" customWidth="1"/>
    <col min="12026" max="12026" width="19.140625" style="444" customWidth="1"/>
    <col min="12027" max="12029" width="7.7109375" style="444" customWidth="1"/>
    <col min="12030" max="12035" width="6.7109375" style="444" customWidth="1"/>
    <col min="12036" max="12038" width="8.7109375" style="444" customWidth="1"/>
    <col min="12039" max="12279" width="9.140625" style="444"/>
    <col min="12280" max="12280" width="14.5703125" style="444" customWidth="1"/>
    <col min="12281" max="12281" width="24.140625" style="444" customWidth="1"/>
    <col min="12282" max="12282" width="19.140625" style="444" customWidth="1"/>
    <col min="12283" max="12285" width="7.7109375" style="444" customWidth="1"/>
    <col min="12286" max="12291" width="6.7109375" style="444" customWidth="1"/>
    <col min="12292" max="12294" width="8.7109375" style="444" customWidth="1"/>
    <col min="12295" max="12535" width="9.140625" style="444"/>
    <col min="12536" max="12536" width="14.5703125" style="444" customWidth="1"/>
    <col min="12537" max="12537" width="24.140625" style="444" customWidth="1"/>
    <col min="12538" max="12538" width="19.140625" style="444" customWidth="1"/>
    <col min="12539" max="12541" width="7.7109375" style="444" customWidth="1"/>
    <col min="12542" max="12547" width="6.7109375" style="444" customWidth="1"/>
    <col min="12548" max="12550" width="8.7109375" style="444" customWidth="1"/>
    <col min="12551" max="12791" width="9.140625" style="444"/>
    <col min="12792" max="12792" width="14.5703125" style="444" customWidth="1"/>
    <col min="12793" max="12793" width="24.140625" style="444" customWidth="1"/>
    <col min="12794" max="12794" width="19.140625" style="444" customWidth="1"/>
    <col min="12795" max="12797" width="7.7109375" style="444" customWidth="1"/>
    <col min="12798" max="12803" width="6.7109375" style="444" customWidth="1"/>
    <col min="12804" max="12806" width="8.7109375" style="444" customWidth="1"/>
    <col min="12807" max="13047" width="9.140625" style="444"/>
    <col min="13048" max="13048" width="14.5703125" style="444" customWidth="1"/>
    <col min="13049" max="13049" width="24.140625" style="444" customWidth="1"/>
    <col min="13050" max="13050" width="19.140625" style="444" customWidth="1"/>
    <col min="13051" max="13053" width="7.7109375" style="444" customWidth="1"/>
    <col min="13054" max="13059" width="6.7109375" style="444" customWidth="1"/>
    <col min="13060" max="13062" width="8.7109375" style="444" customWidth="1"/>
    <col min="13063" max="13303" width="9.140625" style="444"/>
    <col min="13304" max="13304" width="14.5703125" style="444" customWidth="1"/>
    <col min="13305" max="13305" width="24.140625" style="444" customWidth="1"/>
    <col min="13306" max="13306" width="19.140625" style="444" customWidth="1"/>
    <col min="13307" max="13309" width="7.7109375" style="444" customWidth="1"/>
    <col min="13310" max="13315" width="6.7109375" style="444" customWidth="1"/>
    <col min="13316" max="13318" width="8.7109375" style="444" customWidth="1"/>
    <col min="13319" max="13559" width="9.140625" style="444"/>
    <col min="13560" max="13560" width="14.5703125" style="444" customWidth="1"/>
    <col min="13561" max="13561" width="24.140625" style="444" customWidth="1"/>
    <col min="13562" max="13562" width="19.140625" style="444" customWidth="1"/>
    <col min="13563" max="13565" width="7.7109375" style="444" customWidth="1"/>
    <col min="13566" max="13571" width="6.7109375" style="444" customWidth="1"/>
    <col min="13572" max="13574" width="8.7109375" style="444" customWidth="1"/>
    <col min="13575" max="13815" width="9.140625" style="444"/>
    <col min="13816" max="13816" width="14.5703125" style="444" customWidth="1"/>
    <col min="13817" max="13817" width="24.140625" style="444" customWidth="1"/>
    <col min="13818" max="13818" width="19.140625" style="444" customWidth="1"/>
    <col min="13819" max="13821" width="7.7109375" style="444" customWidth="1"/>
    <col min="13822" max="13827" width="6.7109375" style="444" customWidth="1"/>
    <col min="13828" max="13830" width="8.7109375" style="444" customWidth="1"/>
    <col min="13831" max="14071" width="9.140625" style="444"/>
    <col min="14072" max="14072" width="14.5703125" style="444" customWidth="1"/>
    <col min="14073" max="14073" width="24.140625" style="444" customWidth="1"/>
    <col min="14074" max="14074" width="19.140625" style="444" customWidth="1"/>
    <col min="14075" max="14077" width="7.7109375" style="444" customWidth="1"/>
    <col min="14078" max="14083" width="6.7109375" style="444" customWidth="1"/>
    <col min="14084" max="14086" width="8.7109375" style="444" customWidth="1"/>
    <col min="14087" max="14327" width="9.140625" style="444"/>
    <col min="14328" max="14328" width="14.5703125" style="444" customWidth="1"/>
    <col min="14329" max="14329" width="24.140625" style="444" customWidth="1"/>
    <col min="14330" max="14330" width="19.140625" style="444" customWidth="1"/>
    <col min="14331" max="14333" width="7.7109375" style="444" customWidth="1"/>
    <col min="14334" max="14339" width="6.7109375" style="444" customWidth="1"/>
    <col min="14340" max="14342" width="8.7109375" style="444" customWidth="1"/>
    <col min="14343" max="14583" width="9.140625" style="444"/>
    <col min="14584" max="14584" width="14.5703125" style="444" customWidth="1"/>
    <col min="14585" max="14585" width="24.140625" style="444" customWidth="1"/>
    <col min="14586" max="14586" width="19.140625" style="444" customWidth="1"/>
    <col min="14587" max="14589" width="7.7109375" style="444" customWidth="1"/>
    <col min="14590" max="14595" width="6.7109375" style="444" customWidth="1"/>
    <col min="14596" max="14598" width="8.7109375" style="444" customWidth="1"/>
    <col min="14599" max="14839" width="9.140625" style="444"/>
    <col min="14840" max="14840" width="14.5703125" style="444" customWidth="1"/>
    <col min="14841" max="14841" width="24.140625" style="444" customWidth="1"/>
    <col min="14842" max="14842" width="19.140625" style="444" customWidth="1"/>
    <col min="14843" max="14845" width="7.7109375" style="444" customWidth="1"/>
    <col min="14846" max="14851" width="6.7109375" style="444" customWidth="1"/>
    <col min="14852" max="14854" width="8.7109375" style="444" customWidth="1"/>
    <col min="14855" max="15095" width="9.140625" style="444"/>
    <col min="15096" max="15096" width="14.5703125" style="444" customWidth="1"/>
    <col min="15097" max="15097" width="24.140625" style="444" customWidth="1"/>
    <col min="15098" max="15098" width="19.140625" style="444" customWidth="1"/>
    <col min="15099" max="15101" width="7.7109375" style="444" customWidth="1"/>
    <col min="15102" max="15107" width="6.7109375" style="444" customWidth="1"/>
    <col min="15108" max="15110" width="8.7109375" style="444" customWidth="1"/>
    <col min="15111" max="15351" width="9.140625" style="444"/>
    <col min="15352" max="15352" width="14.5703125" style="444" customWidth="1"/>
    <col min="15353" max="15353" width="24.140625" style="444" customWidth="1"/>
    <col min="15354" max="15354" width="19.140625" style="444" customWidth="1"/>
    <col min="15355" max="15357" width="7.7109375" style="444" customWidth="1"/>
    <col min="15358" max="15363" width="6.7109375" style="444" customWidth="1"/>
    <col min="15364" max="15366" width="8.7109375" style="444" customWidth="1"/>
    <col min="15367" max="15607" width="9.140625" style="444"/>
    <col min="15608" max="15608" width="14.5703125" style="444" customWidth="1"/>
    <col min="15609" max="15609" width="24.140625" style="444" customWidth="1"/>
    <col min="15610" max="15610" width="19.140625" style="444" customWidth="1"/>
    <col min="15611" max="15613" width="7.7109375" style="444" customWidth="1"/>
    <col min="15614" max="15619" width="6.7109375" style="444" customWidth="1"/>
    <col min="15620" max="15622" width="8.7109375" style="444" customWidth="1"/>
    <col min="15623" max="15863" width="9.140625" style="444"/>
    <col min="15864" max="15864" width="14.5703125" style="444" customWidth="1"/>
    <col min="15865" max="15865" width="24.140625" style="444" customWidth="1"/>
    <col min="15866" max="15866" width="19.140625" style="444" customWidth="1"/>
    <col min="15867" max="15869" width="7.7109375" style="444" customWidth="1"/>
    <col min="15870" max="15875" width="6.7109375" style="444" customWidth="1"/>
    <col min="15876" max="15878" width="8.7109375" style="444" customWidth="1"/>
    <col min="15879" max="16119" width="9.140625" style="444"/>
    <col min="16120" max="16120" width="14.5703125" style="444" customWidth="1"/>
    <col min="16121" max="16121" width="24.140625" style="444" customWidth="1"/>
    <col min="16122" max="16122" width="19.140625" style="444" customWidth="1"/>
    <col min="16123" max="16125" width="7.7109375" style="444" customWidth="1"/>
    <col min="16126" max="16131" width="6.7109375" style="444" customWidth="1"/>
    <col min="16132" max="16134" width="8.7109375" style="444" customWidth="1"/>
    <col min="16135" max="16384" width="9.140625" style="444"/>
  </cols>
  <sheetData>
    <row r="1" spans="1:22" s="443" customFormat="1" ht="19.5" customHeight="1">
      <c r="A1" s="2693" t="s">
        <v>1861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22" s="443" customFormat="1" ht="36.75" customHeight="1">
      <c r="A2" s="2752" t="s">
        <v>1860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752"/>
      <c r="M2" s="2752"/>
      <c r="N2" s="2752"/>
      <c r="O2" s="2752"/>
    </row>
    <row r="3" spans="1:22" s="581" customFormat="1" ht="15.75" customHeight="1" thickBot="1">
      <c r="A3" s="2708" t="s">
        <v>1170</v>
      </c>
      <c r="B3" s="2708"/>
      <c r="C3" s="1435"/>
      <c r="D3" s="1435"/>
      <c r="E3" s="1435"/>
      <c r="F3" s="1435"/>
      <c r="G3" s="1435"/>
      <c r="H3" s="1435"/>
      <c r="I3" s="1435"/>
      <c r="J3" s="1435"/>
      <c r="K3" s="1435"/>
      <c r="L3" s="1435"/>
      <c r="M3" s="810"/>
      <c r="N3" s="810"/>
      <c r="O3" s="1544" t="s">
        <v>1632</v>
      </c>
    </row>
    <row r="4" spans="1:22" s="530" customFormat="1" ht="18.75" customHeight="1" thickTop="1">
      <c r="A4" s="2695" t="s">
        <v>53</v>
      </c>
      <c r="B4" s="2695" t="s">
        <v>54</v>
      </c>
      <c r="C4" s="2695" t="s">
        <v>55</v>
      </c>
      <c r="D4" s="2951" t="s">
        <v>45</v>
      </c>
      <c r="E4" s="2951"/>
      <c r="F4" s="2951"/>
      <c r="G4" s="2951" t="s">
        <v>46</v>
      </c>
      <c r="H4" s="2951"/>
      <c r="I4" s="2951"/>
      <c r="J4" s="2951" t="s">
        <v>47</v>
      </c>
      <c r="K4" s="2951"/>
      <c r="L4" s="2951"/>
      <c r="M4" s="2874" t="s">
        <v>503</v>
      </c>
      <c r="N4" s="2874" t="s">
        <v>509</v>
      </c>
      <c r="O4" s="2874" t="s">
        <v>502</v>
      </c>
    </row>
    <row r="5" spans="1:22" s="530" customFormat="1" ht="15.75" customHeight="1">
      <c r="A5" s="2690"/>
      <c r="B5" s="2690"/>
      <c r="C5" s="2690"/>
      <c r="D5" s="2796" t="s">
        <v>1673</v>
      </c>
      <c r="E5" s="2796"/>
      <c r="F5" s="2796"/>
      <c r="G5" s="2796" t="s">
        <v>463</v>
      </c>
      <c r="H5" s="2796"/>
      <c r="I5" s="2796"/>
      <c r="J5" s="2796" t="s">
        <v>464</v>
      </c>
      <c r="K5" s="2796"/>
      <c r="L5" s="2796"/>
      <c r="M5" s="2875"/>
      <c r="N5" s="2875"/>
      <c r="O5" s="2875"/>
    </row>
    <row r="6" spans="1:22" s="530" customFormat="1" ht="18.75" customHeight="1">
      <c r="A6" s="2690"/>
      <c r="B6" s="2690"/>
      <c r="C6" s="2690"/>
      <c r="D6" s="1318" t="s">
        <v>931</v>
      </c>
      <c r="E6" s="1318" t="s">
        <v>1126</v>
      </c>
      <c r="F6" s="1316" t="s">
        <v>954</v>
      </c>
      <c r="G6" s="1318" t="s">
        <v>931</v>
      </c>
      <c r="H6" s="1318" t="s">
        <v>1126</v>
      </c>
      <c r="I6" s="1316" t="s">
        <v>954</v>
      </c>
      <c r="J6" s="1318" t="s">
        <v>931</v>
      </c>
      <c r="K6" s="1318" t="s">
        <v>1126</v>
      </c>
      <c r="L6" s="1316" t="s">
        <v>954</v>
      </c>
      <c r="M6" s="2875"/>
      <c r="N6" s="2875"/>
      <c r="O6" s="2875"/>
    </row>
    <row r="7" spans="1:22" s="530" customFormat="1" ht="18.75" customHeight="1" thickBot="1">
      <c r="A7" s="2707"/>
      <c r="B7" s="2707"/>
      <c r="C7" s="2707"/>
      <c r="D7" s="1308" t="s">
        <v>934</v>
      </c>
      <c r="E7" s="1308" t="s">
        <v>935</v>
      </c>
      <c r="F7" s="1308" t="s">
        <v>936</v>
      </c>
      <c r="G7" s="1308" t="s">
        <v>934</v>
      </c>
      <c r="H7" s="1308" t="s">
        <v>935</v>
      </c>
      <c r="I7" s="1308" t="s">
        <v>936</v>
      </c>
      <c r="J7" s="1308" t="s">
        <v>934</v>
      </c>
      <c r="K7" s="1308" t="s">
        <v>935</v>
      </c>
      <c r="L7" s="1308" t="s">
        <v>936</v>
      </c>
      <c r="M7" s="2876"/>
      <c r="N7" s="2876"/>
      <c r="O7" s="2876"/>
    </row>
    <row r="8" spans="1:22" ht="24" customHeight="1">
      <c r="A8" s="2958" t="s">
        <v>48</v>
      </c>
      <c r="B8" s="2958"/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250"/>
      <c r="N8" s="2959" t="s">
        <v>504</v>
      </c>
      <c r="O8" s="2959"/>
    </row>
    <row r="9" spans="1:22" ht="28.5" customHeight="1">
      <c r="A9" s="1693" t="s">
        <v>56</v>
      </c>
      <c r="B9" s="1699"/>
      <c r="C9" s="445"/>
      <c r="D9" s="1705">
        <v>24</v>
      </c>
      <c r="E9" s="1705">
        <v>31</v>
      </c>
      <c r="F9" s="1705">
        <f>SUM(D9:E9)</f>
        <v>55</v>
      </c>
      <c r="G9" s="1705">
        <v>0</v>
      </c>
      <c r="H9" s="1705">
        <v>0</v>
      </c>
      <c r="I9" s="1705">
        <v>0</v>
      </c>
      <c r="J9" s="1705">
        <f>SUM(D9,G9)</f>
        <v>24</v>
      </c>
      <c r="K9" s="1705">
        <f t="shared" ref="K9:L9" si="0">SUM(E9,H9)</f>
        <v>31</v>
      </c>
      <c r="L9" s="1705">
        <f t="shared" si="0"/>
        <v>55</v>
      </c>
      <c r="M9" s="1701"/>
      <c r="N9" s="1722"/>
      <c r="O9" s="1723" t="s">
        <v>478</v>
      </c>
    </row>
    <row r="10" spans="1:22" ht="28.5" customHeight="1">
      <c r="A10" s="2703" t="s">
        <v>60</v>
      </c>
      <c r="B10" s="895" t="s">
        <v>1144</v>
      </c>
      <c r="C10" s="445"/>
      <c r="D10" s="897">
        <v>9</v>
      </c>
      <c r="E10" s="897">
        <v>19</v>
      </c>
      <c r="F10" s="897">
        <v>28</v>
      </c>
      <c r="G10" s="897">
        <v>0</v>
      </c>
      <c r="H10" s="897">
        <v>0</v>
      </c>
      <c r="I10" s="897">
        <v>0</v>
      </c>
      <c r="J10" s="897">
        <f>SUM(G10,D10)</f>
        <v>9</v>
      </c>
      <c r="K10" s="897">
        <f t="shared" ref="K10:L22" si="1">SUM(H10,E10)</f>
        <v>19</v>
      </c>
      <c r="L10" s="897">
        <f t="shared" si="1"/>
        <v>28</v>
      </c>
      <c r="M10" s="907"/>
      <c r="N10" s="792" t="s">
        <v>1171</v>
      </c>
      <c r="O10" s="2945" t="s">
        <v>483</v>
      </c>
    </row>
    <row r="11" spans="1:22" ht="28.5" customHeight="1">
      <c r="A11" s="2705"/>
      <c r="B11" s="895" t="s">
        <v>1172</v>
      </c>
      <c r="C11" s="445"/>
      <c r="D11" s="897">
        <v>8</v>
      </c>
      <c r="E11" s="897">
        <v>17</v>
      </c>
      <c r="F11" s="897">
        <v>25</v>
      </c>
      <c r="G11" s="897">
        <v>0</v>
      </c>
      <c r="H11" s="897">
        <v>0</v>
      </c>
      <c r="I11" s="897">
        <v>0</v>
      </c>
      <c r="J11" s="897">
        <f>SUM(G11,D11)</f>
        <v>8</v>
      </c>
      <c r="K11" s="897">
        <f t="shared" si="1"/>
        <v>17</v>
      </c>
      <c r="L11" s="897">
        <f t="shared" si="1"/>
        <v>25</v>
      </c>
      <c r="M11" s="907"/>
      <c r="N11" s="1145" t="s">
        <v>1699</v>
      </c>
      <c r="O11" s="2946"/>
    </row>
    <row r="12" spans="1:22" ht="28.5" customHeight="1">
      <c r="A12" s="2706" t="s">
        <v>225</v>
      </c>
      <c r="B12" s="2706"/>
      <c r="C12" s="2706"/>
      <c r="D12" s="1705">
        <f>SUM(D10:D11)</f>
        <v>17</v>
      </c>
      <c r="E12" s="1705">
        <f t="shared" ref="E12:L12" si="2">SUM(E10:E11)</f>
        <v>36</v>
      </c>
      <c r="F12" s="1705">
        <f t="shared" si="2"/>
        <v>53</v>
      </c>
      <c r="G12" s="1705">
        <f t="shared" si="2"/>
        <v>0</v>
      </c>
      <c r="H12" s="1705">
        <f t="shared" si="2"/>
        <v>0</v>
      </c>
      <c r="I12" s="1705">
        <f t="shared" si="2"/>
        <v>0</v>
      </c>
      <c r="J12" s="1705">
        <f t="shared" si="2"/>
        <v>17</v>
      </c>
      <c r="K12" s="1705">
        <f t="shared" si="2"/>
        <v>36</v>
      </c>
      <c r="L12" s="1705">
        <f t="shared" si="2"/>
        <v>53</v>
      </c>
      <c r="M12" s="2925" t="s">
        <v>2353</v>
      </c>
      <c r="N12" s="2925"/>
      <c r="O12" s="2925"/>
    </row>
    <row r="13" spans="1:22" ht="28.5" customHeight="1">
      <c r="A13" s="2947" t="s">
        <v>64</v>
      </c>
      <c r="B13" s="911" t="s">
        <v>235</v>
      </c>
      <c r="C13" s="898"/>
      <c r="D13" s="895">
        <v>66</v>
      </c>
      <c r="E13" s="895">
        <v>33</v>
      </c>
      <c r="F13" s="895">
        <v>99</v>
      </c>
      <c r="G13" s="895">
        <v>0</v>
      </c>
      <c r="H13" s="895">
        <v>0</v>
      </c>
      <c r="I13" s="895">
        <v>0</v>
      </c>
      <c r="J13" s="895">
        <f>SUM(G13,D13)</f>
        <v>66</v>
      </c>
      <c r="K13" s="895">
        <f t="shared" si="1"/>
        <v>33</v>
      </c>
      <c r="L13" s="895">
        <f t="shared" si="1"/>
        <v>99</v>
      </c>
      <c r="M13" s="907"/>
      <c r="N13" s="904" t="s">
        <v>529</v>
      </c>
      <c r="O13" s="2948" t="s">
        <v>527</v>
      </c>
    </row>
    <row r="14" spans="1:22" ht="28.5" customHeight="1">
      <c r="A14" s="2920"/>
      <c r="B14" s="911" t="s">
        <v>173</v>
      </c>
      <c r="C14" s="898"/>
      <c r="D14" s="895">
        <v>45</v>
      </c>
      <c r="E14" s="895">
        <v>22</v>
      </c>
      <c r="F14" s="895">
        <v>67</v>
      </c>
      <c r="G14" s="895">
        <v>0</v>
      </c>
      <c r="H14" s="895">
        <v>0</v>
      </c>
      <c r="I14" s="895">
        <v>0</v>
      </c>
      <c r="J14" s="895">
        <f t="shared" ref="J14:J16" si="3">SUM(G14,D14)</f>
        <v>45</v>
      </c>
      <c r="K14" s="895">
        <f t="shared" si="1"/>
        <v>22</v>
      </c>
      <c r="L14" s="895">
        <f t="shared" si="1"/>
        <v>67</v>
      </c>
      <c r="M14" s="2950" t="s">
        <v>1173</v>
      </c>
      <c r="N14" s="2950"/>
      <c r="O14" s="2940"/>
    </row>
    <row r="15" spans="1:22" ht="28.5" customHeight="1">
      <c r="A15" s="2921"/>
      <c r="B15" s="911" t="s">
        <v>228</v>
      </c>
      <c r="C15" s="898"/>
      <c r="D15" s="895">
        <v>61</v>
      </c>
      <c r="E15" s="895">
        <v>42</v>
      </c>
      <c r="F15" s="895">
        <v>103</v>
      </c>
      <c r="G15" s="895">
        <v>0</v>
      </c>
      <c r="H15" s="895">
        <v>0</v>
      </c>
      <c r="I15" s="895">
        <v>0</v>
      </c>
      <c r="J15" s="895">
        <f t="shared" si="3"/>
        <v>61</v>
      </c>
      <c r="K15" s="895">
        <f t="shared" si="1"/>
        <v>42</v>
      </c>
      <c r="L15" s="895">
        <f t="shared" si="1"/>
        <v>103</v>
      </c>
      <c r="M15" s="907"/>
      <c r="N15" s="794" t="s">
        <v>532</v>
      </c>
      <c r="O15" s="2949"/>
    </row>
    <row r="16" spans="1:22" ht="28.5" customHeight="1">
      <c r="A16" s="2706" t="s">
        <v>225</v>
      </c>
      <c r="B16" s="2706"/>
      <c r="C16" s="2706"/>
      <c r="D16" s="895">
        <f>SUM(D13:D15)</f>
        <v>172</v>
      </c>
      <c r="E16" s="895">
        <f t="shared" ref="E16:F16" si="4">SUM(E13:E15)</f>
        <v>97</v>
      </c>
      <c r="F16" s="895">
        <f t="shared" si="4"/>
        <v>269</v>
      </c>
      <c r="G16" s="895">
        <v>0</v>
      </c>
      <c r="H16" s="895">
        <v>0</v>
      </c>
      <c r="I16" s="895">
        <v>0</v>
      </c>
      <c r="J16" s="895">
        <f t="shared" si="3"/>
        <v>172</v>
      </c>
      <c r="K16" s="895">
        <f t="shared" si="1"/>
        <v>97</v>
      </c>
      <c r="L16" s="895">
        <f t="shared" si="1"/>
        <v>269</v>
      </c>
      <c r="M16" s="907"/>
      <c r="N16" s="2925" t="s">
        <v>2353</v>
      </c>
      <c r="O16" s="2925"/>
      <c r="T16" s="446"/>
      <c r="U16" s="446"/>
      <c r="V16" s="446"/>
    </row>
    <row r="17" spans="1:22" ht="28.5" customHeight="1">
      <c r="A17" s="2960" t="s">
        <v>42</v>
      </c>
      <c r="B17" s="911" t="s">
        <v>88</v>
      </c>
      <c r="C17" s="897"/>
      <c r="D17" s="895">
        <v>0</v>
      </c>
      <c r="E17" s="895">
        <v>143</v>
      </c>
      <c r="F17" s="895">
        <f>SUM(D17:E17)</f>
        <v>143</v>
      </c>
      <c r="G17" s="895">
        <v>0</v>
      </c>
      <c r="H17" s="895">
        <v>0</v>
      </c>
      <c r="I17" s="895">
        <v>0</v>
      </c>
      <c r="J17" s="895">
        <f>SUM(G17,D17)</f>
        <v>0</v>
      </c>
      <c r="K17" s="895">
        <f t="shared" si="1"/>
        <v>143</v>
      </c>
      <c r="L17" s="895">
        <f t="shared" si="1"/>
        <v>143</v>
      </c>
      <c r="M17" s="907"/>
      <c r="N17" s="795" t="s">
        <v>538</v>
      </c>
      <c r="O17" s="2948" t="s">
        <v>543</v>
      </c>
      <c r="T17" s="2944"/>
      <c r="U17" s="2944"/>
      <c r="V17" s="446"/>
    </row>
    <row r="18" spans="1:22" ht="28.5" customHeight="1">
      <c r="A18" s="2961"/>
      <c r="B18" s="911" t="s">
        <v>1174</v>
      </c>
      <c r="C18" s="895"/>
      <c r="D18" s="1694">
        <v>0</v>
      </c>
      <c r="E18" s="895">
        <v>120</v>
      </c>
      <c r="F18" s="895">
        <f t="shared" ref="F18:F22" si="5">SUM(D18:E18)</f>
        <v>120</v>
      </c>
      <c r="G18" s="895">
        <v>0</v>
      </c>
      <c r="H18" s="895">
        <v>0</v>
      </c>
      <c r="I18" s="895">
        <v>0</v>
      </c>
      <c r="J18" s="895">
        <f t="shared" ref="J18:J22" si="6">SUM(G18,D18)</f>
        <v>0</v>
      </c>
      <c r="K18" s="895">
        <f t="shared" si="1"/>
        <v>120</v>
      </c>
      <c r="L18" s="895">
        <f t="shared" si="1"/>
        <v>120</v>
      </c>
      <c r="M18" s="907"/>
      <c r="N18" s="331" t="s">
        <v>1175</v>
      </c>
      <c r="O18" s="2940"/>
      <c r="T18" s="446"/>
      <c r="U18" s="446"/>
      <c r="V18" s="446"/>
    </row>
    <row r="19" spans="1:22" ht="28.5" customHeight="1">
      <c r="A19" s="2961"/>
      <c r="B19" s="911" t="s">
        <v>101</v>
      </c>
      <c r="C19" s="895"/>
      <c r="D19" s="1694">
        <v>0</v>
      </c>
      <c r="E19" s="895">
        <v>54</v>
      </c>
      <c r="F19" s="895">
        <f t="shared" si="5"/>
        <v>54</v>
      </c>
      <c r="G19" s="895">
        <v>0</v>
      </c>
      <c r="H19" s="895">
        <v>0</v>
      </c>
      <c r="I19" s="895">
        <v>0</v>
      </c>
      <c r="J19" s="895">
        <f t="shared" si="6"/>
        <v>0</v>
      </c>
      <c r="K19" s="895">
        <f t="shared" si="1"/>
        <v>54</v>
      </c>
      <c r="L19" s="895">
        <f t="shared" si="1"/>
        <v>54</v>
      </c>
      <c r="M19" s="907"/>
      <c r="N19" s="447" t="s">
        <v>1176</v>
      </c>
      <c r="O19" s="2940"/>
    </row>
    <row r="20" spans="1:22" ht="28.5" customHeight="1">
      <c r="A20" s="2961"/>
      <c r="B20" s="911" t="s">
        <v>44</v>
      </c>
      <c r="C20" s="898"/>
      <c r="D20" s="1694">
        <v>0</v>
      </c>
      <c r="E20" s="895">
        <v>49</v>
      </c>
      <c r="F20" s="895">
        <f t="shared" si="5"/>
        <v>49</v>
      </c>
      <c r="G20" s="895">
        <v>0</v>
      </c>
      <c r="H20" s="895">
        <v>0</v>
      </c>
      <c r="I20" s="895">
        <v>0</v>
      </c>
      <c r="J20" s="895">
        <f t="shared" si="6"/>
        <v>0</v>
      </c>
      <c r="K20" s="895">
        <f t="shared" si="1"/>
        <v>49</v>
      </c>
      <c r="L20" s="895">
        <f t="shared" si="1"/>
        <v>49</v>
      </c>
      <c r="M20" s="907"/>
      <c r="N20" s="907" t="s">
        <v>580</v>
      </c>
      <c r="O20" s="2940"/>
    </row>
    <row r="21" spans="1:22" ht="28.5" customHeight="1">
      <c r="A21" s="2961"/>
      <c r="B21" s="899" t="s">
        <v>1177</v>
      </c>
      <c r="C21" s="898"/>
      <c r="D21" s="1694">
        <v>0</v>
      </c>
      <c r="E21" s="895">
        <v>94</v>
      </c>
      <c r="F21" s="895">
        <f t="shared" si="5"/>
        <v>94</v>
      </c>
      <c r="G21" s="895">
        <v>0</v>
      </c>
      <c r="H21" s="895">
        <v>0</v>
      </c>
      <c r="I21" s="895">
        <v>0</v>
      </c>
      <c r="J21" s="895">
        <f t="shared" si="6"/>
        <v>0</v>
      </c>
      <c r="K21" s="895">
        <f t="shared" si="1"/>
        <v>94</v>
      </c>
      <c r="L21" s="895">
        <f t="shared" si="1"/>
        <v>94</v>
      </c>
      <c r="M21" s="907"/>
      <c r="N21" s="791" t="s">
        <v>1178</v>
      </c>
      <c r="O21" s="2940"/>
    </row>
    <row r="22" spans="1:22" ht="28.5" customHeight="1">
      <c r="A22" s="2962"/>
      <c r="B22" s="899" t="s">
        <v>1179</v>
      </c>
      <c r="C22" s="895"/>
      <c r="D22" s="1694">
        <v>0</v>
      </c>
      <c r="E22" s="895">
        <v>90</v>
      </c>
      <c r="F22" s="895">
        <f t="shared" si="5"/>
        <v>90</v>
      </c>
      <c r="G22" s="895">
        <v>0</v>
      </c>
      <c r="H22" s="895">
        <v>0</v>
      </c>
      <c r="I22" s="895">
        <v>0</v>
      </c>
      <c r="J22" s="895">
        <f t="shared" si="6"/>
        <v>0</v>
      </c>
      <c r="K22" s="895">
        <f t="shared" si="1"/>
        <v>90</v>
      </c>
      <c r="L22" s="895">
        <f t="shared" si="1"/>
        <v>90</v>
      </c>
      <c r="M22" s="907"/>
      <c r="N22" s="796" t="s">
        <v>1180</v>
      </c>
      <c r="O22" s="2949"/>
    </row>
    <row r="23" spans="1:22" ht="28.5" customHeight="1" thickBot="1">
      <c r="A23" s="2728" t="s">
        <v>225</v>
      </c>
      <c r="B23" s="2728"/>
      <c r="C23" s="2354"/>
      <c r="D23" s="2374">
        <f>SUM(D17:D22)</f>
        <v>0</v>
      </c>
      <c r="E23" s="2374">
        <f t="shared" ref="E23:L23" si="7">SUM(E17:E22)</f>
        <v>550</v>
      </c>
      <c r="F23" s="2374">
        <f t="shared" si="7"/>
        <v>550</v>
      </c>
      <c r="G23" s="2374">
        <f t="shared" si="7"/>
        <v>0</v>
      </c>
      <c r="H23" s="2374">
        <f t="shared" si="7"/>
        <v>0</v>
      </c>
      <c r="I23" s="2374">
        <f t="shared" si="7"/>
        <v>0</v>
      </c>
      <c r="J23" s="2374">
        <f t="shared" si="7"/>
        <v>0</v>
      </c>
      <c r="K23" s="2374">
        <f t="shared" si="7"/>
        <v>550</v>
      </c>
      <c r="L23" s="2374">
        <f t="shared" si="7"/>
        <v>550</v>
      </c>
      <c r="M23" s="2500"/>
      <c r="N23" s="2931" t="s">
        <v>2353</v>
      </c>
      <c r="O23" s="2931"/>
    </row>
    <row r="24" spans="1:22" s="530" customFormat="1" ht="24.75" customHeight="1" thickTop="1" thickBot="1">
      <c r="A24" s="2729" t="s">
        <v>1186</v>
      </c>
      <c r="B24" s="2729"/>
      <c r="C24" s="2371"/>
      <c r="D24" s="2371"/>
      <c r="E24" s="2371"/>
      <c r="F24" s="2371"/>
      <c r="G24" s="2371"/>
      <c r="H24" s="2371"/>
      <c r="I24" s="2371"/>
      <c r="J24" s="2371"/>
      <c r="K24" s="2371"/>
      <c r="L24" s="2371"/>
      <c r="M24" s="809"/>
      <c r="N24" s="2939" t="s">
        <v>1701</v>
      </c>
      <c r="O24" s="2939"/>
    </row>
    <row r="25" spans="1:22" ht="17.100000000000001" customHeight="1" thickTop="1">
      <c r="A25" s="2695" t="s">
        <v>53</v>
      </c>
      <c r="B25" s="2695" t="s">
        <v>54</v>
      </c>
      <c r="C25" s="2695" t="s">
        <v>55</v>
      </c>
      <c r="D25" s="2695" t="s">
        <v>45</v>
      </c>
      <c r="E25" s="2695"/>
      <c r="F25" s="2695"/>
      <c r="G25" s="2695" t="s">
        <v>46</v>
      </c>
      <c r="H25" s="2695"/>
      <c r="I25" s="2695"/>
      <c r="J25" s="2695" t="s">
        <v>905</v>
      </c>
      <c r="K25" s="2695"/>
      <c r="L25" s="2695"/>
      <c r="M25" s="2696" t="s">
        <v>503</v>
      </c>
      <c r="N25" s="2696" t="s">
        <v>509</v>
      </c>
      <c r="O25" s="2696" t="s">
        <v>502</v>
      </c>
    </row>
    <row r="26" spans="1:22" ht="24" customHeight="1">
      <c r="A26" s="2690"/>
      <c r="B26" s="2690"/>
      <c r="C26" s="2690"/>
      <c r="D26" s="2690" t="s">
        <v>1673</v>
      </c>
      <c r="E26" s="2690"/>
      <c r="F26" s="2690"/>
      <c r="G26" s="2690" t="s">
        <v>463</v>
      </c>
      <c r="H26" s="2690"/>
      <c r="I26" s="2690"/>
      <c r="J26" s="2690" t="s">
        <v>464</v>
      </c>
      <c r="K26" s="2690"/>
      <c r="L26" s="2690"/>
      <c r="M26" s="2697"/>
      <c r="N26" s="2697"/>
      <c r="O26" s="2697"/>
    </row>
    <row r="27" spans="1:22" ht="21.75" customHeight="1">
      <c r="A27" s="2690"/>
      <c r="B27" s="2690"/>
      <c r="C27" s="2690"/>
      <c r="D27" s="2370" t="s">
        <v>931</v>
      </c>
      <c r="E27" s="2370" t="s">
        <v>1126</v>
      </c>
      <c r="F27" s="2342" t="s">
        <v>954</v>
      </c>
      <c r="G27" s="2370" t="s">
        <v>931</v>
      </c>
      <c r="H27" s="2370" t="s">
        <v>1126</v>
      </c>
      <c r="I27" s="2342" t="s">
        <v>954</v>
      </c>
      <c r="J27" s="2370" t="s">
        <v>931</v>
      </c>
      <c r="K27" s="2370" t="s">
        <v>1126</v>
      </c>
      <c r="L27" s="2342" t="s">
        <v>954</v>
      </c>
      <c r="M27" s="2697"/>
      <c r="N27" s="2697"/>
      <c r="O27" s="2697"/>
    </row>
    <row r="28" spans="1:22" ht="19.5" customHeight="1" thickBot="1">
      <c r="A28" s="2707"/>
      <c r="B28" s="2707"/>
      <c r="C28" s="2707"/>
      <c r="D28" s="2347" t="s">
        <v>934</v>
      </c>
      <c r="E28" s="2347" t="s">
        <v>935</v>
      </c>
      <c r="F28" s="2347" t="s">
        <v>936</v>
      </c>
      <c r="G28" s="2347" t="s">
        <v>934</v>
      </c>
      <c r="H28" s="2347" t="s">
        <v>935</v>
      </c>
      <c r="I28" s="2347" t="s">
        <v>936</v>
      </c>
      <c r="J28" s="2347" t="s">
        <v>934</v>
      </c>
      <c r="K28" s="2347" t="s">
        <v>935</v>
      </c>
      <c r="L28" s="2347" t="s">
        <v>936</v>
      </c>
      <c r="M28" s="2698"/>
      <c r="N28" s="2698"/>
      <c r="O28" s="2698"/>
    </row>
    <row r="29" spans="1:22" ht="23.25" customHeight="1">
      <c r="A29" s="2919" t="s">
        <v>125</v>
      </c>
      <c r="B29" s="2359" t="s">
        <v>1181</v>
      </c>
      <c r="C29" s="2344"/>
      <c r="D29" s="2359">
        <v>36</v>
      </c>
      <c r="E29" s="2359">
        <v>8</v>
      </c>
      <c r="F29" s="2359">
        <f>SUM(D29:E29)</f>
        <v>44</v>
      </c>
      <c r="G29" s="2359">
        <v>0</v>
      </c>
      <c r="H29" s="2359">
        <v>0</v>
      </c>
      <c r="I29" s="2359">
        <v>0</v>
      </c>
      <c r="J29" s="2359">
        <f>SUM(G29,D29)</f>
        <v>36</v>
      </c>
      <c r="K29" s="2359">
        <f t="shared" ref="K29:L36" si="8">SUM(H29,E29)</f>
        <v>8</v>
      </c>
      <c r="L29" s="2359">
        <f t="shared" si="8"/>
        <v>44</v>
      </c>
      <c r="M29" s="795"/>
      <c r="N29" s="797" t="s">
        <v>1182</v>
      </c>
      <c r="O29" s="2930" t="s">
        <v>1183</v>
      </c>
    </row>
    <row r="30" spans="1:22" ht="23.25" customHeight="1">
      <c r="A30" s="2920"/>
      <c r="B30" s="895" t="s">
        <v>88</v>
      </c>
      <c r="C30" s="897"/>
      <c r="D30" s="895">
        <v>30</v>
      </c>
      <c r="E30" s="895">
        <v>9</v>
      </c>
      <c r="F30" s="895">
        <f t="shared" ref="F30:F36" si="9">SUM(D30:E30)</f>
        <v>39</v>
      </c>
      <c r="G30" s="895">
        <v>0</v>
      </c>
      <c r="H30" s="895">
        <v>0</v>
      </c>
      <c r="I30" s="895">
        <v>0</v>
      </c>
      <c r="J30" s="895">
        <f t="shared" ref="J30:J36" si="10">SUM(G30,D30)</f>
        <v>30</v>
      </c>
      <c r="K30" s="895">
        <f t="shared" si="8"/>
        <v>9</v>
      </c>
      <c r="L30" s="895">
        <f t="shared" si="8"/>
        <v>39</v>
      </c>
      <c r="M30" s="907"/>
      <c r="N30" s="907" t="s">
        <v>538</v>
      </c>
      <c r="O30" s="2927"/>
    </row>
    <row r="31" spans="1:22" ht="23.25" customHeight="1">
      <c r="A31" s="2920"/>
      <c r="B31" s="911" t="s">
        <v>1174</v>
      </c>
      <c r="C31" s="898"/>
      <c r="D31" s="895">
        <v>44</v>
      </c>
      <c r="E31" s="895">
        <v>30</v>
      </c>
      <c r="F31" s="895">
        <f t="shared" si="9"/>
        <v>74</v>
      </c>
      <c r="G31" s="895">
        <v>0</v>
      </c>
      <c r="H31" s="895">
        <v>0</v>
      </c>
      <c r="I31" s="895">
        <v>0</v>
      </c>
      <c r="J31" s="895">
        <f t="shared" si="10"/>
        <v>44</v>
      </c>
      <c r="K31" s="895">
        <f t="shared" si="8"/>
        <v>30</v>
      </c>
      <c r="L31" s="895">
        <f t="shared" si="8"/>
        <v>74</v>
      </c>
      <c r="M31" s="907"/>
      <c r="N31" s="331" t="s">
        <v>1175</v>
      </c>
      <c r="O31" s="2927"/>
    </row>
    <row r="32" spans="1:22" ht="23.25" customHeight="1">
      <c r="A32" s="2920"/>
      <c r="B32" s="911" t="s">
        <v>77</v>
      </c>
      <c r="C32" s="898"/>
      <c r="D32" s="895">
        <v>27</v>
      </c>
      <c r="E32" s="895">
        <v>16</v>
      </c>
      <c r="F32" s="895">
        <f t="shared" si="9"/>
        <v>43</v>
      </c>
      <c r="G32" s="895">
        <v>0</v>
      </c>
      <c r="H32" s="895">
        <v>0</v>
      </c>
      <c r="I32" s="895">
        <v>0</v>
      </c>
      <c r="J32" s="895">
        <f t="shared" si="10"/>
        <v>27</v>
      </c>
      <c r="K32" s="895">
        <f t="shared" si="8"/>
        <v>16</v>
      </c>
      <c r="L32" s="895">
        <f t="shared" si="8"/>
        <v>43</v>
      </c>
      <c r="M32" s="907"/>
      <c r="N32" s="907" t="s">
        <v>519</v>
      </c>
      <c r="O32" s="2927"/>
    </row>
    <row r="33" spans="1:15" ht="23.25" customHeight="1">
      <c r="A33" s="2920"/>
      <c r="B33" s="895" t="s">
        <v>231</v>
      </c>
      <c r="C33" s="894"/>
      <c r="D33" s="895">
        <v>7</v>
      </c>
      <c r="E33" s="895">
        <v>7</v>
      </c>
      <c r="F33" s="895">
        <f t="shared" si="9"/>
        <v>14</v>
      </c>
      <c r="G33" s="895">
        <v>0</v>
      </c>
      <c r="H33" s="895">
        <v>0</v>
      </c>
      <c r="I33" s="895">
        <v>0</v>
      </c>
      <c r="J33" s="895">
        <f t="shared" si="10"/>
        <v>7</v>
      </c>
      <c r="K33" s="895">
        <f t="shared" si="8"/>
        <v>7</v>
      </c>
      <c r="L33" s="895">
        <f t="shared" si="8"/>
        <v>14</v>
      </c>
      <c r="M33" s="907"/>
      <c r="N33" s="689" t="s">
        <v>1184</v>
      </c>
      <c r="O33" s="2927"/>
    </row>
    <row r="34" spans="1:15" ht="23.25" customHeight="1">
      <c r="A34" s="2920"/>
      <c r="B34" s="895" t="s">
        <v>174</v>
      </c>
      <c r="C34" s="894"/>
      <c r="D34" s="895">
        <v>21</v>
      </c>
      <c r="E34" s="895">
        <v>16</v>
      </c>
      <c r="F34" s="895">
        <f t="shared" si="9"/>
        <v>37</v>
      </c>
      <c r="G34" s="895">
        <v>0</v>
      </c>
      <c r="H34" s="895">
        <v>0</v>
      </c>
      <c r="I34" s="895">
        <v>0</v>
      </c>
      <c r="J34" s="895">
        <f t="shared" si="10"/>
        <v>21</v>
      </c>
      <c r="K34" s="895">
        <f t="shared" si="8"/>
        <v>16</v>
      </c>
      <c r="L34" s="895">
        <f t="shared" si="8"/>
        <v>37</v>
      </c>
      <c r="M34" s="907"/>
      <c r="N34" s="447" t="s">
        <v>1185</v>
      </c>
      <c r="O34" s="2927"/>
    </row>
    <row r="35" spans="1:15" ht="23.25" customHeight="1">
      <c r="A35" s="2920"/>
      <c r="B35" s="895" t="s">
        <v>79</v>
      </c>
      <c r="C35" s="894"/>
      <c r="D35" s="895">
        <v>11</v>
      </c>
      <c r="E35" s="895">
        <v>3</v>
      </c>
      <c r="F35" s="895">
        <f t="shared" si="9"/>
        <v>14</v>
      </c>
      <c r="G35" s="895">
        <v>0</v>
      </c>
      <c r="H35" s="895">
        <v>0</v>
      </c>
      <c r="I35" s="895">
        <v>0</v>
      </c>
      <c r="J35" s="895">
        <f t="shared" si="10"/>
        <v>11</v>
      </c>
      <c r="K35" s="895">
        <f t="shared" si="8"/>
        <v>3</v>
      </c>
      <c r="L35" s="895">
        <f t="shared" si="8"/>
        <v>14</v>
      </c>
      <c r="M35" s="907"/>
      <c r="N35" s="447" t="s">
        <v>522</v>
      </c>
      <c r="O35" s="2927"/>
    </row>
    <row r="36" spans="1:15" ht="23.25" customHeight="1">
      <c r="A36" s="2921"/>
      <c r="B36" s="892" t="s">
        <v>78</v>
      </c>
      <c r="C36" s="890"/>
      <c r="D36" s="892">
        <v>12</v>
      </c>
      <c r="E36" s="892">
        <v>7</v>
      </c>
      <c r="F36" s="892">
        <f t="shared" si="9"/>
        <v>19</v>
      </c>
      <c r="G36" s="892">
        <v>0</v>
      </c>
      <c r="H36" s="892">
        <v>0</v>
      </c>
      <c r="I36" s="892">
        <v>0</v>
      </c>
      <c r="J36" s="892">
        <f t="shared" si="10"/>
        <v>12</v>
      </c>
      <c r="K36" s="892">
        <f t="shared" si="8"/>
        <v>7</v>
      </c>
      <c r="L36" s="892">
        <f t="shared" si="8"/>
        <v>19</v>
      </c>
      <c r="M36" s="798"/>
      <c r="N36" s="452" t="s">
        <v>521</v>
      </c>
      <c r="O36" s="2928"/>
    </row>
    <row r="37" spans="1:15" ht="23.25" customHeight="1">
      <c r="A37" s="2706" t="s">
        <v>225</v>
      </c>
      <c r="B37" s="2706"/>
      <c r="C37" s="2349"/>
      <c r="D37" s="2358">
        <f t="shared" ref="D37:L37" si="11">SUM(D29:D36)</f>
        <v>188</v>
      </c>
      <c r="E37" s="2358">
        <f t="shared" si="11"/>
        <v>96</v>
      </c>
      <c r="F37" s="2358">
        <f t="shared" si="11"/>
        <v>284</v>
      </c>
      <c r="G37" s="2358">
        <f t="shared" si="11"/>
        <v>0</v>
      </c>
      <c r="H37" s="2358">
        <f t="shared" si="11"/>
        <v>0</v>
      </c>
      <c r="I37" s="2358">
        <f t="shared" si="11"/>
        <v>0</v>
      </c>
      <c r="J37" s="2358">
        <f t="shared" si="11"/>
        <v>188</v>
      </c>
      <c r="K37" s="2358">
        <f t="shared" si="11"/>
        <v>96</v>
      </c>
      <c r="L37" s="2358">
        <f t="shared" si="11"/>
        <v>284</v>
      </c>
      <c r="M37" s="2367"/>
      <c r="N37" s="2925" t="s">
        <v>2353</v>
      </c>
      <c r="O37" s="2925"/>
    </row>
    <row r="38" spans="1:15" ht="23.25" customHeight="1">
      <c r="A38" s="2920" t="s">
        <v>65</v>
      </c>
      <c r="B38" s="2501" t="s">
        <v>1174</v>
      </c>
      <c r="C38" s="2501"/>
      <c r="D38" s="2359">
        <v>46</v>
      </c>
      <c r="E38" s="2359">
        <v>55</v>
      </c>
      <c r="F38" s="2359">
        <f>SUM(D38:E38)</f>
        <v>101</v>
      </c>
      <c r="G38" s="2359">
        <v>0</v>
      </c>
      <c r="H38" s="2359">
        <v>0</v>
      </c>
      <c r="I38" s="2359">
        <f>SUM(G38:H38)</f>
        <v>0</v>
      </c>
      <c r="J38" s="2359">
        <f>SUM(G38,D38)</f>
        <v>46</v>
      </c>
      <c r="K38" s="2359">
        <f t="shared" ref="K38:L42" si="12">SUM(H38,E38)</f>
        <v>55</v>
      </c>
      <c r="L38" s="2359">
        <f t="shared" si="12"/>
        <v>101</v>
      </c>
      <c r="M38" s="795"/>
      <c r="N38" s="942" t="s">
        <v>1175</v>
      </c>
      <c r="O38" s="2927" t="s">
        <v>1168</v>
      </c>
    </row>
    <row r="39" spans="1:15" ht="23.25" customHeight="1">
      <c r="A39" s="2920"/>
      <c r="B39" s="895" t="s">
        <v>88</v>
      </c>
      <c r="C39" s="911"/>
      <c r="D39" s="895">
        <v>68</v>
      </c>
      <c r="E39" s="895">
        <v>37</v>
      </c>
      <c r="F39" s="895">
        <f t="shared" ref="F39:F42" si="13">SUM(D39:E39)</f>
        <v>105</v>
      </c>
      <c r="G39" s="895">
        <v>0</v>
      </c>
      <c r="H39" s="895">
        <v>0</v>
      </c>
      <c r="I39" s="895">
        <f t="shared" ref="I39:I42" si="14">SUM(G39:H39)</f>
        <v>0</v>
      </c>
      <c r="J39" s="895">
        <f t="shared" ref="J39:J42" si="15">SUM(G39,D39)</f>
        <v>68</v>
      </c>
      <c r="K39" s="895">
        <f t="shared" si="12"/>
        <v>37</v>
      </c>
      <c r="L39" s="895">
        <f t="shared" si="12"/>
        <v>105</v>
      </c>
      <c r="M39" s="907"/>
      <c r="N39" s="905" t="s">
        <v>538</v>
      </c>
      <c r="O39" s="2927"/>
    </row>
    <row r="40" spans="1:15" ht="23.25" customHeight="1">
      <c r="A40" s="2920"/>
      <c r="B40" s="805" t="s">
        <v>89</v>
      </c>
      <c r="C40" s="906"/>
      <c r="D40" s="892">
        <v>68</v>
      </c>
      <c r="E40" s="892">
        <v>52</v>
      </c>
      <c r="F40" s="895">
        <f t="shared" si="13"/>
        <v>120</v>
      </c>
      <c r="G40" s="892">
        <v>0</v>
      </c>
      <c r="H40" s="892">
        <v>0</v>
      </c>
      <c r="I40" s="895">
        <f t="shared" si="14"/>
        <v>0</v>
      </c>
      <c r="J40" s="895">
        <f t="shared" si="15"/>
        <v>68</v>
      </c>
      <c r="K40" s="895">
        <f t="shared" si="12"/>
        <v>52</v>
      </c>
      <c r="L40" s="895">
        <f t="shared" si="12"/>
        <v>120</v>
      </c>
      <c r="M40" s="798"/>
      <c r="N40" s="447" t="s">
        <v>539</v>
      </c>
      <c r="O40" s="2927"/>
    </row>
    <row r="41" spans="1:15" ht="23.25" customHeight="1">
      <c r="A41" s="2920"/>
      <c r="B41" s="911" t="s">
        <v>1179</v>
      </c>
      <c r="C41" s="895"/>
      <c r="D41" s="895">
        <v>36</v>
      </c>
      <c r="E41" s="895">
        <v>33</v>
      </c>
      <c r="F41" s="895">
        <f t="shared" si="13"/>
        <v>69</v>
      </c>
      <c r="G41" s="895">
        <v>0</v>
      </c>
      <c r="H41" s="895">
        <v>0</v>
      </c>
      <c r="I41" s="895">
        <f t="shared" si="14"/>
        <v>0</v>
      </c>
      <c r="J41" s="895">
        <f t="shared" si="15"/>
        <v>36</v>
      </c>
      <c r="K41" s="895">
        <f t="shared" si="12"/>
        <v>33</v>
      </c>
      <c r="L41" s="895">
        <f t="shared" si="12"/>
        <v>69</v>
      </c>
      <c r="M41" s="907"/>
      <c r="N41" s="689" t="s">
        <v>1180</v>
      </c>
      <c r="O41" s="2927"/>
    </row>
    <row r="42" spans="1:15" ht="23.25" customHeight="1">
      <c r="A42" s="2921"/>
      <c r="B42" s="906" t="s">
        <v>101</v>
      </c>
      <c r="C42" s="892"/>
      <c r="D42" s="892">
        <v>15</v>
      </c>
      <c r="E42" s="892">
        <v>49</v>
      </c>
      <c r="F42" s="895">
        <f t="shared" si="13"/>
        <v>64</v>
      </c>
      <c r="G42" s="892">
        <v>0</v>
      </c>
      <c r="H42" s="892">
        <v>0</v>
      </c>
      <c r="I42" s="895">
        <f t="shared" si="14"/>
        <v>0</v>
      </c>
      <c r="J42" s="895">
        <f t="shared" si="15"/>
        <v>15</v>
      </c>
      <c r="K42" s="895">
        <f t="shared" si="12"/>
        <v>49</v>
      </c>
      <c r="L42" s="895">
        <f t="shared" si="12"/>
        <v>64</v>
      </c>
      <c r="M42" s="798"/>
      <c r="N42" s="452" t="s">
        <v>1176</v>
      </c>
      <c r="O42" s="2928"/>
    </row>
    <row r="43" spans="1:15" ht="23.25" customHeight="1">
      <c r="A43" s="2706" t="s">
        <v>225</v>
      </c>
      <c r="B43" s="2706"/>
      <c r="C43" s="895"/>
      <c r="D43" s="895">
        <f>SUM(D38:D42)</f>
        <v>233</v>
      </c>
      <c r="E43" s="895">
        <f t="shared" ref="E43:L43" si="16">SUM(E38:E42)</f>
        <v>226</v>
      </c>
      <c r="F43" s="895">
        <f t="shared" si="16"/>
        <v>459</v>
      </c>
      <c r="G43" s="895">
        <f t="shared" si="16"/>
        <v>0</v>
      </c>
      <c r="H43" s="895">
        <f t="shared" si="16"/>
        <v>0</v>
      </c>
      <c r="I43" s="895">
        <f t="shared" si="16"/>
        <v>0</v>
      </c>
      <c r="J43" s="895">
        <f t="shared" si="16"/>
        <v>233</v>
      </c>
      <c r="K43" s="895">
        <f t="shared" si="16"/>
        <v>226</v>
      </c>
      <c r="L43" s="895">
        <f t="shared" si="16"/>
        <v>459</v>
      </c>
      <c r="M43" s="907"/>
      <c r="N43" s="2925" t="s">
        <v>2353</v>
      </c>
      <c r="O43" s="2925"/>
    </row>
    <row r="44" spans="1:15" ht="23.25" customHeight="1">
      <c r="A44" s="2703" t="s">
        <v>67</v>
      </c>
      <c r="B44" s="895" t="s">
        <v>93</v>
      </c>
      <c r="C44" s="895"/>
      <c r="D44" s="895">
        <v>17</v>
      </c>
      <c r="E44" s="895">
        <v>13</v>
      </c>
      <c r="F44" s="895">
        <f>SUM(D44:E44)</f>
        <v>30</v>
      </c>
      <c r="G44" s="895">
        <v>0</v>
      </c>
      <c r="H44" s="895">
        <v>0</v>
      </c>
      <c r="I44" s="895">
        <v>0</v>
      </c>
      <c r="J44" s="895">
        <f>SUM(G44,D44)</f>
        <v>17</v>
      </c>
      <c r="K44" s="895">
        <f t="shared" ref="K44:L46" si="17">SUM(H44,E44)</f>
        <v>13</v>
      </c>
      <c r="L44" s="895">
        <f t="shared" si="17"/>
        <v>30</v>
      </c>
      <c r="M44" s="907"/>
      <c r="N44" s="713" t="s">
        <v>1187</v>
      </c>
      <c r="O44" s="2926" t="s">
        <v>494</v>
      </c>
    </row>
    <row r="45" spans="1:15" ht="23.25" customHeight="1">
      <c r="A45" s="2704"/>
      <c r="B45" s="911" t="s">
        <v>150</v>
      </c>
      <c r="C45" s="895"/>
      <c r="D45" s="895">
        <v>13</v>
      </c>
      <c r="E45" s="895">
        <v>9</v>
      </c>
      <c r="F45" s="895">
        <f t="shared" ref="F45:F46" si="18">SUM(D45:E45)</f>
        <v>22</v>
      </c>
      <c r="G45" s="895">
        <v>0</v>
      </c>
      <c r="H45" s="895">
        <v>0</v>
      </c>
      <c r="I45" s="895">
        <v>0</v>
      </c>
      <c r="J45" s="895">
        <f t="shared" ref="J45:J46" si="19">SUM(G45,D45)</f>
        <v>13</v>
      </c>
      <c r="K45" s="895">
        <f t="shared" si="17"/>
        <v>9</v>
      </c>
      <c r="L45" s="895">
        <f t="shared" si="17"/>
        <v>22</v>
      </c>
      <c r="M45" s="907"/>
      <c r="N45" s="905" t="s">
        <v>562</v>
      </c>
      <c r="O45" s="2927"/>
    </row>
    <row r="46" spans="1:15" ht="23.25" customHeight="1">
      <c r="A46" s="2705"/>
      <c r="B46" s="911" t="s">
        <v>17</v>
      </c>
      <c r="C46" s="453"/>
      <c r="D46" s="453">
        <v>18</v>
      </c>
      <c r="E46" s="453">
        <v>17</v>
      </c>
      <c r="F46" s="895">
        <f t="shared" si="18"/>
        <v>35</v>
      </c>
      <c r="G46" s="895">
        <v>0</v>
      </c>
      <c r="H46" s="895">
        <v>0</v>
      </c>
      <c r="I46" s="895">
        <v>0</v>
      </c>
      <c r="J46" s="895">
        <f t="shared" si="19"/>
        <v>18</v>
      </c>
      <c r="K46" s="895">
        <f t="shared" si="17"/>
        <v>17</v>
      </c>
      <c r="L46" s="895">
        <f t="shared" si="17"/>
        <v>35</v>
      </c>
      <c r="M46" s="445"/>
      <c r="N46" s="98" t="s">
        <v>563</v>
      </c>
      <c r="O46" s="2928"/>
    </row>
    <row r="47" spans="1:15" ht="23.25" customHeight="1" thickBot="1">
      <c r="A47" s="2728" t="s">
        <v>225</v>
      </c>
      <c r="B47" s="2728"/>
      <c r="C47" s="2374"/>
      <c r="D47" s="2374">
        <f t="shared" ref="D47:L47" si="20">SUM(D44:D46)</f>
        <v>48</v>
      </c>
      <c r="E47" s="2374">
        <f t="shared" si="20"/>
        <v>39</v>
      </c>
      <c r="F47" s="2374">
        <f t="shared" si="20"/>
        <v>87</v>
      </c>
      <c r="G47" s="2374">
        <f t="shared" si="20"/>
        <v>0</v>
      </c>
      <c r="H47" s="2374">
        <f t="shared" si="20"/>
        <v>0</v>
      </c>
      <c r="I47" s="2374">
        <f t="shared" si="20"/>
        <v>0</v>
      </c>
      <c r="J47" s="2374">
        <f t="shared" si="20"/>
        <v>48</v>
      </c>
      <c r="K47" s="2374">
        <f t="shared" si="20"/>
        <v>39</v>
      </c>
      <c r="L47" s="2374">
        <f t="shared" si="20"/>
        <v>87</v>
      </c>
      <c r="M47" s="2503"/>
      <c r="N47" s="2931" t="s">
        <v>2353</v>
      </c>
      <c r="O47" s="2931"/>
    </row>
    <row r="48" spans="1:15" ht="23.25" customHeight="1" thickTop="1">
      <c r="A48" s="2343"/>
      <c r="B48" s="2343"/>
      <c r="C48" s="2350"/>
      <c r="D48" s="2350"/>
      <c r="E48" s="2350"/>
      <c r="F48" s="2350"/>
      <c r="G48" s="2350"/>
      <c r="H48" s="2350"/>
      <c r="I48" s="2350"/>
      <c r="J48" s="2350"/>
      <c r="K48" s="2350"/>
      <c r="L48" s="2350"/>
      <c r="M48" s="446"/>
      <c r="N48" s="2366"/>
      <c r="O48" s="2366"/>
    </row>
    <row r="49" spans="1:15" ht="23.25" customHeight="1">
      <c r="A49" s="2343"/>
      <c r="B49" s="2343"/>
      <c r="C49" s="2350"/>
      <c r="D49" s="2350"/>
      <c r="E49" s="2350"/>
      <c r="F49" s="2350"/>
      <c r="G49" s="2350"/>
      <c r="H49" s="2350"/>
      <c r="I49" s="2350"/>
      <c r="J49" s="2350"/>
      <c r="K49" s="2350"/>
      <c r="L49" s="2350"/>
      <c r="M49" s="446"/>
      <c r="N49" s="2366"/>
      <c r="O49" s="2366"/>
    </row>
    <row r="50" spans="1:15" s="530" customFormat="1" ht="24.75" customHeight="1" thickBot="1">
      <c r="A50" s="2729" t="s">
        <v>1186</v>
      </c>
      <c r="B50" s="2729"/>
      <c r="C50" s="889"/>
      <c r="D50" s="889"/>
      <c r="E50" s="889"/>
      <c r="F50" s="889"/>
      <c r="G50" s="889"/>
      <c r="H50" s="889"/>
      <c r="I50" s="889"/>
      <c r="J50" s="889"/>
      <c r="K50" s="889"/>
      <c r="L50" s="889"/>
      <c r="M50" s="809"/>
      <c r="N50" s="2939" t="s">
        <v>1701</v>
      </c>
      <c r="O50" s="2939"/>
    </row>
    <row r="51" spans="1:15" ht="24.75" customHeight="1" thickTop="1">
      <c r="A51" s="2695" t="s">
        <v>53</v>
      </c>
      <c r="B51" s="2695" t="s">
        <v>54</v>
      </c>
      <c r="C51" s="2695" t="s">
        <v>55</v>
      </c>
      <c r="D51" s="2695" t="s">
        <v>45</v>
      </c>
      <c r="E51" s="2695"/>
      <c r="F51" s="2695"/>
      <c r="G51" s="2695" t="s">
        <v>46</v>
      </c>
      <c r="H51" s="2695"/>
      <c r="I51" s="2695"/>
      <c r="J51" s="2695" t="s">
        <v>905</v>
      </c>
      <c r="K51" s="2695"/>
      <c r="L51" s="2695"/>
      <c r="M51" s="2696" t="s">
        <v>503</v>
      </c>
      <c r="N51" s="2696" t="s">
        <v>509</v>
      </c>
      <c r="O51" s="2696" t="s">
        <v>502</v>
      </c>
    </row>
    <row r="52" spans="1:15" ht="21" customHeight="1">
      <c r="A52" s="2690"/>
      <c r="B52" s="2690"/>
      <c r="C52" s="2690"/>
      <c r="D52" s="2690" t="s">
        <v>1673</v>
      </c>
      <c r="E52" s="2690"/>
      <c r="F52" s="2690"/>
      <c r="G52" s="2690" t="s">
        <v>463</v>
      </c>
      <c r="H52" s="2690"/>
      <c r="I52" s="2690"/>
      <c r="J52" s="2690" t="s">
        <v>464</v>
      </c>
      <c r="K52" s="2690"/>
      <c r="L52" s="2690"/>
      <c r="M52" s="2697"/>
      <c r="N52" s="2697"/>
      <c r="O52" s="2697"/>
    </row>
    <row r="53" spans="1:15" ht="19.5" customHeight="1">
      <c r="A53" s="2690"/>
      <c r="B53" s="2690"/>
      <c r="C53" s="2690"/>
      <c r="D53" s="1318" t="s">
        <v>931</v>
      </c>
      <c r="E53" s="1318" t="s">
        <v>1126</v>
      </c>
      <c r="F53" s="1316" t="s">
        <v>954</v>
      </c>
      <c r="G53" s="1318" t="s">
        <v>931</v>
      </c>
      <c r="H53" s="1318" t="s">
        <v>1126</v>
      </c>
      <c r="I53" s="1316" t="s">
        <v>954</v>
      </c>
      <c r="J53" s="1318" t="s">
        <v>931</v>
      </c>
      <c r="K53" s="1318" t="s">
        <v>1126</v>
      </c>
      <c r="L53" s="1316" t="s">
        <v>954</v>
      </c>
      <c r="M53" s="2697"/>
      <c r="N53" s="2697"/>
      <c r="O53" s="2697"/>
    </row>
    <row r="54" spans="1:15" ht="15" customHeight="1" thickBot="1">
      <c r="A54" s="2707"/>
      <c r="B54" s="2707"/>
      <c r="C54" s="2707"/>
      <c r="D54" s="415" t="s">
        <v>934</v>
      </c>
      <c r="E54" s="415" t="s">
        <v>935</v>
      </c>
      <c r="F54" s="415" t="s">
        <v>936</v>
      </c>
      <c r="G54" s="415" t="s">
        <v>934</v>
      </c>
      <c r="H54" s="415" t="s">
        <v>935</v>
      </c>
      <c r="I54" s="415" t="s">
        <v>936</v>
      </c>
      <c r="J54" s="415" t="s">
        <v>934</v>
      </c>
      <c r="K54" s="415" t="s">
        <v>935</v>
      </c>
      <c r="L54" s="415" t="s">
        <v>936</v>
      </c>
      <c r="M54" s="2698"/>
      <c r="N54" s="2698"/>
      <c r="O54" s="2698"/>
    </row>
    <row r="55" spans="1:15" ht="24.75" customHeight="1">
      <c r="A55" s="2709" t="s">
        <v>290</v>
      </c>
      <c r="B55" s="911" t="s">
        <v>68</v>
      </c>
      <c r="C55" s="895"/>
      <c r="D55" s="895">
        <v>89</v>
      </c>
      <c r="E55" s="895">
        <v>109</v>
      </c>
      <c r="F55" s="895">
        <f>SUM(D55:E55)</f>
        <v>198</v>
      </c>
      <c r="G55" s="895">
        <v>0</v>
      </c>
      <c r="H55" s="895">
        <v>0</v>
      </c>
      <c r="I55" s="895">
        <v>0</v>
      </c>
      <c r="J55" s="895">
        <f>SUM(G55,D55)</f>
        <v>89</v>
      </c>
      <c r="K55" s="895">
        <f t="shared" ref="K55:L56" si="21">SUM(H55,E55)</f>
        <v>109</v>
      </c>
      <c r="L55" s="895">
        <f t="shared" si="21"/>
        <v>198</v>
      </c>
      <c r="M55" s="454"/>
      <c r="N55" s="903" t="s">
        <v>496</v>
      </c>
      <c r="O55" s="2963" t="s">
        <v>1188</v>
      </c>
    </row>
    <row r="56" spans="1:15" ht="24.75" customHeight="1">
      <c r="A56" s="2711"/>
      <c r="B56" s="911" t="s">
        <v>170</v>
      </c>
      <c r="C56" s="806"/>
      <c r="D56" s="806">
        <v>17</v>
      </c>
      <c r="E56" s="806">
        <v>14</v>
      </c>
      <c r="F56" s="895">
        <f>SUM(D56:E56)</f>
        <v>31</v>
      </c>
      <c r="G56" s="895">
        <v>0</v>
      </c>
      <c r="H56" s="895">
        <v>0</v>
      </c>
      <c r="I56" s="895">
        <v>0</v>
      </c>
      <c r="J56" s="895">
        <f>SUM(G56,D56)</f>
        <v>17</v>
      </c>
      <c r="K56" s="895">
        <f t="shared" si="21"/>
        <v>14</v>
      </c>
      <c r="L56" s="895">
        <f t="shared" si="21"/>
        <v>31</v>
      </c>
      <c r="M56" s="446"/>
      <c r="N56" s="803" t="s">
        <v>1189</v>
      </c>
      <c r="O56" s="2964"/>
    </row>
    <row r="57" spans="1:15" ht="24.75" customHeight="1">
      <c r="A57" s="2706" t="s">
        <v>225</v>
      </c>
      <c r="B57" s="2706"/>
      <c r="C57" s="895"/>
      <c r="D57" s="895">
        <f>SUM(D55:D56)</f>
        <v>106</v>
      </c>
      <c r="E57" s="895">
        <f t="shared" ref="E57:L57" si="22">SUM(E55:E56)</f>
        <v>123</v>
      </c>
      <c r="F57" s="895">
        <f t="shared" si="22"/>
        <v>229</v>
      </c>
      <c r="G57" s="895">
        <f t="shared" si="22"/>
        <v>0</v>
      </c>
      <c r="H57" s="895">
        <f t="shared" si="22"/>
        <v>0</v>
      </c>
      <c r="I57" s="895">
        <f t="shared" si="22"/>
        <v>0</v>
      </c>
      <c r="J57" s="895">
        <f t="shared" si="22"/>
        <v>106</v>
      </c>
      <c r="K57" s="895">
        <f t="shared" si="22"/>
        <v>123</v>
      </c>
      <c r="L57" s="895">
        <f t="shared" si="22"/>
        <v>229</v>
      </c>
      <c r="M57" s="454"/>
      <c r="N57" s="2925" t="s">
        <v>2353</v>
      </c>
      <c r="O57" s="2925"/>
    </row>
    <row r="58" spans="1:15" ht="24.75" customHeight="1">
      <c r="A58" s="2703" t="s">
        <v>171</v>
      </c>
      <c r="B58" s="895" t="s">
        <v>1190</v>
      </c>
      <c r="C58" s="895"/>
      <c r="D58" s="895">
        <v>23</v>
      </c>
      <c r="E58" s="895">
        <v>45</v>
      </c>
      <c r="F58" s="895">
        <f>SUM(D58:E58)</f>
        <v>68</v>
      </c>
      <c r="G58" s="895">
        <v>0</v>
      </c>
      <c r="H58" s="895">
        <v>0</v>
      </c>
      <c r="I58" s="895">
        <v>0</v>
      </c>
      <c r="J58" s="895">
        <f>SUM(G58,D58)</f>
        <v>23</v>
      </c>
      <c r="K58" s="895">
        <f t="shared" ref="K58:L63" si="23">SUM(H58,E58)</f>
        <v>45</v>
      </c>
      <c r="L58" s="895">
        <f t="shared" si="23"/>
        <v>68</v>
      </c>
      <c r="M58" s="454"/>
      <c r="N58" s="803" t="s">
        <v>1191</v>
      </c>
      <c r="O58" s="2926" t="s">
        <v>579</v>
      </c>
    </row>
    <row r="59" spans="1:15" ht="24.75" customHeight="1">
      <c r="A59" s="2704"/>
      <c r="B59" s="799" t="s">
        <v>1192</v>
      </c>
      <c r="C59" s="895"/>
      <c r="D59" s="895">
        <v>24</v>
      </c>
      <c r="E59" s="895">
        <v>41</v>
      </c>
      <c r="F59" s="895">
        <f t="shared" ref="F59:F63" si="24">SUM(D59:E59)</f>
        <v>65</v>
      </c>
      <c r="G59" s="895">
        <v>0</v>
      </c>
      <c r="H59" s="895">
        <v>0</v>
      </c>
      <c r="I59" s="895">
        <v>0</v>
      </c>
      <c r="J59" s="895">
        <f t="shared" ref="J59:J63" si="25">SUM(G59,D59)</f>
        <v>24</v>
      </c>
      <c r="K59" s="895">
        <f t="shared" si="23"/>
        <v>41</v>
      </c>
      <c r="L59" s="895">
        <f t="shared" si="23"/>
        <v>65</v>
      </c>
      <c r="M59" s="454"/>
      <c r="N59" s="903" t="s">
        <v>672</v>
      </c>
      <c r="O59" s="2927"/>
    </row>
    <row r="60" spans="1:15" ht="24.75" customHeight="1">
      <c r="A60" s="2704"/>
      <c r="B60" s="895" t="s">
        <v>238</v>
      </c>
      <c r="C60" s="895"/>
      <c r="D60" s="895">
        <v>25</v>
      </c>
      <c r="E60" s="895">
        <v>50</v>
      </c>
      <c r="F60" s="895">
        <f t="shared" si="24"/>
        <v>75</v>
      </c>
      <c r="G60" s="895">
        <v>0</v>
      </c>
      <c r="H60" s="895">
        <v>0</v>
      </c>
      <c r="I60" s="895">
        <v>0</v>
      </c>
      <c r="J60" s="895">
        <f t="shared" si="25"/>
        <v>25</v>
      </c>
      <c r="K60" s="895">
        <f t="shared" si="23"/>
        <v>50</v>
      </c>
      <c r="L60" s="895">
        <f t="shared" si="23"/>
        <v>75</v>
      </c>
      <c r="M60" s="454"/>
      <c r="N60" s="903" t="s">
        <v>674</v>
      </c>
      <c r="O60" s="2927"/>
    </row>
    <row r="61" spans="1:15" ht="24.75" customHeight="1">
      <c r="A61" s="2704"/>
      <c r="B61" s="456" t="s">
        <v>1193</v>
      </c>
      <c r="C61" s="802"/>
      <c r="D61" s="456">
        <v>20</v>
      </c>
      <c r="E61" s="800">
        <v>51</v>
      </c>
      <c r="F61" s="895">
        <f t="shared" si="24"/>
        <v>71</v>
      </c>
      <c r="G61" s="895">
        <v>0</v>
      </c>
      <c r="H61" s="895">
        <v>0</v>
      </c>
      <c r="I61" s="895">
        <v>0</v>
      </c>
      <c r="J61" s="895">
        <f t="shared" si="25"/>
        <v>20</v>
      </c>
      <c r="K61" s="895">
        <f t="shared" si="23"/>
        <v>51</v>
      </c>
      <c r="L61" s="895">
        <f t="shared" si="23"/>
        <v>71</v>
      </c>
      <c r="M61" s="454"/>
      <c r="N61" s="457" t="s">
        <v>1194</v>
      </c>
      <c r="O61" s="2927"/>
    </row>
    <row r="62" spans="1:15" ht="24.75" customHeight="1">
      <c r="A62" s="2704"/>
      <c r="B62" s="456" t="s">
        <v>244</v>
      </c>
      <c r="C62" s="802"/>
      <c r="D62" s="456">
        <v>33</v>
      </c>
      <c r="E62" s="800">
        <v>67</v>
      </c>
      <c r="F62" s="895">
        <f t="shared" si="24"/>
        <v>100</v>
      </c>
      <c r="G62" s="895">
        <v>0</v>
      </c>
      <c r="H62" s="895">
        <v>0</v>
      </c>
      <c r="I62" s="895">
        <v>0</v>
      </c>
      <c r="J62" s="895">
        <f t="shared" si="25"/>
        <v>33</v>
      </c>
      <c r="K62" s="895">
        <f t="shared" si="23"/>
        <v>67</v>
      </c>
      <c r="L62" s="895">
        <f t="shared" si="23"/>
        <v>100</v>
      </c>
      <c r="M62" s="454"/>
      <c r="N62" s="1133" t="s">
        <v>673</v>
      </c>
      <c r="O62" s="2927"/>
    </row>
    <row r="63" spans="1:15" ht="24.75" customHeight="1">
      <c r="A63" s="2705"/>
      <c r="B63" s="456" t="s">
        <v>1195</v>
      </c>
      <c r="C63" s="802"/>
      <c r="D63" s="456">
        <v>26</v>
      </c>
      <c r="E63" s="800">
        <v>55</v>
      </c>
      <c r="F63" s="895">
        <f t="shared" si="24"/>
        <v>81</v>
      </c>
      <c r="G63" s="895">
        <v>0</v>
      </c>
      <c r="H63" s="895">
        <v>0</v>
      </c>
      <c r="I63" s="895">
        <v>0</v>
      </c>
      <c r="J63" s="895">
        <f t="shared" si="25"/>
        <v>26</v>
      </c>
      <c r="K63" s="895">
        <f t="shared" si="23"/>
        <v>55</v>
      </c>
      <c r="L63" s="895">
        <f t="shared" si="23"/>
        <v>81</v>
      </c>
      <c r="M63" s="454"/>
      <c r="N63" s="1223" t="s">
        <v>1700</v>
      </c>
      <c r="O63" s="2928"/>
    </row>
    <row r="64" spans="1:15" ht="24.75" customHeight="1">
      <c r="A64" s="2736" t="s">
        <v>225</v>
      </c>
      <c r="B64" s="2736"/>
      <c r="C64" s="892"/>
      <c r="D64" s="458">
        <f>SUM(D58:D63)</f>
        <v>151</v>
      </c>
      <c r="E64" s="458">
        <f t="shared" ref="E64:L64" si="26">SUM(E58:E63)</f>
        <v>309</v>
      </c>
      <c r="F64" s="458">
        <f t="shared" si="26"/>
        <v>460</v>
      </c>
      <c r="G64" s="458">
        <f t="shared" si="26"/>
        <v>0</v>
      </c>
      <c r="H64" s="458">
        <f t="shared" si="26"/>
        <v>0</v>
      </c>
      <c r="I64" s="458">
        <f t="shared" si="26"/>
        <v>0</v>
      </c>
      <c r="J64" s="458">
        <f t="shared" si="26"/>
        <v>151</v>
      </c>
      <c r="K64" s="458">
        <f t="shared" si="26"/>
        <v>309</v>
      </c>
      <c r="L64" s="458">
        <f t="shared" si="26"/>
        <v>460</v>
      </c>
      <c r="M64" s="462"/>
      <c r="N64" s="2922" t="s">
        <v>2353</v>
      </c>
      <c r="O64" s="2922"/>
    </row>
    <row r="65" spans="1:15" ht="24.75" customHeight="1">
      <c r="A65" s="2923" t="s">
        <v>50</v>
      </c>
      <c r="B65" s="2923"/>
      <c r="C65" s="802"/>
      <c r="D65" s="1022">
        <f t="shared" ref="D65:L65" si="27">SUM(D64,D57,D47,D43,D37,D23,D16,D12,D9)</f>
        <v>939</v>
      </c>
      <c r="E65" s="1022">
        <f t="shared" si="27"/>
        <v>1507</v>
      </c>
      <c r="F65" s="1022">
        <f t="shared" si="27"/>
        <v>2446</v>
      </c>
      <c r="G65" s="1022">
        <f t="shared" si="27"/>
        <v>0</v>
      </c>
      <c r="H65" s="1022">
        <f t="shared" si="27"/>
        <v>0</v>
      </c>
      <c r="I65" s="1022">
        <f t="shared" si="27"/>
        <v>0</v>
      </c>
      <c r="J65" s="1022">
        <f t="shared" si="27"/>
        <v>939</v>
      </c>
      <c r="K65" s="1022">
        <f t="shared" si="27"/>
        <v>1507</v>
      </c>
      <c r="L65" s="1022">
        <f t="shared" si="27"/>
        <v>2446</v>
      </c>
      <c r="M65" s="537"/>
      <c r="N65" s="2924" t="s">
        <v>675</v>
      </c>
      <c r="O65" s="2924"/>
    </row>
    <row r="66" spans="1:15" ht="24.75" customHeight="1">
      <c r="A66" s="893" t="s">
        <v>51</v>
      </c>
      <c r="B66" s="893"/>
      <c r="C66" s="459"/>
      <c r="D66" s="459"/>
      <c r="E66" s="459"/>
      <c r="F66" s="459"/>
      <c r="G66" s="459"/>
      <c r="H66" s="459"/>
      <c r="I66" s="459"/>
      <c r="J66" s="459"/>
      <c r="K66" s="459"/>
      <c r="L66" s="459"/>
      <c r="M66" s="460"/>
      <c r="N66" s="902"/>
      <c r="O66" s="902" t="s">
        <v>582</v>
      </c>
    </row>
    <row r="67" spans="1:15" ht="24.75" customHeight="1">
      <c r="A67" s="2736" t="s">
        <v>60</v>
      </c>
      <c r="B67" s="459" t="s">
        <v>1144</v>
      </c>
      <c r="C67" s="459"/>
      <c r="D67" s="1705">
        <v>11</v>
      </c>
      <c r="E67" s="1705">
        <v>6</v>
      </c>
      <c r="F67" s="1705">
        <v>17</v>
      </c>
      <c r="G67" s="1705">
        <v>0</v>
      </c>
      <c r="H67" s="1705">
        <v>0</v>
      </c>
      <c r="I67" s="1705">
        <v>0</v>
      </c>
      <c r="J67" s="1705">
        <f>SUM(D67,G67)</f>
        <v>11</v>
      </c>
      <c r="K67" s="1705">
        <f t="shared" ref="K67:L67" si="28">SUM(E67,H67)</f>
        <v>6</v>
      </c>
      <c r="L67" s="1705">
        <f t="shared" si="28"/>
        <v>17</v>
      </c>
      <c r="M67" s="460"/>
      <c r="N67" s="902"/>
      <c r="O67" s="2956" t="s">
        <v>483</v>
      </c>
    </row>
    <row r="68" spans="1:15" ht="24.75" customHeight="1">
      <c r="A68" s="2952"/>
      <c r="B68" s="459" t="s">
        <v>1862</v>
      </c>
      <c r="C68" s="459"/>
      <c r="D68" s="1705">
        <v>18</v>
      </c>
      <c r="E68" s="1705">
        <v>8</v>
      </c>
      <c r="F68" s="1705">
        <v>26</v>
      </c>
      <c r="G68" s="1705">
        <v>0</v>
      </c>
      <c r="H68" s="1705">
        <v>0</v>
      </c>
      <c r="I68" s="1705">
        <v>0</v>
      </c>
      <c r="J68" s="1705">
        <f>SUM(D68,G68)</f>
        <v>18</v>
      </c>
      <c r="K68" s="1705">
        <f t="shared" ref="K68" si="29">SUM(E68,H68)</f>
        <v>8</v>
      </c>
      <c r="L68" s="1705">
        <f t="shared" ref="L68" si="30">SUM(F68,I68)</f>
        <v>26</v>
      </c>
      <c r="M68" s="460"/>
      <c r="N68" s="902" t="s">
        <v>507</v>
      </c>
      <c r="O68" s="2957"/>
    </row>
    <row r="69" spans="1:15" ht="24.75" customHeight="1">
      <c r="A69" s="2706" t="s">
        <v>225</v>
      </c>
      <c r="B69" s="2706"/>
      <c r="C69" s="2706"/>
      <c r="D69" s="1705">
        <f>SUM(D67:D68)</f>
        <v>29</v>
      </c>
      <c r="E69" s="1705">
        <f t="shared" ref="E69:L69" si="31">SUM(E67:E68)</f>
        <v>14</v>
      </c>
      <c r="F69" s="1705">
        <f t="shared" si="31"/>
        <v>43</v>
      </c>
      <c r="G69" s="1705">
        <f t="shared" si="31"/>
        <v>0</v>
      </c>
      <c r="H69" s="1705">
        <f t="shared" si="31"/>
        <v>0</v>
      </c>
      <c r="I69" s="1705">
        <f t="shared" si="31"/>
        <v>0</v>
      </c>
      <c r="J69" s="1705">
        <f t="shared" si="31"/>
        <v>29</v>
      </c>
      <c r="K69" s="1705">
        <f t="shared" si="31"/>
        <v>14</v>
      </c>
      <c r="L69" s="1705">
        <f t="shared" si="31"/>
        <v>43</v>
      </c>
      <c r="M69" s="2943" t="s">
        <v>2353</v>
      </c>
      <c r="N69" s="2943"/>
      <c r="O69" s="2943"/>
    </row>
    <row r="70" spans="1:15" ht="24.75" customHeight="1">
      <c r="A70" s="2953" t="s">
        <v>64</v>
      </c>
      <c r="B70" s="911" t="s">
        <v>235</v>
      </c>
      <c r="C70" s="445"/>
      <c r="D70" s="899">
        <v>43</v>
      </c>
      <c r="E70" s="897">
        <v>44</v>
      </c>
      <c r="F70" s="897">
        <f>SUM(D70:E70)</f>
        <v>87</v>
      </c>
      <c r="G70" s="897">
        <v>0</v>
      </c>
      <c r="H70" s="897">
        <v>0</v>
      </c>
      <c r="I70" s="897">
        <v>0</v>
      </c>
      <c r="J70" s="897">
        <f>SUM(G70,D70)</f>
        <v>43</v>
      </c>
      <c r="K70" s="897">
        <f t="shared" ref="K70:L72" si="32">SUM(H70,E70)</f>
        <v>44</v>
      </c>
      <c r="L70" s="897">
        <f t="shared" si="32"/>
        <v>87</v>
      </c>
      <c r="M70" s="454"/>
      <c r="N70" s="457" t="s">
        <v>676</v>
      </c>
      <c r="O70" s="2929" t="s">
        <v>527</v>
      </c>
    </row>
    <row r="71" spans="1:15" ht="24.75" customHeight="1">
      <c r="A71" s="2954"/>
      <c r="B71" s="911" t="s">
        <v>173</v>
      </c>
      <c r="C71" s="445"/>
      <c r="D71" s="899">
        <v>30</v>
      </c>
      <c r="E71" s="897">
        <v>33</v>
      </c>
      <c r="F71" s="897">
        <f t="shared" ref="F71:F72" si="33">SUM(D71:E71)</f>
        <v>63</v>
      </c>
      <c r="G71" s="897">
        <v>0</v>
      </c>
      <c r="H71" s="897">
        <v>0</v>
      </c>
      <c r="I71" s="897">
        <v>0</v>
      </c>
      <c r="J71" s="897">
        <f t="shared" ref="J71:J72" si="34">SUM(G71,D71)</f>
        <v>30</v>
      </c>
      <c r="K71" s="897">
        <f t="shared" si="32"/>
        <v>33</v>
      </c>
      <c r="L71" s="897">
        <f t="shared" si="32"/>
        <v>63</v>
      </c>
      <c r="M71" s="454"/>
      <c r="N71" s="42" t="s">
        <v>527</v>
      </c>
      <c r="O71" s="2929"/>
    </row>
    <row r="72" spans="1:15" ht="24.75" customHeight="1">
      <c r="A72" s="2955"/>
      <c r="B72" s="911" t="s">
        <v>228</v>
      </c>
      <c r="C72" s="445"/>
      <c r="D72" s="897">
        <v>27</v>
      </c>
      <c r="E72" s="897">
        <v>30</v>
      </c>
      <c r="F72" s="897">
        <f t="shared" si="33"/>
        <v>57</v>
      </c>
      <c r="G72" s="897">
        <v>0</v>
      </c>
      <c r="H72" s="897">
        <v>0</v>
      </c>
      <c r="I72" s="897">
        <v>0</v>
      </c>
      <c r="J72" s="897">
        <f t="shared" si="34"/>
        <v>27</v>
      </c>
      <c r="K72" s="897">
        <f t="shared" si="32"/>
        <v>30</v>
      </c>
      <c r="L72" s="897">
        <f t="shared" si="32"/>
        <v>57</v>
      </c>
      <c r="M72" s="445"/>
      <c r="N72" s="905" t="s">
        <v>532</v>
      </c>
      <c r="O72" s="2929"/>
    </row>
    <row r="73" spans="1:15" ht="24.75" customHeight="1" thickBot="1">
      <c r="A73" s="2728" t="s">
        <v>225</v>
      </c>
      <c r="B73" s="2728"/>
      <c r="C73" s="2728"/>
      <c r="D73" s="317">
        <f>SUM(D70:D72)</f>
        <v>100</v>
      </c>
      <c r="E73" s="317">
        <f t="shared" ref="E73:L73" si="35">SUM(E70:E72)</f>
        <v>107</v>
      </c>
      <c r="F73" s="317">
        <f t="shared" si="35"/>
        <v>207</v>
      </c>
      <c r="G73" s="317">
        <f t="shared" si="35"/>
        <v>0</v>
      </c>
      <c r="H73" s="317">
        <f t="shared" si="35"/>
        <v>0</v>
      </c>
      <c r="I73" s="317">
        <f t="shared" si="35"/>
        <v>0</v>
      </c>
      <c r="J73" s="317">
        <f t="shared" si="35"/>
        <v>100</v>
      </c>
      <c r="K73" s="317">
        <f t="shared" si="35"/>
        <v>107</v>
      </c>
      <c r="L73" s="317">
        <f t="shared" si="35"/>
        <v>207</v>
      </c>
      <c r="M73" s="2931" t="s">
        <v>2353</v>
      </c>
      <c r="N73" s="2931"/>
      <c r="O73" s="2931"/>
    </row>
    <row r="74" spans="1:15" ht="18.75" thickTop="1"/>
    <row r="75" spans="1:15" s="530" customFormat="1" ht="24.75" customHeight="1" thickBot="1">
      <c r="A75" s="2729" t="s">
        <v>1186</v>
      </c>
      <c r="B75" s="2729"/>
      <c r="C75" s="2371"/>
      <c r="D75" s="2371"/>
      <c r="E75" s="2371"/>
      <c r="F75" s="2371"/>
      <c r="G75" s="2371"/>
      <c r="H75" s="2371"/>
      <c r="I75" s="2371"/>
      <c r="J75" s="2371"/>
      <c r="K75" s="2371"/>
      <c r="L75" s="2371"/>
      <c r="M75" s="809"/>
      <c r="N75" s="2939" t="s">
        <v>1701</v>
      </c>
      <c r="O75" s="2939"/>
    </row>
    <row r="76" spans="1:15" ht="24.75" customHeight="1" thickTop="1">
      <c r="A76" s="2695" t="s">
        <v>53</v>
      </c>
      <c r="B76" s="2695" t="s">
        <v>54</v>
      </c>
      <c r="C76" s="2695" t="s">
        <v>55</v>
      </c>
      <c r="D76" s="2695" t="s">
        <v>45</v>
      </c>
      <c r="E76" s="2695"/>
      <c r="F76" s="2695"/>
      <c r="G76" s="2695" t="s">
        <v>46</v>
      </c>
      <c r="H76" s="2695"/>
      <c r="I76" s="2695"/>
      <c r="J76" s="2695" t="s">
        <v>905</v>
      </c>
      <c r="K76" s="2695"/>
      <c r="L76" s="2695"/>
      <c r="M76" s="2696" t="s">
        <v>503</v>
      </c>
      <c r="N76" s="2696" t="s">
        <v>509</v>
      </c>
      <c r="O76" s="2696" t="s">
        <v>502</v>
      </c>
    </row>
    <row r="77" spans="1:15" ht="21" customHeight="1">
      <c r="A77" s="2690"/>
      <c r="B77" s="2690"/>
      <c r="C77" s="2690"/>
      <c r="D77" s="2690" t="s">
        <v>1673</v>
      </c>
      <c r="E77" s="2690"/>
      <c r="F77" s="2690"/>
      <c r="G77" s="2690" t="s">
        <v>463</v>
      </c>
      <c r="H77" s="2690"/>
      <c r="I77" s="2690"/>
      <c r="J77" s="2690" t="s">
        <v>464</v>
      </c>
      <c r="K77" s="2690"/>
      <c r="L77" s="2690"/>
      <c r="M77" s="2697"/>
      <c r="N77" s="2697"/>
      <c r="O77" s="2697"/>
    </row>
    <row r="78" spans="1:15" ht="19.5" customHeight="1">
      <c r="A78" s="2690"/>
      <c r="B78" s="2690"/>
      <c r="C78" s="2690"/>
      <c r="D78" s="2370" t="s">
        <v>931</v>
      </c>
      <c r="E78" s="2370" t="s">
        <v>1126</v>
      </c>
      <c r="F78" s="2342" t="s">
        <v>954</v>
      </c>
      <c r="G78" s="2370" t="s">
        <v>931</v>
      </c>
      <c r="H78" s="2370" t="s">
        <v>1126</v>
      </c>
      <c r="I78" s="2342" t="s">
        <v>954</v>
      </c>
      <c r="J78" s="2370" t="s">
        <v>931</v>
      </c>
      <c r="K78" s="2370" t="s">
        <v>1126</v>
      </c>
      <c r="L78" s="2342" t="s">
        <v>954</v>
      </c>
      <c r="M78" s="2697"/>
      <c r="N78" s="2697"/>
      <c r="O78" s="2697"/>
    </row>
    <row r="79" spans="1:15" ht="15" customHeight="1" thickBot="1">
      <c r="A79" s="2707"/>
      <c r="B79" s="2707"/>
      <c r="C79" s="2707"/>
      <c r="D79" s="415" t="s">
        <v>934</v>
      </c>
      <c r="E79" s="415" t="s">
        <v>935</v>
      </c>
      <c r="F79" s="415" t="s">
        <v>936</v>
      </c>
      <c r="G79" s="415" t="s">
        <v>934</v>
      </c>
      <c r="H79" s="415" t="s">
        <v>935</v>
      </c>
      <c r="I79" s="415" t="s">
        <v>936</v>
      </c>
      <c r="J79" s="415" t="s">
        <v>934</v>
      </c>
      <c r="K79" s="415" t="s">
        <v>935</v>
      </c>
      <c r="L79" s="415" t="s">
        <v>936</v>
      </c>
      <c r="M79" s="2698"/>
      <c r="N79" s="2698"/>
      <c r="O79" s="2698"/>
    </row>
    <row r="80" spans="1:15" ht="24" customHeight="1">
      <c r="A80" s="2920" t="s">
        <v>65</v>
      </c>
      <c r="B80" s="2501" t="s">
        <v>1174</v>
      </c>
      <c r="C80" s="2504"/>
      <c r="D80" s="2359">
        <v>19</v>
      </c>
      <c r="E80" s="2359">
        <v>5</v>
      </c>
      <c r="F80" s="2359">
        <f>SUM(D80:E80)</f>
        <v>24</v>
      </c>
      <c r="G80" s="2359">
        <v>0</v>
      </c>
      <c r="H80" s="2359">
        <v>0</v>
      </c>
      <c r="I80" s="2359">
        <v>0</v>
      </c>
      <c r="J80" s="2359">
        <f>SUM(G80,D80)</f>
        <v>19</v>
      </c>
      <c r="K80" s="2359">
        <f t="shared" ref="K80:L84" si="36">SUM(H80,E80)</f>
        <v>5</v>
      </c>
      <c r="L80" s="2359">
        <f t="shared" si="36"/>
        <v>24</v>
      </c>
      <c r="M80" s="795"/>
      <c r="N80" s="942" t="s">
        <v>1175</v>
      </c>
      <c r="O80" s="2940" t="s">
        <v>1168</v>
      </c>
    </row>
    <row r="81" spans="1:15" ht="24" customHeight="1">
      <c r="A81" s="2920"/>
      <c r="B81" s="899" t="s">
        <v>1179</v>
      </c>
      <c r="C81" s="895"/>
      <c r="D81" s="895">
        <v>26</v>
      </c>
      <c r="E81" s="895">
        <v>2</v>
      </c>
      <c r="F81" s="895">
        <f t="shared" ref="F81:F85" si="37">SUM(D81:E81)</f>
        <v>28</v>
      </c>
      <c r="G81" s="895">
        <v>0</v>
      </c>
      <c r="H81" s="895">
        <v>0</v>
      </c>
      <c r="I81" s="895">
        <v>0</v>
      </c>
      <c r="J81" s="895">
        <f t="shared" ref="J81:J84" si="38">SUM(G81,D81)</f>
        <v>26</v>
      </c>
      <c r="K81" s="895">
        <f t="shared" si="36"/>
        <v>2</v>
      </c>
      <c r="L81" s="895">
        <f t="shared" si="36"/>
        <v>28</v>
      </c>
      <c r="M81" s="907"/>
      <c r="N81" s="689" t="s">
        <v>1180</v>
      </c>
      <c r="O81" s="2940"/>
    </row>
    <row r="82" spans="1:15" ht="24" customHeight="1">
      <c r="A82" s="2920"/>
      <c r="B82" s="895" t="s">
        <v>88</v>
      </c>
      <c r="C82" s="899"/>
      <c r="D82" s="895">
        <v>22</v>
      </c>
      <c r="E82" s="895">
        <v>6</v>
      </c>
      <c r="F82" s="895">
        <f t="shared" si="37"/>
        <v>28</v>
      </c>
      <c r="G82" s="895">
        <v>0</v>
      </c>
      <c r="H82" s="895">
        <v>0</v>
      </c>
      <c r="I82" s="895">
        <v>0</v>
      </c>
      <c r="J82" s="895">
        <f t="shared" si="38"/>
        <v>22</v>
      </c>
      <c r="K82" s="895">
        <f t="shared" si="36"/>
        <v>6</v>
      </c>
      <c r="L82" s="895">
        <f t="shared" si="36"/>
        <v>28</v>
      </c>
      <c r="M82" s="907"/>
      <c r="N82" s="907" t="s">
        <v>538</v>
      </c>
      <c r="O82" s="2940"/>
    </row>
    <row r="83" spans="1:15" ht="24" customHeight="1">
      <c r="A83" s="2920"/>
      <c r="B83" s="808" t="s">
        <v>89</v>
      </c>
      <c r="C83" s="451"/>
      <c r="D83" s="892">
        <v>8</v>
      </c>
      <c r="E83" s="892">
        <v>2</v>
      </c>
      <c r="F83" s="895">
        <f t="shared" si="37"/>
        <v>10</v>
      </c>
      <c r="G83" s="895">
        <v>0</v>
      </c>
      <c r="H83" s="895">
        <v>0</v>
      </c>
      <c r="I83" s="895">
        <v>0</v>
      </c>
      <c r="J83" s="895">
        <f t="shared" si="38"/>
        <v>8</v>
      </c>
      <c r="K83" s="895">
        <f t="shared" si="36"/>
        <v>2</v>
      </c>
      <c r="L83" s="895">
        <f t="shared" si="36"/>
        <v>10</v>
      </c>
      <c r="M83" s="798"/>
      <c r="N83" s="447" t="s">
        <v>539</v>
      </c>
      <c r="O83" s="2940"/>
    </row>
    <row r="84" spans="1:15" ht="24" customHeight="1">
      <c r="A84" s="2921"/>
      <c r="B84" s="906" t="s">
        <v>101</v>
      </c>
      <c r="C84" s="892"/>
      <c r="D84" s="892">
        <v>12</v>
      </c>
      <c r="E84" s="892">
        <v>28</v>
      </c>
      <c r="F84" s="895">
        <f t="shared" si="37"/>
        <v>40</v>
      </c>
      <c r="G84" s="895">
        <v>0</v>
      </c>
      <c r="H84" s="895">
        <v>0</v>
      </c>
      <c r="I84" s="895">
        <v>0</v>
      </c>
      <c r="J84" s="895">
        <f t="shared" si="38"/>
        <v>12</v>
      </c>
      <c r="K84" s="895">
        <f t="shared" si="36"/>
        <v>28</v>
      </c>
      <c r="L84" s="895">
        <f t="shared" si="36"/>
        <v>40</v>
      </c>
      <c r="M84" s="798"/>
      <c r="N84" s="452" t="s">
        <v>1176</v>
      </c>
      <c r="O84" s="2940"/>
    </row>
    <row r="85" spans="1:15" ht="24" customHeight="1">
      <c r="A85" s="2706" t="s">
        <v>225</v>
      </c>
      <c r="B85" s="2706"/>
      <c r="C85" s="894"/>
      <c r="D85" s="897">
        <f>SUM(D80:D84)</f>
        <v>87</v>
      </c>
      <c r="E85" s="897">
        <f t="shared" ref="E85" si="39">SUM(E80:E84)</f>
        <v>43</v>
      </c>
      <c r="F85" s="895">
        <f t="shared" si="37"/>
        <v>130</v>
      </c>
      <c r="G85" s="461">
        <f t="shared" ref="G85:L85" si="40">SUM(G80:G84)</f>
        <v>0</v>
      </c>
      <c r="H85" s="461">
        <f t="shared" si="40"/>
        <v>0</v>
      </c>
      <c r="I85" s="461">
        <f t="shared" si="40"/>
        <v>0</v>
      </c>
      <c r="J85" s="461">
        <f t="shared" si="40"/>
        <v>87</v>
      </c>
      <c r="K85" s="461">
        <f t="shared" si="40"/>
        <v>43</v>
      </c>
      <c r="L85" s="461">
        <f t="shared" si="40"/>
        <v>130</v>
      </c>
      <c r="M85" s="897"/>
      <c r="N85" s="2925" t="s">
        <v>2353</v>
      </c>
      <c r="O85" s="2925"/>
    </row>
    <row r="86" spans="1:15" ht="23.25" customHeight="1">
      <c r="A86" s="2941" t="s">
        <v>42</v>
      </c>
      <c r="B86" s="911" t="s">
        <v>1174</v>
      </c>
      <c r="C86" s="894"/>
      <c r="D86" s="895">
        <v>0</v>
      </c>
      <c r="E86" s="895">
        <v>19</v>
      </c>
      <c r="F86" s="895">
        <f>SUM(D86:E86)</f>
        <v>19</v>
      </c>
      <c r="G86" s="895">
        <v>0</v>
      </c>
      <c r="H86" s="895">
        <v>0</v>
      </c>
      <c r="I86" s="895">
        <v>0</v>
      </c>
      <c r="J86" s="895">
        <f>SUM(G86,D86)</f>
        <v>0</v>
      </c>
      <c r="K86" s="895">
        <f t="shared" ref="K86:L88" si="41">SUM(H86,E86)</f>
        <v>19</v>
      </c>
      <c r="L86" s="895">
        <f t="shared" si="41"/>
        <v>19</v>
      </c>
      <c r="M86" s="454"/>
      <c r="N86" s="331" t="s">
        <v>1175</v>
      </c>
      <c r="O86" s="2926" t="s">
        <v>543</v>
      </c>
    </row>
    <row r="87" spans="1:15" ht="29.25" customHeight="1">
      <c r="A87" s="2942"/>
      <c r="B87" s="906" t="s">
        <v>101</v>
      </c>
      <c r="C87" s="892"/>
      <c r="D87" s="895">
        <v>0</v>
      </c>
      <c r="E87" s="892">
        <v>32</v>
      </c>
      <c r="F87" s="1694">
        <f t="shared" ref="F87:F89" si="42">SUM(D87:E87)</f>
        <v>32</v>
      </c>
      <c r="G87" s="895">
        <v>0</v>
      </c>
      <c r="H87" s="895">
        <v>0</v>
      </c>
      <c r="I87" s="895">
        <v>0</v>
      </c>
      <c r="J87" s="895">
        <f t="shared" ref="J87:J88" si="43">SUM(G87,D87)</f>
        <v>0</v>
      </c>
      <c r="K87" s="895">
        <f t="shared" si="41"/>
        <v>32</v>
      </c>
      <c r="L87" s="895">
        <f t="shared" si="41"/>
        <v>32</v>
      </c>
      <c r="M87" s="798"/>
      <c r="N87" s="452" t="s">
        <v>1176</v>
      </c>
      <c r="O87" s="2927"/>
    </row>
    <row r="88" spans="1:15" ht="23.25" customHeight="1">
      <c r="A88" s="2942"/>
      <c r="B88" s="906" t="s">
        <v>1863</v>
      </c>
      <c r="C88" s="1702"/>
      <c r="D88" s="1694">
        <v>0</v>
      </c>
      <c r="E88" s="895">
        <v>28</v>
      </c>
      <c r="F88" s="1694">
        <f t="shared" si="42"/>
        <v>28</v>
      </c>
      <c r="G88" s="1694">
        <v>0</v>
      </c>
      <c r="H88" s="1694">
        <v>0</v>
      </c>
      <c r="I88" s="1694">
        <v>0</v>
      </c>
      <c r="J88" s="1694">
        <f t="shared" si="43"/>
        <v>0</v>
      </c>
      <c r="K88" s="1694">
        <f t="shared" si="41"/>
        <v>28</v>
      </c>
      <c r="L88" s="1694">
        <f t="shared" si="41"/>
        <v>28</v>
      </c>
      <c r="M88" s="798"/>
      <c r="N88" s="689" t="s">
        <v>1180</v>
      </c>
      <c r="O88" s="2927"/>
    </row>
    <row r="89" spans="1:15" ht="38.25" customHeight="1">
      <c r="A89" s="2942"/>
      <c r="B89" s="2309" t="s">
        <v>1177</v>
      </c>
      <c r="C89" s="899" t="s">
        <v>1177</v>
      </c>
      <c r="D89" s="895">
        <v>0</v>
      </c>
      <c r="E89" s="895">
        <v>16</v>
      </c>
      <c r="F89" s="1694">
        <f t="shared" si="42"/>
        <v>16</v>
      </c>
      <c r="G89" s="895">
        <v>0</v>
      </c>
      <c r="H89" s="895">
        <v>0</v>
      </c>
      <c r="I89" s="895">
        <v>0</v>
      </c>
      <c r="J89" s="895">
        <f>SUM(G89,D89)</f>
        <v>0</v>
      </c>
      <c r="K89" s="895">
        <v>16</v>
      </c>
      <c r="L89" s="895">
        <v>16</v>
      </c>
      <c r="M89" s="457" t="s">
        <v>1178</v>
      </c>
      <c r="N89" s="2310" t="s">
        <v>1178</v>
      </c>
      <c r="O89" s="2927"/>
    </row>
    <row r="90" spans="1:15" ht="19.5" customHeight="1">
      <c r="A90" s="2942"/>
      <c r="B90" s="906" t="s">
        <v>88</v>
      </c>
      <c r="C90" s="908"/>
      <c r="D90" s="892">
        <v>0</v>
      </c>
      <c r="E90" s="892">
        <v>15</v>
      </c>
      <c r="F90" s="892">
        <f>SUM(D90:E90)</f>
        <v>15</v>
      </c>
      <c r="G90" s="892">
        <v>0</v>
      </c>
      <c r="H90" s="892">
        <v>0</v>
      </c>
      <c r="I90" s="892">
        <v>0</v>
      </c>
      <c r="J90" s="892">
        <f>SUM(G90,D90)</f>
        <v>0</v>
      </c>
      <c r="K90" s="892">
        <f t="shared" ref="K90:L90" si="44">SUM(H90,E90)</f>
        <v>15</v>
      </c>
      <c r="L90" s="892">
        <f t="shared" si="44"/>
        <v>15</v>
      </c>
      <c r="M90" s="462"/>
      <c r="N90" s="901" t="s">
        <v>538</v>
      </c>
      <c r="O90" s="2927"/>
    </row>
    <row r="91" spans="1:15" s="446" customFormat="1" ht="21.75" customHeight="1">
      <c r="A91" s="2706" t="s">
        <v>225</v>
      </c>
      <c r="B91" s="2706"/>
      <c r="C91" s="2349"/>
      <c r="D91" s="2358">
        <f>SUM(D86:D90)</f>
        <v>0</v>
      </c>
      <c r="E91" s="2358">
        <f t="shared" ref="E91:L91" si="45">SUM(E86:E90)</f>
        <v>110</v>
      </c>
      <c r="F91" s="2358">
        <f t="shared" si="45"/>
        <v>110</v>
      </c>
      <c r="G91" s="2358">
        <f t="shared" si="45"/>
        <v>0</v>
      </c>
      <c r="H91" s="2358">
        <f t="shared" si="45"/>
        <v>0</v>
      </c>
      <c r="I91" s="2358">
        <f t="shared" si="45"/>
        <v>0</v>
      </c>
      <c r="J91" s="2358">
        <f t="shared" si="45"/>
        <v>0</v>
      </c>
      <c r="K91" s="2358">
        <f t="shared" si="45"/>
        <v>110</v>
      </c>
      <c r="L91" s="2358">
        <f t="shared" si="45"/>
        <v>110</v>
      </c>
      <c r="M91" s="445"/>
      <c r="N91" s="2943" t="s">
        <v>2353</v>
      </c>
      <c r="O91" s="2943"/>
    </row>
    <row r="92" spans="1:15" ht="32.25" customHeight="1">
      <c r="A92" s="2705" t="s">
        <v>239</v>
      </c>
      <c r="B92" s="893" t="s">
        <v>15</v>
      </c>
      <c r="C92" s="893"/>
      <c r="D92" s="909">
        <v>19</v>
      </c>
      <c r="E92" s="909">
        <v>8</v>
      </c>
      <c r="F92" s="909">
        <f>SUM(D92:E92)</f>
        <v>27</v>
      </c>
      <c r="G92" s="909">
        <v>0</v>
      </c>
      <c r="H92" s="909">
        <v>0</v>
      </c>
      <c r="I92" s="909">
        <v>0</v>
      </c>
      <c r="J92" s="909">
        <f>SUM(G92,D92)</f>
        <v>19</v>
      </c>
      <c r="K92" s="909">
        <f t="shared" ref="K92:L93" si="46">SUM(H92,E92)</f>
        <v>8</v>
      </c>
      <c r="L92" s="909">
        <f t="shared" si="46"/>
        <v>27</v>
      </c>
      <c r="M92" s="460"/>
      <c r="N92" s="813" t="s">
        <v>1182</v>
      </c>
      <c r="O92" s="2927" t="s">
        <v>1197</v>
      </c>
    </row>
    <row r="93" spans="1:15" ht="24.75" customHeight="1">
      <c r="A93" s="2724"/>
      <c r="B93" s="895" t="s">
        <v>88</v>
      </c>
      <c r="C93" s="895"/>
      <c r="D93" s="897">
        <v>18</v>
      </c>
      <c r="E93" s="897">
        <v>12</v>
      </c>
      <c r="F93" s="897">
        <f t="shared" ref="F93" si="47">SUM(D93:E93)</f>
        <v>30</v>
      </c>
      <c r="G93" s="897">
        <v>0</v>
      </c>
      <c r="H93" s="897">
        <v>0</v>
      </c>
      <c r="I93" s="897">
        <v>0</v>
      </c>
      <c r="J93" s="897">
        <f t="shared" ref="J93" si="48">SUM(G93,D93)</f>
        <v>18</v>
      </c>
      <c r="K93" s="897">
        <f t="shared" si="46"/>
        <v>12</v>
      </c>
      <c r="L93" s="897">
        <f t="shared" si="46"/>
        <v>30</v>
      </c>
      <c r="M93" s="454"/>
      <c r="N93" s="900" t="s">
        <v>538</v>
      </c>
      <c r="O93" s="2927"/>
    </row>
    <row r="94" spans="1:15" s="443" customFormat="1" ht="23.25" customHeight="1" thickBot="1">
      <c r="A94" s="2728" t="s">
        <v>225</v>
      </c>
      <c r="B94" s="2728"/>
      <c r="C94" s="2374"/>
      <c r="D94" s="317">
        <f t="shared" ref="D94:L94" si="49">SUM(D92:D93)</f>
        <v>37</v>
      </c>
      <c r="E94" s="317">
        <f t="shared" si="49"/>
        <v>20</v>
      </c>
      <c r="F94" s="317">
        <f t="shared" si="49"/>
        <v>57</v>
      </c>
      <c r="G94" s="317">
        <f t="shared" si="49"/>
        <v>0</v>
      </c>
      <c r="H94" s="317">
        <f t="shared" si="49"/>
        <v>0</v>
      </c>
      <c r="I94" s="317">
        <f t="shared" si="49"/>
        <v>0</v>
      </c>
      <c r="J94" s="317">
        <f t="shared" si="49"/>
        <v>37</v>
      </c>
      <c r="K94" s="317">
        <f t="shared" si="49"/>
        <v>20</v>
      </c>
      <c r="L94" s="317">
        <f t="shared" si="49"/>
        <v>57</v>
      </c>
      <c r="M94" s="2506"/>
      <c r="N94" s="2507" t="s">
        <v>2353</v>
      </c>
      <c r="O94" s="2507"/>
    </row>
    <row r="95" spans="1:15" s="443" customFormat="1" ht="23.25" customHeight="1" thickTop="1">
      <c r="A95" s="2343"/>
      <c r="B95" s="2343"/>
      <c r="C95" s="2350"/>
      <c r="D95" s="2396"/>
      <c r="E95" s="2396"/>
      <c r="F95" s="2396"/>
      <c r="G95" s="2396"/>
      <c r="H95" s="2396"/>
      <c r="I95" s="2396"/>
      <c r="J95" s="2396"/>
      <c r="K95" s="2396"/>
      <c r="L95" s="2396"/>
      <c r="M95" s="810"/>
      <c r="N95" s="1723"/>
      <c r="O95" s="1723"/>
    </row>
    <row r="96" spans="1:15" s="443" customFormat="1" ht="23.25" customHeight="1">
      <c r="A96" s="2343"/>
      <c r="B96" s="2343"/>
      <c r="C96" s="2350"/>
      <c r="D96" s="2396"/>
      <c r="E96" s="2396"/>
      <c r="F96" s="2396"/>
      <c r="G96" s="2396"/>
      <c r="H96" s="2396"/>
      <c r="I96" s="2396"/>
      <c r="J96" s="2396"/>
      <c r="K96" s="2396"/>
      <c r="L96" s="2396"/>
      <c r="M96" s="810"/>
      <c r="N96" s="1723"/>
      <c r="O96" s="1723"/>
    </row>
    <row r="97" spans="1:15" s="443" customFormat="1" ht="23.25" customHeight="1">
      <c r="A97" s="2343"/>
      <c r="B97" s="2343"/>
      <c r="C97" s="2350"/>
      <c r="D97" s="2396"/>
      <c r="E97" s="2396"/>
      <c r="F97" s="2396"/>
      <c r="G97" s="2396"/>
      <c r="H97" s="2396"/>
      <c r="I97" s="2396"/>
      <c r="J97" s="2396"/>
      <c r="K97" s="2396"/>
      <c r="L97" s="2396"/>
      <c r="M97" s="810"/>
      <c r="N97" s="1723"/>
      <c r="O97" s="1723"/>
    </row>
    <row r="98" spans="1:15" s="443" customFormat="1" ht="23.25" customHeight="1">
      <c r="A98" s="2343"/>
      <c r="B98" s="2343"/>
      <c r="C98" s="2350"/>
      <c r="D98" s="2396"/>
      <c r="E98" s="2396"/>
      <c r="F98" s="2396"/>
      <c r="G98" s="2396"/>
      <c r="H98" s="2396"/>
      <c r="I98" s="2396"/>
      <c r="J98" s="2396"/>
      <c r="K98" s="2396"/>
      <c r="L98" s="2396"/>
      <c r="M98" s="810"/>
      <c r="N98" s="1723"/>
      <c r="O98" s="1723"/>
    </row>
    <row r="99" spans="1:15" s="443" customFormat="1" ht="23.25" customHeight="1">
      <c r="A99" s="2343"/>
      <c r="B99" s="2343"/>
      <c r="C99" s="2350"/>
      <c r="D99" s="2396"/>
      <c r="E99" s="2396"/>
      <c r="F99" s="2396"/>
      <c r="G99" s="2396"/>
      <c r="H99" s="2396"/>
      <c r="I99" s="2396"/>
      <c r="J99" s="2396"/>
      <c r="K99" s="2396"/>
      <c r="L99" s="2396"/>
      <c r="M99" s="810"/>
      <c r="N99" s="1723"/>
      <c r="O99" s="1723"/>
    </row>
    <row r="100" spans="1:15" s="443" customFormat="1" ht="23.25" customHeight="1">
      <c r="A100" s="2343"/>
      <c r="B100" s="2343"/>
      <c r="C100" s="2350"/>
      <c r="D100" s="2396"/>
      <c r="E100" s="2396"/>
      <c r="F100" s="2396"/>
      <c r="G100" s="2396"/>
      <c r="H100" s="2396"/>
      <c r="I100" s="2396"/>
      <c r="J100" s="2396"/>
      <c r="K100" s="2396"/>
      <c r="L100" s="2396"/>
      <c r="M100" s="810"/>
      <c r="N100" s="1723"/>
      <c r="O100" s="1723"/>
    </row>
    <row r="101" spans="1:15" s="530" customFormat="1" ht="24.75" customHeight="1" thickBot="1">
      <c r="A101" s="2729" t="s">
        <v>1186</v>
      </c>
      <c r="B101" s="2729"/>
      <c r="C101" s="1243"/>
      <c r="D101" s="1243"/>
      <c r="E101" s="1243"/>
      <c r="F101" s="1243"/>
      <c r="G101" s="1243"/>
      <c r="H101" s="1243"/>
      <c r="I101" s="1243"/>
      <c r="J101" s="1243"/>
      <c r="K101" s="1243"/>
      <c r="L101" s="1243"/>
      <c r="M101" s="1545"/>
      <c r="N101" s="2939" t="s">
        <v>1701</v>
      </c>
      <c r="O101" s="2939"/>
    </row>
    <row r="102" spans="1:15" s="530" customFormat="1" ht="22.5" customHeight="1" thickTop="1">
      <c r="A102" s="2695" t="s">
        <v>53</v>
      </c>
      <c r="B102" s="2695" t="s">
        <v>54</v>
      </c>
      <c r="C102" s="2695" t="s">
        <v>55</v>
      </c>
      <c r="D102" s="2695" t="s">
        <v>45</v>
      </c>
      <c r="E102" s="2695"/>
      <c r="F102" s="2695"/>
      <c r="G102" s="2695" t="s">
        <v>46</v>
      </c>
      <c r="H102" s="2695"/>
      <c r="I102" s="2695"/>
      <c r="J102" s="2695" t="s">
        <v>905</v>
      </c>
      <c r="K102" s="2695"/>
      <c r="L102" s="2695"/>
      <c r="M102" s="2696" t="s">
        <v>503</v>
      </c>
      <c r="N102" s="2696" t="s">
        <v>509</v>
      </c>
      <c r="O102" s="2696" t="s">
        <v>502</v>
      </c>
    </row>
    <row r="103" spans="1:15" s="530" customFormat="1" ht="19.5" customHeight="1">
      <c r="A103" s="2690"/>
      <c r="B103" s="2690"/>
      <c r="C103" s="2690"/>
      <c r="D103" s="2690" t="s">
        <v>1673</v>
      </c>
      <c r="E103" s="2690"/>
      <c r="F103" s="2690"/>
      <c r="G103" s="2690" t="s">
        <v>463</v>
      </c>
      <c r="H103" s="2690"/>
      <c r="I103" s="2690"/>
      <c r="J103" s="2690" t="s">
        <v>464</v>
      </c>
      <c r="K103" s="2690"/>
      <c r="L103" s="2690"/>
      <c r="M103" s="2697"/>
      <c r="N103" s="2697"/>
      <c r="O103" s="2697"/>
    </row>
    <row r="104" spans="1:15" s="530" customFormat="1" ht="20.25" customHeight="1">
      <c r="A104" s="2690"/>
      <c r="B104" s="2690"/>
      <c r="C104" s="2690"/>
      <c r="D104" s="1318" t="s">
        <v>931</v>
      </c>
      <c r="E104" s="1318" t="s">
        <v>1126</v>
      </c>
      <c r="F104" s="1316" t="s">
        <v>954</v>
      </c>
      <c r="G104" s="1318" t="s">
        <v>931</v>
      </c>
      <c r="H104" s="1318" t="s">
        <v>1126</v>
      </c>
      <c r="I104" s="1316" t="s">
        <v>954</v>
      </c>
      <c r="J104" s="1318" t="s">
        <v>931</v>
      </c>
      <c r="K104" s="1318" t="s">
        <v>1126</v>
      </c>
      <c r="L104" s="1316" t="s">
        <v>954</v>
      </c>
      <c r="M104" s="2697"/>
      <c r="N104" s="2697"/>
      <c r="O104" s="2697"/>
    </row>
    <row r="105" spans="1:15" s="530" customFormat="1" ht="16.5" customHeight="1" thickBot="1">
      <c r="A105" s="2707"/>
      <c r="B105" s="2707"/>
      <c r="C105" s="2707"/>
      <c r="D105" s="415" t="s">
        <v>934</v>
      </c>
      <c r="E105" s="415" t="s">
        <v>935</v>
      </c>
      <c r="F105" s="415" t="s">
        <v>936</v>
      </c>
      <c r="G105" s="415" t="s">
        <v>934</v>
      </c>
      <c r="H105" s="415" t="s">
        <v>935</v>
      </c>
      <c r="I105" s="415" t="s">
        <v>936</v>
      </c>
      <c r="J105" s="415" t="s">
        <v>934</v>
      </c>
      <c r="K105" s="415" t="s">
        <v>935</v>
      </c>
      <c r="L105" s="415" t="s">
        <v>936</v>
      </c>
      <c r="M105" s="2698"/>
      <c r="N105" s="2698"/>
      <c r="O105" s="2698"/>
    </row>
    <row r="106" spans="1:15" ht="22.5" customHeight="1">
      <c r="A106" s="2715" t="s">
        <v>67</v>
      </c>
      <c r="B106" s="895" t="s">
        <v>93</v>
      </c>
      <c r="C106" s="895"/>
      <c r="D106" s="897">
        <v>19</v>
      </c>
      <c r="E106" s="897">
        <v>17</v>
      </c>
      <c r="F106" s="897">
        <f>SUM(D106:E106)</f>
        <v>36</v>
      </c>
      <c r="G106" s="897">
        <v>0</v>
      </c>
      <c r="H106" s="897">
        <v>0</v>
      </c>
      <c r="I106" s="897">
        <v>0</v>
      </c>
      <c r="J106" s="897">
        <f>SUM(D106,G106)</f>
        <v>19</v>
      </c>
      <c r="K106" s="897">
        <f t="shared" ref="K106:L107" si="50">SUM(E106,H106)</f>
        <v>17</v>
      </c>
      <c r="L106" s="897">
        <f t="shared" si="50"/>
        <v>36</v>
      </c>
      <c r="M106" s="454"/>
      <c r="N106" s="891" t="s">
        <v>1187</v>
      </c>
      <c r="O106" s="2930" t="s">
        <v>494</v>
      </c>
    </row>
    <row r="107" spans="1:15" ht="24" customHeight="1">
      <c r="A107" s="2704"/>
      <c r="B107" s="911" t="s">
        <v>150</v>
      </c>
      <c r="C107" s="895"/>
      <c r="D107" s="897">
        <v>27</v>
      </c>
      <c r="E107" s="897">
        <v>7</v>
      </c>
      <c r="F107" s="897">
        <f>SUM(D107:E107)</f>
        <v>34</v>
      </c>
      <c r="G107" s="897">
        <v>0</v>
      </c>
      <c r="H107" s="897">
        <v>0</v>
      </c>
      <c r="I107" s="897">
        <v>0</v>
      </c>
      <c r="J107" s="897">
        <f>SUM(D107,G107)</f>
        <v>27</v>
      </c>
      <c r="K107" s="897">
        <f t="shared" si="50"/>
        <v>7</v>
      </c>
      <c r="L107" s="897">
        <f t="shared" si="50"/>
        <v>34</v>
      </c>
      <c r="M107" s="445"/>
      <c r="N107" s="900" t="s">
        <v>562</v>
      </c>
      <c r="O107" s="2927"/>
    </row>
    <row r="108" spans="1:15" ht="24" customHeight="1">
      <c r="A108" s="2705"/>
      <c r="B108" s="911" t="s">
        <v>1864</v>
      </c>
      <c r="C108" s="1702"/>
      <c r="D108" s="1706">
        <v>19</v>
      </c>
      <c r="E108" s="1706">
        <v>27</v>
      </c>
      <c r="F108" s="1705">
        <f>SUM(D108:E108)</f>
        <v>46</v>
      </c>
      <c r="G108" s="1705">
        <v>0</v>
      </c>
      <c r="H108" s="1705">
        <v>0</v>
      </c>
      <c r="I108" s="1705">
        <v>0</v>
      </c>
      <c r="J108" s="1705">
        <f>SUM(D108,G108)</f>
        <v>19</v>
      </c>
      <c r="K108" s="1705">
        <f t="shared" ref="K108" si="51">SUM(E108,H108)</f>
        <v>27</v>
      </c>
      <c r="L108" s="1705">
        <f t="shared" ref="L108" si="52">SUM(F108,I108)</f>
        <v>46</v>
      </c>
      <c r="M108" s="445"/>
      <c r="N108" s="2281" t="s">
        <v>2233</v>
      </c>
      <c r="O108" s="2928"/>
    </row>
    <row r="109" spans="1:15" ht="21.75" customHeight="1">
      <c r="A109" s="2706" t="s">
        <v>225</v>
      </c>
      <c r="B109" s="2706"/>
      <c r="C109" s="2358"/>
      <c r="D109" s="2387">
        <f>SUM(D106:D107)</f>
        <v>46</v>
      </c>
      <c r="E109" s="2387">
        <f t="shared" ref="E109:L109" si="53">SUM(E106:E107)</f>
        <v>24</v>
      </c>
      <c r="F109" s="2387">
        <f t="shared" si="53"/>
        <v>70</v>
      </c>
      <c r="G109" s="2387">
        <f t="shared" si="53"/>
        <v>0</v>
      </c>
      <c r="H109" s="2387">
        <f t="shared" si="53"/>
        <v>0</v>
      </c>
      <c r="I109" s="2387">
        <f t="shared" si="53"/>
        <v>0</v>
      </c>
      <c r="J109" s="2387">
        <f t="shared" si="53"/>
        <v>46</v>
      </c>
      <c r="K109" s="2387">
        <f t="shared" si="53"/>
        <v>24</v>
      </c>
      <c r="L109" s="2387">
        <f t="shared" si="53"/>
        <v>70</v>
      </c>
      <c r="M109" s="445"/>
      <c r="N109" s="1022" t="s">
        <v>2342</v>
      </c>
      <c r="O109" s="1022"/>
    </row>
    <row r="110" spans="1:15" ht="31.5" customHeight="1">
      <c r="A110" s="2340" t="s">
        <v>290</v>
      </c>
      <c r="B110" s="2359" t="s">
        <v>68</v>
      </c>
      <c r="C110" s="2359"/>
      <c r="D110" s="2399">
        <v>103</v>
      </c>
      <c r="E110" s="2399">
        <v>60</v>
      </c>
      <c r="F110" s="2399">
        <f>SUM(D110:E110)</f>
        <v>163</v>
      </c>
      <c r="G110" s="2399">
        <v>0</v>
      </c>
      <c r="H110" s="2399">
        <v>0</v>
      </c>
      <c r="I110" s="2399">
        <v>0</v>
      </c>
      <c r="J110" s="2399">
        <f>SUM(G110,D110)</f>
        <v>103</v>
      </c>
      <c r="K110" s="2399">
        <f t="shared" ref="K110:L110" si="54">SUM(H110,E110)</f>
        <v>60</v>
      </c>
      <c r="L110" s="2399">
        <f t="shared" si="54"/>
        <v>163</v>
      </c>
      <c r="M110" s="2502"/>
      <c r="N110" s="856" t="s">
        <v>496</v>
      </c>
      <c r="O110" s="2505" t="s">
        <v>1188</v>
      </c>
    </row>
    <row r="111" spans="1:15" ht="24" customHeight="1">
      <c r="A111" s="2706" t="s">
        <v>225</v>
      </c>
      <c r="B111" s="2706"/>
      <c r="C111" s="895"/>
      <c r="D111" s="897">
        <f t="shared" ref="D111:L111" si="55">SUM(D110:D110)</f>
        <v>103</v>
      </c>
      <c r="E111" s="897">
        <f t="shared" si="55"/>
        <v>60</v>
      </c>
      <c r="F111" s="897">
        <f t="shared" si="55"/>
        <v>163</v>
      </c>
      <c r="G111" s="897">
        <f t="shared" si="55"/>
        <v>0</v>
      </c>
      <c r="H111" s="897">
        <f t="shared" si="55"/>
        <v>0</v>
      </c>
      <c r="I111" s="897">
        <f t="shared" si="55"/>
        <v>0</v>
      </c>
      <c r="J111" s="897">
        <f t="shared" si="55"/>
        <v>103</v>
      </c>
      <c r="K111" s="897">
        <f t="shared" si="55"/>
        <v>60</v>
      </c>
      <c r="L111" s="897">
        <f t="shared" si="55"/>
        <v>163</v>
      </c>
      <c r="M111" s="812"/>
      <c r="N111" s="109" t="s">
        <v>2353</v>
      </c>
      <c r="O111" s="109"/>
    </row>
    <row r="112" spans="1:15" ht="24.75" customHeight="1">
      <c r="A112" s="2703" t="s">
        <v>171</v>
      </c>
      <c r="B112" s="895" t="s">
        <v>1190</v>
      </c>
      <c r="C112" s="895"/>
      <c r="D112" s="897">
        <v>2</v>
      </c>
      <c r="E112" s="897">
        <v>0</v>
      </c>
      <c r="F112" s="897">
        <f>SUM(D112:E112)</f>
        <v>2</v>
      </c>
      <c r="G112" s="897">
        <v>0</v>
      </c>
      <c r="H112" s="897">
        <v>0</v>
      </c>
      <c r="I112" s="897">
        <v>0</v>
      </c>
      <c r="J112" s="897">
        <f>SUM(G112,D112)</f>
        <v>2</v>
      </c>
      <c r="K112" s="897">
        <f t="shared" ref="K112:L117" si="56">SUM(H112,E112)</f>
        <v>0</v>
      </c>
      <c r="L112" s="897">
        <f t="shared" si="56"/>
        <v>2</v>
      </c>
      <c r="M112" s="812"/>
      <c r="N112" s="1399" t="s">
        <v>1191</v>
      </c>
      <c r="O112" s="2934" t="s">
        <v>579</v>
      </c>
    </row>
    <row r="113" spans="1:15" ht="20.25" customHeight="1">
      <c r="A113" s="2704"/>
      <c r="B113" s="895" t="s">
        <v>238</v>
      </c>
      <c r="C113" s="895"/>
      <c r="D113" s="915">
        <v>9</v>
      </c>
      <c r="E113" s="915">
        <v>3</v>
      </c>
      <c r="F113" s="897">
        <f t="shared" ref="F113:F117" si="57">SUM(D113:E113)</f>
        <v>12</v>
      </c>
      <c r="G113" s="897">
        <v>0</v>
      </c>
      <c r="H113" s="897">
        <v>0</v>
      </c>
      <c r="I113" s="897">
        <v>0</v>
      </c>
      <c r="J113" s="897">
        <f t="shared" ref="J113:J117" si="58">SUM(G113,D113)</f>
        <v>9</v>
      </c>
      <c r="K113" s="897">
        <f t="shared" si="56"/>
        <v>3</v>
      </c>
      <c r="L113" s="897">
        <f t="shared" si="56"/>
        <v>12</v>
      </c>
      <c r="M113" s="914"/>
      <c r="N113" s="1399" t="s">
        <v>674</v>
      </c>
      <c r="O113" s="2935"/>
    </row>
    <row r="114" spans="1:15" ht="27" customHeight="1">
      <c r="A114" s="2704"/>
      <c r="B114" s="912" t="s">
        <v>1193</v>
      </c>
      <c r="C114" s="818"/>
      <c r="D114" s="914">
        <v>1</v>
      </c>
      <c r="E114" s="914">
        <v>0</v>
      </c>
      <c r="F114" s="897">
        <f t="shared" si="57"/>
        <v>1</v>
      </c>
      <c r="G114" s="897">
        <v>0</v>
      </c>
      <c r="H114" s="897">
        <v>0</v>
      </c>
      <c r="I114" s="897">
        <v>0</v>
      </c>
      <c r="J114" s="897">
        <f t="shared" si="58"/>
        <v>1</v>
      </c>
      <c r="K114" s="897">
        <f t="shared" si="56"/>
        <v>0</v>
      </c>
      <c r="L114" s="897">
        <f t="shared" si="56"/>
        <v>1</v>
      </c>
      <c r="M114" s="914"/>
      <c r="N114" s="1400" t="s">
        <v>1194</v>
      </c>
      <c r="O114" s="2935"/>
    </row>
    <row r="115" spans="1:15" ht="24" customHeight="1">
      <c r="A115" s="2704"/>
      <c r="B115" s="912" t="s">
        <v>1192</v>
      </c>
      <c r="C115" s="820"/>
      <c r="D115" s="914">
        <v>9</v>
      </c>
      <c r="E115" s="819">
        <v>1</v>
      </c>
      <c r="F115" s="897">
        <f t="shared" si="57"/>
        <v>10</v>
      </c>
      <c r="G115" s="897">
        <v>0</v>
      </c>
      <c r="H115" s="897">
        <v>0</v>
      </c>
      <c r="I115" s="897">
        <v>0</v>
      </c>
      <c r="J115" s="897">
        <f t="shared" si="58"/>
        <v>9</v>
      </c>
      <c r="K115" s="897">
        <f t="shared" si="56"/>
        <v>1</v>
      </c>
      <c r="L115" s="897">
        <f t="shared" si="56"/>
        <v>10</v>
      </c>
      <c r="M115" s="812"/>
      <c r="N115" s="1399" t="s">
        <v>672</v>
      </c>
      <c r="O115" s="2935"/>
    </row>
    <row r="116" spans="1:15" ht="39" customHeight="1">
      <c r="A116" s="2704"/>
      <c r="B116" s="912" t="s">
        <v>1195</v>
      </c>
      <c r="C116" s="821"/>
      <c r="D116" s="915">
        <v>1</v>
      </c>
      <c r="E116" s="915">
        <v>1</v>
      </c>
      <c r="F116" s="897">
        <f t="shared" si="57"/>
        <v>2</v>
      </c>
      <c r="G116" s="897">
        <v>0</v>
      </c>
      <c r="H116" s="897">
        <v>0</v>
      </c>
      <c r="I116" s="897">
        <v>0</v>
      </c>
      <c r="J116" s="897">
        <f t="shared" si="58"/>
        <v>1</v>
      </c>
      <c r="K116" s="897">
        <f t="shared" si="56"/>
        <v>1</v>
      </c>
      <c r="L116" s="897">
        <f t="shared" si="56"/>
        <v>2</v>
      </c>
      <c r="M116" s="812"/>
      <c r="N116" s="1401" t="s">
        <v>1196</v>
      </c>
      <c r="O116" s="2935"/>
    </row>
    <row r="117" spans="1:15" ht="24" customHeight="1">
      <c r="A117" s="2705"/>
      <c r="B117" s="911" t="s">
        <v>237</v>
      </c>
      <c r="C117" s="820"/>
      <c r="D117" s="914">
        <v>14</v>
      </c>
      <c r="E117" s="819">
        <v>3</v>
      </c>
      <c r="F117" s="897">
        <f t="shared" si="57"/>
        <v>17</v>
      </c>
      <c r="G117" s="897">
        <v>0</v>
      </c>
      <c r="H117" s="897">
        <v>0</v>
      </c>
      <c r="I117" s="897">
        <v>0</v>
      </c>
      <c r="J117" s="897">
        <f t="shared" si="58"/>
        <v>14</v>
      </c>
      <c r="K117" s="897">
        <f t="shared" si="56"/>
        <v>3</v>
      </c>
      <c r="L117" s="897">
        <f t="shared" si="56"/>
        <v>17</v>
      </c>
      <c r="M117" s="822"/>
      <c r="N117" s="1399" t="s">
        <v>673</v>
      </c>
      <c r="O117" s="2936"/>
    </row>
    <row r="118" spans="1:15" ht="21.75" customHeight="1">
      <c r="A118" s="2706" t="s">
        <v>225</v>
      </c>
      <c r="B118" s="2706"/>
      <c r="C118" s="823"/>
      <c r="D118" s="913">
        <f>SUM(D112:D117)</f>
        <v>36</v>
      </c>
      <c r="E118" s="913">
        <f t="shared" ref="E118:L118" si="59">SUM(E112:E117)</f>
        <v>8</v>
      </c>
      <c r="F118" s="913">
        <f t="shared" si="59"/>
        <v>44</v>
      </c>
      <c r="G118" s="913">
        <f t="shared" si="59"/>
        <v>0</v>
      </c>
      <c r="H118" s="913">
        <f t="shared" si="59"/>
        <v>0</v>
      </c>
      <c r="I118" s="913">
        <f t="shared" si="59"/>
        <v>0</v>
      </c>
      <c r="J118" s="913">
        <f t="shared" si="59"/>
        <v>36</v>
      </c>
      <c r="K118" s="913">
        <f t="shared" si="59"/>
        <v>8</v>
      </c>
      <c r="L118" s="913">
        <f t="shared" si="59"/>
        <v>44</v>
      </c>
      <c r="M118" s="824"/>
      <c r="N118" s="109" t="s">
        <v>2353</v>
      </c>
      <c r="O118" s="109"/>
    </row>
    <row r="119" spans="1:15" ht="25.5" customHeight="1" thickBot="1">
      <c r="A119" s="2937" t="s">
        <v>52</v>
      </c>
      <c r="B119" s="2937"/>
      <c r="C119" s="2937"/>
      <c r="D119" s="910">
        <f t="shared" ref="D119:L119" si="60">SUM(D118,D111,D109,D94,D91,D85,D73,D69)</f>
        <v>438</v>
      </c>
      <c r="E119" s="998">
        <f t="shared" si="60"/>
        <v>386</v>
      </c>
      <c r="F119" s="998">
        <f t="shared" si="60"/>
        <v>824</v>
      </c>
      <c r="G119" s="998">
        <f t="shared" si="60"/>
        <v>0</v>
      </c>
      <c r="H119" s="998">
        <f t="shared" si="60"/>
        <v>0</v>
      </c>
      <c r="I119" s="998">
        <f t="shared" si="60"/>
        <v>0</v>
      </c>
      <c r="J119" s="998">
        <f t="shared" si="60"/>
        <v>438</v>
      </c>
      <c r="K119" s="998">
        <f t="shared" si="60"/>
        <v>386</v>
      </c>
      <c r="L119" s="998">
        <f t="shared" si="60"/>
        <v>824</v>
      </c>
      <c r="M119" s="825"/>
      <c r="N119" s="2932" t="s">
        <v>588</v>
      </c>
      <c r="O119" s="2932"/>
    </row>
    <row r="120" spans="1:15" ht="24" customHeight="1" thickBot="1">
      <c r="A120" s="2938" t="s">
        <v>218</v>
      </c>
      <c r="B120" s="2938"/>
      <c r="C120" s="2938"/>
      <c r="D120" s="816">
        <f t="shared" ref="D120:L120" si="61">SUM(D119,D65)</f>
        <v>1377</v>
      </c>
      <c r="E120" s="816">
        <f t="shared" si="61"/>
        <v>1893</v>
      </c>
      <c r="F120" s="816">
        <f t="shared" si="61"/>
        <v>3270</v>
      </c>
      <c r="G120" s="816">
        <f t="shared" si="61"/>
        <v>0</v>
      </c>
      <c r="H120" s="816">
        <f t="shared" si="61"/>
        <v>0</v>
      </c>
      <c r="I120" s="816">
        <f t="shared" si="61"/>
        <v>0</v>
      </c>
      <c r="J120" s="816">
        <f t="shared" si="61"/>
        <v>1377</v>
      </c>
      <c r="K120" s="816">
        <f t="shared" si="61"/>
        <v>1893</v>
      </c>
      <c r="L120" s="816">
        <f t="shared" si="61"/>
        <v>3270</v>
      </c>
      <c r="M120" s="801"/>
      <c r="N120" s="2933" t="s">
        <v>2351</v>
      </c>
      <c r="O120" s="2933"/>
    </row>
    <row r="121" spans="1:15" ht="18.75" thickTop="1">
      <c r="A121" s="446"/>
      <c r="B121" s="446"/>
      <c r="C121" s="446"/>
      <c r="D121" s="558"/>
      <c r="E121" s="558"/>
      <c r="F121" s="558"/>
      <c r="G121" s="558"/>
      <c r="H121" s="558"/>
      <c r="I121" s="558"/>
      <c r="J121" s="558"/>
      <c r="K121" s="558"/>
      <c r="L121" s="558"/>
      <c r="M121" s="811"/>
      <c r="N121" s="811"/>
      <c r="O121" s="811"/>
    </row>
    <row r="122" spans="1:15">
      <c r="A122" s="446"/>
      <c r="B122" s="446"/>
      <c r="C122" s="446"/>
      <c r="D122" s="558"/>
      <c r="E122" s="558"/>
      <c r="F122" s="558"/>
      <c r="G122" s="558"/>
      <c r="H122" s="558"/>
      <c r="I122" s="558"/>
      <c r="J122" s="558"/>
      <c r="K122" s="558"/>
      <c r="L122" s="558"/>
      <c r="M122" s="811"/>
      <c r="N122" s="811"/>
      <c r="O122" s="811"/>
    </row>
    <row r="123" spans="1:15">
      <c r="A123" s="446"/>
      <c r="B123" s="446"/>
      <c r="C123" s="446"/>
      <c r="D123" s="558"/>
      <c r="E123" s="558"/>
      <c r="F123" s="558"/>
      <c r="G123" s="558"/>
      <c r="H123" s="558"/>
      <c r="I123" s="558"/>
      <c r="J123" s="558"/>
      <c r="K123" s="558"/>
      <c r="L123" s="558"/>
      <c r="M123" s="811"/>
      <c r="N123" s="811"/>
      <c r="O123" s="811"/>
    </row>
    <row r="124" spans="1:15">
      <c r="A124" s="446"/>
      <c r="B124" s="446"/>
      <c r="C124" s="446"/>
      <c r="D124" s="558"/>
      <c r="E124" s="558"/>
      <c r="F124" s="558"/>
      <c r="G124" s="558"/>
      <c r="H124" s="558"/>
      <c r="I124" s="558"/>
      <c r="J124" s="558"/>
      <c r="K124" s="558"/>
      <c r="L124" s="558"/>
      <c r="M124" s="811"/>
      <c r="N124" s="811"/>
      <c r="O124" s="811"/>
    </row>
    <row r="125" spans="1:15">
      <c r="A125" s="446"/>
      <c r="B125" s="446"/>
      <c r="C125" s="446"/>
      <c r="D125" s="558"/>
      <c r="E125" s="558"/>
      <c r="F125" s="558"/>
      <c r="G125" s="558"/>
      <c r="H125" s="558"/>
      <c r="I125" s="558"/>
      <c r="J125" s="558"/>
      <c r="K125" s="558"/>
      <c r="L125" s="558"/>
      <c r="M125" s="811"/>
      <c r="N125" s="811"/>
      <c r="O125" s="811"/>
    </row>
    <row r="126" spans="1:15">
      <c r="A126" s="446"/>
      <c r="B126" s="446"/>
      <c r="C126" s="446"/>
      <c r="D126" s="558"/>
      <c r="E126" s="558"/>
      <c r="F126" s="558"/>
      <c r="G126" s="558"/>
      <c r="H126" s="558"/>
      <c r="I126" s="558"/>
      <c r="J126" s="558"/>
      <c r="K126" s="558"/>
      <c r="L126" s="558"/>
      <c r="M126" s="811"/>
      <c r="N126" s="811"/>
      <c r="O126" s="811"/>
    </row>
    <row r="127" spans="1:15">
      <c r="A127" s="446"/>
      <c r="B127" s="446"/>
      <c r="C127" s="446"/>
      <c r="D127" s="558"/>
      <c r="E127" s="558"/>
      <c r="F127" s="558"/>
      <c r="G127" s="558"/>
      <c r="H127" s="558"/>
      <c r="I127" s="558"/>
      <c r="J127" s="558"/>
      <c r="K127" s="558"/>
      <c r="L127" s="558"/>
      <c r="M127" s="811"/>
      <c r="N127" s="811"/>
      <c r="O127" s="811"/>
    </row>
    <row r="128" spans="1:15">
      <c r="A128" s="446"/>
      <c r="B128" s="446"/>
      <c r="C128" s="446"/>
      <c r="D128" s="558"/>
      <c r="E128" s="558"/>
      <c r="F128" s="558"/>
      <c r="G128" s="558"/>
      <c r="H128" s="558"/>
      <c r="I128" s="558"/>
      <c r="J128" s="558"/>
      <c r="K128" s="558"/>
      <c r="L128" s="558"/>
      <c r="M128" s="811"/>
      <c r="N128" s="811"/>
      <c r="O128" s="811"/>
    </row>
    <row r="129" spans="1:15">
      <c r="A129" s="446"/>
      <c r="B129" s="446"/>
      <c r="C129" s="446"/>
      <c r="D129" s="558"/>
      <c r="E129" s="558"/>
      <c r="F129" s="558"/>
      <c r="G129" s="558"/>
      <c r="H129" s="558"/>
      <c r="I129" s="558"/>
      <c r="J129" s="558"/>
      <c r="K129" s="558"/>
      <c r="L129" s="558"/>
      <c r="M129" s="811"/>
      <c r="N129" s="811"/>
      <c r="O129" s="811"/>
    </row>
    <row r="130" spans="1:15">
      <c r="A130" s="446"/>
      <c r="B130" s="446"/>
      <c r="C130" s="446"/>
      <c r="D130" s="558"/>
      <c r="E130" s="558"/>
      <c r="F130" s="558"/>
      <c r="G130" s="558"/>
      <c r="H130" s="558"/>
      <c r="I130" s="558"/>
      <c r="J130" s="558"/>
      <c r="K130" s="558"/>
      <c r="L130" s="558"/>
      <c r="M130" s="811"/>
      <c r="N130" s="811"/>
      <c r="O130" s="811"/>
    </row>
    <row r="131" spans="1:15">
      <c r="A131" s="446"/>
      <c r="B131" s="446"/>
      <c r="C131" s="446"/>
      <c r="D131" s="558"/>
      <c r="E131" s="558"/>
      <c r="F131" s="558"/>
      <c r="G131" s="558"/>
      <c r="H131" s="558"/>
      <c r="I131" s="558"/>
      <c r="J131" s="558"/>
      <c r="K131" s="558"/>
      <c r="L131" s="558"/>
      <c r="M131" s="811"/>
      <c r="N131" s="811"/>
      <c r="O131" s="811"/>
    </row>
    <row r="132" spans="1:15">
      <c r="A132" s="446"/>
      <c r="B132" s="446"/>
      <c r="C132" s="446"/>
      <c r="D132" s="558"/>
      <c r="E132" s="558"/>
      <c r="F132" s="558"/>
      <c r="G132" s="558"/>
      <c r="H132" s="558"/>
      <c r="I132" s="558"/>
      <c r="J132" s="558"/>
      <c r="K132" s="558"/>
      <c r="L132" s="558"/>
      <c r="M132" s="811"/>
      <c r="N132" s="811"/>
      <c r="O132" s="811"/>
    </row>
    <row r="133" spans="1:15">
      <c r="A133" s="446"/>
      <c r="B133" s="446"/>
      <c r="C133" s="446"/>
      <c r="D133" s="558"/>
      <c r="E133" s="558"/>
      <c r="F133" s="558"/>
      <c r="G133" s="558"/>
      <c r="H133" s="558"/>
      <c r="I133" s="558"/>
      <c r="J133" s="558"/>
      <c r="K133" s="558"/>
      <c r="L133" s="558"/>
      <c r="M133" s="811"/>
      <c r="N133" s="811"/>
      <c r="O133" s="811"/>
    </row>
    <row r="134" spans="1:15">
      <c r="A134" s="446"/>
      <c r="B134" s="446"/>
      <c r="C134" s="446"/>
      <c r="D134" s="558"/>
      <c r="E134" s="558"/>
      <c r="F134" s="558"/>
      <c r="G134" s="558"/>
      <c r="H134" s="558"/>
      <c r="I134" s="558"/>
      <c r="J134" s="558"/>
      <c r="K134" s="558"/>
      <c r="L134" s="558"/>
      <c r="M134" s="811"/>
      <c r="N134" s="811"/>
      <c r="O134" s="811"/>
    </row>
    <row r="135" spans="1:15">
      <c r="A135" s="446"/>
      <c r="B135" s="446"/>
      <c r="C135" s="446"/>
      <c r="D135" s="558"/>
      <c r="E135" s="558"/>
      <c r="F135" s="558"/>
      <c r="G135" s="558"/>
      <c r="H135" s="558"/>
      <c r="I135" s="558"/>
      <c r="J135" s="558"/>
      <c r="K135" s="558"/>
      <c r="L135" s="558"/>
      <c r="M135" s="811"/>
      <c r="N135" s="811"/>
      <c r="O135" s="811"/>
    </row>
    <row r="136" spans="1:15">
      <c r="A136" s="446"/>
      <c r="B136" s="446"/>
      <c r="C136" s="446"/>
      <c r="D136" s="558"/>
      <c r="E136" s="558"/>
      <c r="F136" s="558"/>
      <c r="G136" s="558"/>
      <c r="H136" s="558"/>
      <c r="I136" s="558"/>
      <c r="J136" s="558"/>
      <c r="K136" s="558"/>
      <c r="L136" s="558"/>
      <c r="M136" s="811"/>
      <c r="N136" s="811"/>
      <c r="O136" s="811"/>
    </row>
    <row r="137" spans="1:15">
      <c r="D137" s="471"/>
      <c r="E137" s="471"/>
      <c r="F137" s="471"/>
      <c r="G137" s="471"/>
      <c r="H137" s="471"/>
      <c r="I137" s="471"/>
      <c r="J137" s="471"/>
      <c r="K137" s="471"/>
      <c r="L137" s="471"/>
      <c r="M137" s="472"/>
      <c r="N137" s="472"/>
      <c r="O137" s="472"/>
    </row>
    <row r="138" spans="1:15">
      <c r="D138" s="471"/>
      <c r="E138" s="471"/>
      <c r="F138" s="471"/>
      <c r="G138" s="471"/>
      <c r="H138" s="471"/>
      <c r="I138" s="471"/>
      <c r="J138" s="471"/>
      <c r="K138" s="471"/>
      <c r="L138" s="471"/>
      <c r="M138" s="472"/>
      <c r="N138" s="472"/>
      <c r="O138" s="472"/>
    </row>
    <row r="139" spans="1:15">
      <c r="D139" s="471"/>
      <c r="E139" s="471"/>
      <c r="F139" s="471"/>
      <c r="G139" s="471"/>
      <c r="H139" s="471"/>
      <c r="I139" s="471"/>
      <c r="J139" s="471"/>
      <c r="K139" s="471"/>
      <c r="L139" s="471"/>
      <c r="M139" s="472"/>
      <c r="N139" s="472"/>
      <c r="O139" s="472"/>
    </row>
    <row r="140" spans="1:15">
      <c r="D140" s="471"/>
      <c r="E140" s="471"/>
      <c r="F140" s="471"/>
      <c r="G140" s="471"/>
      <c r="H140" s="471"/>
      <c r="I140" s="471"/>
      <c r="J140" s="471"/>
      <c r="K140" s="471"/>
      <c r="L140" s="471"/>
      <c r="M140" s="472"/>
      <c r="N140" s="472"/>
      <c r="O140" s="472"/>
    </row>
    <row r="141" spans="1:15">
      <c r="D141" s="471"/>
      <c r="E141" s="471"/>
      <c r="F141" s="471"/>
      <c r="G141" s="471"/>
      <c r="H141" s="471"/>
      <c r="I141" s="471"/>
      <c r="J141" s="471"/>
      <c r="K141" s="471"/>
      <c r="L141" s="471"/>
      <c r="M141" s="472"/>
      <c r="N141" s="472"/>
      <c r="O141" s="472"/>
    </row>
    <row r="142" spans="1:15">
      <c r="D142" s="471"/>
      <c r="E142" s="471"/>
      <c r="F142" s="471"/>
      <c r="G142" s="471"/>
      <c r="H142" s="471"/>
      <c r="I142" s="471"/>
      <c r="J142" s="471"/>
      <c r="K142" s="471"/>
      <c r="L142" s="471"/>
      <c r="M142" s="472"/>
      <c r="N142" s="472"/>
      <c r="O142" s="472"/>
    </row>
    <row r="143" spans="1:15">
      <c r="D143" s="471"/>
      <c r="E143" s="471"/>
      <c r="F143" s="471"/>
      <c r="G143" s="471"/>
      <c r="H143" s="471"/>
      <c r="I143" s="471"/>
      <c r="J143" s="471"/>
      <c r="K143" s="471"/>
      <c r="L143" s="471"/>
      <c r="M143" s="472"/>
      <c r="N143" s="472"/>
      <c r="O143" s="472"/>
    </row>
    <row r="144" spans="1:15">
      <c r="D144" s="471"/>
      <c r="E144" s="471"/>
      <c r="F144" s="471"/>
      <c r="G144" s="471"/>
      <c r="H144" s="471"/>
      <c r="I144" s="471"/>
      <c r="J144" s="471"/>
      <c r="K144" s="471"/>
      <c r="L144" s="471"/>
      <c r="M144" s="472"/>
      <c r="N144" s="472"/>
      <c r="O144" s="472"/>
    </row>
    <row r="145" spans="4:15">
      <c r="D145" s="471"/>
      <c r="E145" s="471"/>
      <c r="F145" s="471"/>
      <c r="G145" s="471"/>
      <c r="H145" s="471"/>
      <c r="I145" s="471"/>
      <c r="J145" s="471"/>
      <c r="K145" s="471"/>
      <c r="L145" s="471"/>
      <c r="M145" s="472"/>
      <c r="N145" s="472"/>
      <c r="O145" s="472"/>
    </row>
    <row r="146" spans="4:15">
      <c r="D146" s="471"/>
      <c r="E146" s="471"/>
      <c r="F146" s="471"/>
      <c r="G146" s="471"/>
      <c r="H146" s="471"/>
      <c r="I146" s="471"/>
      <c r="J146" s="471"/>
      <c r="K146" s="471"/>
      <c r="L146" s="471"/>
      <c r="M146" s="472"/>
      <c r="N146" s="472"/>
      <c r="O146" s="472"/>
    </row>
    <row r="147" spans="4:15">
      <c r="D147" s="471"/>
      <c r="E147" s="471"/>
      <c r="F147" s="471"/>
      <c r="G147" s="471"/>
      <c r="H147" s="471"/>
      <c r="I147" s="471"/>
      <c r="J147" s="471"/>
      <c r="K147" s="471"/>
      <c r="L147" s="471"/>
      <c r="M147" s="472"/>
      <c r="N147" s="472"/>
      <c r="O147" s="472"/>
    </row>
    <row r="148" spans="4:15">
      <c r="D148" s="471"/>
      <c r="E148" s="471"/>
      <c r="F148" s="471"/>
      <c r="G148" s="471"/>
      <c r="H148" s="471"/>
      <c r="I148" s="471"/>
      <c r="J148" s="471"/>
      <c r="K148" s="471"/>
      <c r="L148" s="471"/>
      <c r="M148" s="472"/>
      <c r="N148" s="472"/>
      <c r="O148" s="472"/>
    </row>
    <row r="149" spans="4:15">
      <c r="D149" s="471"/>
      <c r="E149" s="471"/>
      <c r="F149" s="471"/>
      <c r="G149" s="471"/>
      <c r="H149" s="471"/>
      <c r="I149" s="471"/>
      <c r="J149" s="471"/>
      <c r="K149" s="471"/>
      <c r="L149" s="471"/>
      <c r="M149" s="472"/>
      <c r="N149" s="472"/>
      <c r="O149" s="472"/>
    </row>
    <row r="150" spans="4:15">
      <c r="D150" s="471"/>
      <c r="E150" s="471"/>
      <c r="F150" s="471"/>
      <c r="G150" s="471"/>
      <c r="H150" s="471"/>
      <c r="I150" s="471"/>
      <c r="J150" s="471"/>
      <c r="K150" s="471"/>
      <c r="L150" s="471"/>
      <c r="M150" s="472"/>
      <c r="N150" s="472"/>
      <c r="O150" s="472"/>
    </row>
    <row r="151" spans="4:15">
      <c r="D151" s="471"/>
      <c r="E151" s="471"/>
      <c r="F151" s="471"/>
      <c r="G151" s="471"/>
      <c r="H151" s="471"/>
      <c r="I151" s="471"/>
      <c r="J151" s="471"/>
      <c r="K151" s="471"/>
      <c r="L151" s="471"/>
      <c r="M151" s="472"/>
      <c r="N151" s="472"/>
      <c r="O151" s="472"/>
    </row>
    <row r="152" spans="4:15">
      <c r="D152" s="471"/>
      <c r="E152" s="471"/>
      <c r="F152" s="471"/>
      <c r="G152" s="471"/>
      <c r="H152" s="471"/>
      <c r="I152" s="471"/>
      <c r="J152" s="471"/>
      <c r="K152" s="471"/>
      <c r="L152" s="471"/>
      <c r="M152" s="472"/>
      <c r="N152" s="472"/>
      <c r="O152" s="472"/>
    </row>
    <row r="153" spans="4:15">
      <c r="D153" s="471"/>
      <c r="E153" s="471"/>
      <c r="F153" s="471"/>
      <c r="G153" s="471"/>
      <c r="H153" s="471"/>
      <c r="I153" s="471"/>
      <c r="J153" s="471"/>
      <c r="K153" s="471"/>
      <c r="L153" s="471"/>
      <c r="M153" s="472"/>
      <c r="N153" s="472"/>
      <c r="O153" s="472"/>
    </row>
    <row r="154" spans="4:15">
      <c r="D154" s="471"/>
      <c r="E154" s="471"/>
      <c r="F154" s="471"/>
      <c r="G154" s="471"/>
      <c r="H154" s="471"/>
      <c r="I154" s="471"/>
      <c r="J154" s="471"/>
      <c r="K154" s="471"/>
      <c r="L154" s="471"/>
      <c r="M154" s="472"/>
      <c r="N154" s="472"/>
      <c r="O154" s="472"/>
    </row>
    <row r="155" spans="4:15">
      <c r="D155" s="471"/>
      <c r="E155" s="471"/>
      <c r="F155" s="471"/>
      <c r="G155" s="471"/>
      <c r="H155" s="471"/>
      <c r="I155" s="471"/>
      <c r="J155" s="471"/>
      <c r="K155" s="471"/>
      <c r="L155" s="471"/>
      <c r="M155" s="472"/>
      <c r="N155" s="472"/>
      <c r="O155" s="472"/>
    </row>
    <row r="156" spans="4:15">
      <c r="D156" s="471"/>
      <c r="E156" s="471"/>
      <c r="F156" s="471"/>
      <c r="G156" s="471"/>
      <c r="H156" s="471"/>
      <c r="I156" s="471"/>
      <c r="J156" s="471"/>
      <c r="K156" s="471"/>
      <c r="L156" s="471"/>
      <c r="M156" s="472"/>
      <c r="N156" s="472"/>
      <c r="O156" s="472"/>
    </row>
    <row r="157" spans="4:15">
      <c r="D157" s="471"/>
      <c r="E157" s="471"/>
      <c r="F157" s="471"/>
      <c r="G157" s="471"/>
      <c r="H157" s="471"/>
      <c r="I157" s="471"/>
      <c r="J157" s="471"/>
      <c r="K157" s="471"/>
      <c r="L157" s="471"/>
      <c r="M157" s="472"/>
      <c r="N157" s="472"/>
      <c r="O157" s="472"/>
    </row>
    <row r="158" spans="4:15">
      <c r="D158" s="471"/>
      <c r="E158" s="471"/>
      <c r="F158" s="471"/>
      <c r="G158" s="471"/>
      <c r="H158" s="471"/>
      <c r="I158" s="471"/>
      <c r="J158" s="471"/>
      <c r="K158" s="471"/>
      <c r="L158" s="471"/>
      <c r="M158" s="472"/>
      <c r="N158" s="472"/>
      <c r="O158" s="472"/>
    </row>
    <row r="159" spans="4:15">
      <c r="D159" s="471"/>
      <c r="E159" s="471"/>
      <c r="F159" s="471"/>
      <c r="G159" s="471"/>
      <c r="H159" s="471"/>
      <c r="I159" s="471"/>
      <c r="J159" s="471"/>
      <c r="K159" s="471"/>
      <c r="L159" s="471"/>
      <c r="M159" s="472"/>
      <c r="N159" s="472"/>
      <c r="O159" s="472"/>
    </row>
    <row r="160" spans="4:15">
      <c r="D160" s="471"/>
      <c r="E160" s="471"/>
      <c r="F160" s="471"/>
      <c r="G160" s="471"/>
      <c r="H160" s="471"/>
      <c r="I160" s="471"/>
      <c r="J160" s="471"/>
      <c r="K160" s="471"/>
      <c r="L160" s="471"/>
      <c r="M160" s="472"/>
      <c r="N160" s="472"/>
      <c r="O160" s="472"/>
    </row>
    <row r="161" spans="4:15">
      <c r="D161" s="471"/>
      <c r="E161" s="471"/>
      <c r="F161" s="471"/>
      <c r="G161" s="471"/>
      <c r="H161" s="471"/>
      <c r="I161" s="471"/>
      <c r="J161" s="471"/>
      <c r="K161" s="471"/>
      <c r="L161" s="471"/>
      <c r="M161" s="472"/>
      <c r="N161" s="472"/>
      <c r="O161" s="472"/>
    </row>
    <row r="162" spans="4:15">
      <c r="D162" s="471"/>
      <c r="E162" s="471"/>
      <c r="F162" s="471"/>
      <c r="G162" s="471"/>
      <c r="H162" s="471"/>
      <c r="I162" s="471"/>
      <c r="J162" s="471"/>
      <c r="K162" s="471"/>
      <c r="L162" s="471"/>
      <c r="M162" s="472"/>
      <c r="N162" s="472"/>
      <c r="O162" s="472"/>
    </row>
    <row r="163" spans="4:15">
      <c r="D163" s="471"/>
      <c r="E163" s="471"/>
      <c r="F163" s="471"/>
      <c r="G163" s="471"/>
      <c r="H163" s="471"/>
      <c r="I163" s="471"/>
      <c r="J163" s="471"/>
      <c r="K163" s="471"/>
      <c r="L163" s="471"/>
      <c r="M163" s="472"/>
      <c r="N163" s="472"/>
      <c r="O163" s="472"/>
    </row>
    <row r="164" spans="4:15">
      <c r="D164" s="471"/>
      <c r="E164" s="471"/>
      <c r="F164" s="471"/>
      <c r="G164" s="471"/>
      <c r="H164" s="471"/>
      <c r="I164" s="471"/>
      <c r="J164" s="471"/>
      <c r="K164" s="471"/>
      <c r="L164" s="471"/>
      <c r="M164" s="472"/>
      <c r="N164" s="472"/>
      <c r="O164" s="472"/>
    </row>
    <row r="165" spans="4:15">
      <c r="D165" s="471"/>
      <c r="E165" s="471"/>
      <c r="F165" s="471"/>
      <c r="G165" s="471"/>
      <c r="H165" s="471"/>
      <c r="I165" s="471"/>
      <c r="J165" s="471"/>
      <c r="K165" s="471"/>
      <c r="L165" s="471"/>
      <c r="M165" s="472"/>
      <c r="N165" s="472"/>
      <c r="O165" s="472"/>
    </row>
    <row r="166" spans="4:15">
      <c r="D166" s="471"/>
      <c r="E166" s="471"/>
      <c r="F166" s="471"/>
      <c r="G166" s="471"/>
      <c r="H166" s="471"/>
      <c r="I166" s="471"/>
      <c r="J166" s="471"/>
      <c r="K166" s="471"/>
      <c r="L166" s="471"/>
      <c r="M166" s="472"/>
      <c r="N166" s="472"/>
      <c r="O166" s="472"/>
    </row>
    <row r="167" spans="4:15">
      <c r="D167" s="471"/>
      <c r="E167" s="471"/>
      <c r="F167" s="471"/>
      <c r="G167" s="471"/>
      <c r="H167" s="471"/>
      <c r="I167" s="471"/>
      <c r="J167" s="471"/>
      <c r="K167" s="471"/>
      <c r="L167" s="471"/>
      <c r="M167" s="472"/>
      <c r="N167" s="472"/>
      <c r="O167" s="472"/>
    </row>
    <row r="168" spans="4:15">
      <c r="D168" s="471"/>
      <c r="E168" s="471"/>
      <c r="F168" s="471"/>
      <c r="G168" s="471"/>
      <c r="H168" s="471"/>
      <c r="I168" s="471"/>
      <c r="J168" s="471"/>
      <c r="K168" s="471"/>
      <c r="L168" s="471"/>
      <c r="M168" s="472"/>
      <c r="N168" s="472"/>
      <c r="O168" s="472"/>
    </row>
    <row r="169" spans="4:15">
      <c r="D169" s="471"/>
      <c r="E169" s="471"/>
      <c r="F169" s="471"/>
      <c r="G169" s="471"/>
      <c r="H169" s="471"/>
      <c r="I169" s="471"/>
      <c r="J169" s="471"/>
      <c r="K169" s="471"/>
      <c r="L169" s="471"/>
      <c r="M169" s="472"/>
      <c r="N169" s="472"/>
      <c r="O169" s="472"/>
    </row>
    <row r="170" spans="4:15">
      <c r="D170" s="471"/>
      <c r="E170" s="471"/>
      <c r="F170" s="471"/>
      <c r="G170" s="471"/>
      <c r="H170" s="471"/>
      <c r="I170" s="471"/>
      <c r="J170" s="471"/>
      <c r="K170" s="471"/>
      <c r="L170" s="471"/>
      <c r="M170" s="472"/>
      <c r="N170" s="472"/>
      <c r="O170" s="472"/>
    </row>
    <row r="171" spans="4:15">
      <c r="D171" s="471"/>
      <c r="E171" s="471"/>
      <c r="F171" s="471"/>
      <c r="G171" s="471"/>
      <c r="H171" s="471"/>
      <c r="I171" s="471"/>
      <c r="J171" s="471"/>
      <c r="K171" s="471"/>
      <c r="L171" s="471"/>
      <c r="M171" s="472"/>
      <c r="N171" s="472"/>
      <c r="O171" s="472"/>
    </row>
    <row r="172" spans="4:15">
      <c r="D172" s="471"/>
      <c r="E172" s="471"/>
      <c r="F172" s="471"/>
      <c r="G172" s="471"/>
      <c r="H172" s="471"/>
      <c r="I172" s="471"/>
      <c r="J172" s="471"/>
      <c r="K172" s="471"/>
      <c r="L172" s="471"/>
      <c r="M172" s="472"/>
      <c r="N172" s="472"/>
      <c r="O172" s="472"/>
    </row>
    <row r="173" spans="4:15">
      <c r="D173" s="471"/>
      <c r="E173" s="471"/>
      <c r="F173" s="471"/>
      <c r="G173" s="471"/>
      <c r="H173" s="471"/>
      <c r="I173" s="471"/>
      <c r="J173" s="471"/>
      <c r="K173" s="471"/>
      <c r="L173" s="471"/>
      <c r="M173" s="472"/>
      <c r="N173" s="472"/>
      <c r="O173" s="472"/>
    </row>
    <row r="174" spans="4:15">
      <c r="D174" s="471"/>
      <c r="E174" s="471"/>
      <c r="F174" s="471"/>
      <c r="G174" s="471"/>
      <c r="H174" s="471"/>
      <c r="I174" s="471"/>
      <c r="J174" s="471"/>
      <c r="K174" s="471"/>
      <c r="L174" s="471"/>
      <c r="M174" s="472"/>
      <c r="N174" s="472"/>
      <c r="O174" s="472"/>
    </row>
    <row r="175" spans="4:15">
      <c r="D175" s="471"/>
      <c r="E175" s="471"/>
      <c r="F175" s="471"/>
      <c r="G175" s="471"/>
      <c r="H175" s="471"/>
      <c r="I175" s="471"/>
      <c r="J175" s="471"/>
      <c r="K175" s="471"/>
      <c r="L175" s="471"/>
      <c r="M175" s="472"/>
      <c r="N175" s="472"/>
      <c r="O175" s="472"/>
    </row>
    <row r="176" spans="4:15">
      <c r="D176" s="471"/>
      <c r="E176" s="471"/>
      <c r="F176" s="471"/>
      <c r="G176" s="471"/>
      <c r="H176" s="471"/>
      <c r="I176" s="471"/>
      <c r="J176" s="471"/>
      <c r="K176" s="471"/>
      <c r="L176" s="471"/>
      <c r="M176" s="472"/>
      <c r="N176" s="472"/>
      <c r="O176" s="472"/>
    </row>
    <row r="177" spans="4:15">
      <c r="D177" s="471"/>
      <c r="E177" s="471"/>
      <c r="F177" s="471"/>
      <c r="G177" s="471"/>
      <c r="H177" s="471"/>
      <c r="I177" s="471"/>
      <c r="J177" s="471"/>
      <c r="K177" s="471"/>
      <c r="L177" s="471"/>
      <c r="M177" s="472"/>
      <c r="N177" s="472"/>
      <c r="O177" s="472"/>
    </row>
    <row r="178" spans="4:15">
      <c r="D178" s="471"/>
      <c r="E178" s="471"/>
      <c r="F178" s="471"/>
      <c r="G178" s="471"/>
      <c r="H178" s="471"/>
      <c r="I178" s="471"/>
      <c r="J178" s="471"/>
      <c r="K178" s="471"/>
      <c r="L178" s="471"/>
      <c r="M178" s="472"/>
      <c r="N178" s="472"/>
      <c r="O178" s="472"/>
    </row>
    <row r="179" spans="4:15">
      <c r="D179" s="471"/>
      <c r="E179" s="471"/>
      <c r="F179" s="471"/>
      <c r="G179" s="471"/>
      <c r="H179" s="471"/>
      <c r="I179" s="471"/>
      <c r="J179" s="471"/>
      <c r="K179" s="471"/>
      <c r="L179" s="471"/>
      <c r="M179" s="472"/>
      <c r="N179" s="472"/>
      <c r="O179" s="472"/>
    </row>
    <row r="180" spans="4:15">
      <c r="D180" s="471"/>
      <c r="E180" s="471"/>
      <c r="F180" s="471"/>
      <c r="G180" s="471"/>
      <c r="H180" s="471"/>
      <c r="I180" s="471"/>
      <c r="J180" s="471"/>
      <c r="K180" s="471"/>
      <c r="L180" s="471"/>
      <c r="M180" s="472"/>
      <c r="N180" s="472"/>
      <c r="O180" s="472"/>
    </row>
    <row r="181" spans="4:15">
      <c r="D181" s="471"/>
      <c r="E181" s="471"/>
      <c r="F181" s="471"/>
      <c r="G181" s="471"/>
      <c r="H181" s="471"/>
      <c r="I181" s="471"/>
      <c r="J181" s="471"/>
      <c r="K181" s="471"/>
      <c r="L181" s="471"/>
      <c r="M181" s="472"/>
      <c r="N181" s="472"/>
      <c r="O181" s="472"/>
    </row>
    <row r="182" spans="4:15">
      <c r="D182" s="471"/>
      <c r="E182" s="471"/>
      <c r="F182" s="471"/>
      <c r="G182" s="471"/>
      <c r="H182" s="471"/>
      <c r="I182" s="471"/>
      <c r="J182" s="471"/>
      <c r="K182" s="471"/>
      <c r="L182" s="471"/>
      <c r="M182" s="472"/>
      <c r="N182" s="472"/>
      <c r="O182" s="472"/>
    </row>
    <row r="183" spans="4:15">
      <c r="D183" s="471"/>
      <c r="E183" s="471"/>
      <c r="F183" s="471"/>
      <c r="G183" s="471"/>
      <c r="H183" s="471"/>
      <c r="I183" s="471"/>
      <c r="J183" s="471"/>
      <c r="K183" s="471"/>
      <c r="L183" s="471"/>
      <c r="M183" s="472"/>
      <c r="N183" s="472"/>
      <c r="O183" s="472"/>
    </row>
    <row r="184" spans="4:15">
      <c r="D184" s="471"/>
      <c r="E184" s="471"/>
      <c r="F184" s="471"/>
      <c r="G184" s="471"/>
      <c r="H184" s="471"/>
      <c r="I184" s="471"/>
      <c r="J184" s="471"/>
      <c r="K184" s="471"/>
      <c r="L184" s="471"/>
      <c r="M184" s="472"/>
      <c r="N184" s="472"/>
      <c r="O184" s="472"/>
    </row>
    <row r="185" spans="4:15">
      <c r="D185" s="471"/>
      <c r="E185" s="471"/>
      <c r="F185" s="471"/>
      <c r="G185" s="471"/>
      <c r="H185" s="471"/>
      <c r="I185" s="471"/>
      <c r="J185" s="471"/>
      <c r="K185" s="471"/>
      <c r="L185" s="471"/>
      <c r="M185" s="472"/>
      <c r="N185" s="472"/>
      <c r="O185" s="472"/>
    </row>
    <row r="186" spans="4:15">
      <c r="D186" s="471"/>
      <c r="E186" s="471"/>
      <c r="F186" s="471"/>
      <c r="G186" s="471"/>
      <c r="H186" s="471"/>
      <c r="I186" s="471"/>
      <c r="J186" s="471"/>
      <c r="K186" s="471"/>
      <c r="L186" s="471"/>
      <c r="M186" s="472"/>
      <c r="N186" s="472"/>
      <c r="O186" s="472"/>
    </row>
    <row r="187" spans="4:15">
      <c r="D187" s="471"/>
      <c r="E187" s="471"/>
      <c r="F187" s="471"/>
      <c r="G187" s="471"/>
      <c r="H187" s="471"/>
      <c r="I187" s="471"/>
      <c r="J187" s="471"/>
      <c r="K187" s="471"/>
      <c r="L187" s="471"/>
      <c r="M187" s="472"/>
      <c r="N187" s="472"/>
      <c r="O187" s="472"/>
    </row>
    <row r="188" spans="4:15">
      <c r="D188" s="471"/>
      <c r="E188" s="471"/>
      <c r="F188" s="471"/>
      <c r="G188" s="471"/>
      <c r="H188" s="471"/>
      <c r="I188" s="471"/>
      <c r="J188" s="471"/>
      <c r="K188" s="471"/>
      <c r="L188" s="471"/>
      <c r="M188" s="472"/>
      <c r="N188" s="472"/>
      <c r="O188" s="472"/>
    </row>
    <row r="189" spans="4:15">
      <c r="D189" s="471"/>
      <c r="E189" s="471"/>
      <c r="F189" s="471"/>
      <c r="G189" s="471"/>
      <c r="H189" s="471"/>
      <c r="I189" s="471"/>
      <c r="J189" s="471"/>
      <c r="K189" s="471"/>
      <c r="L189" s="471"/>
      <c r="M189" s="472"/>
      <c r="N189" s="472"/>
      <c r="O189" s="472"/>
    </row>
    <row r="190" spans="4:15">
      <c r="D190" s="471"/>
      <c r="E190" s="471"/>
      <c r="F190" s="471"/>
      <c r="G190" s="471"/>
      <c r="H190" s="471"/>
      <c r="I190" s="471"/>
      <c r="J190" s="471"/>
      <c r="K190" s="471"/>
      <c r="L190" s="471"/>
      <c r="M190" s="472"/>
      <c r="N190" s="472"/>
      <c r="O190" s="472"/>
    </row>
    <row r="191" spans="4:15">
      <c r="D191" s="471"/>
      <c r="E191" s="471"/>
      <c r="F191" s="471"/>
      <c r="G191" s="471"/>
      <c r="H191" s="471"/>
      <c r="I191" s="471"/>
      <c r="J191" s="471"/>
      <c r="K191" s="471"/>
      <c r="L191" s="471"/>
      <c r="M191" s="472"/>
      <c r="N191" s="472"/>
      <c r="O191" s="472"/>
    </row>
    <row r="192" spans="4:15">
      <c r="D192" s="471"/>
      <c r="E192" s="471"/>
      <c r="F192" s="471"/>
      <c r="G192" s="471"/>
      <c r="H192" s="471"/>
      <c r="I192" s="471"/>
      <c r="J192" s="471"/>
      <c r="K192" s="471"/>
      <c r="L192" s="471"/>
      <c r="M192" s="472"/>
      <c r="N192" s="472"/>
      <c r="O192" s="472"/>
    </row>
    <row r="193" spans="4:15">
      <c r="D193" s="471"/>
      <c r="E193" s="471"/>
      <c r="F193" s="471"/>
      <c r="G193" s="471"/>
      <c r="H193" s="471"/>
      <c r="I193" s="471"/>
      <c r="J193" s="471"/>
      <c r="K193" s="471"/>
      <c r="L193" s="471"/>
      <c r="M193" s="472"/>
      <c r="N193" s="472"/>
      <c r="O193" s="472"/>
    </row>
    <row r="194" spans="4:15">
      <c r="D194" s="471"/>
      <c r="E194" s="471"/>
      <c r="F194" s="471"/>
      <c r="G194" s="471"/>
      <c r="H194" s="471"/>
      <c r="I194" s="471"/>
      <c r="J194" s="471"/>
      <c r="K194" s="471"/>
      <c r="L194" s="471"/>
      <c r="M194" s="472"/>
      <c r="N194" s="472"/>
      <c r="O194" s="472"/>
    </row>
    <row r="195" spans="4:15">
      <c r="D195" s="471"/>
      <c r="E195" s="471"/>
      <c r="F195" s="471"/>
      <c r="G195" s="471"/>
      <c r="H195" s="471"/>
      <c r="I195" s="471"/>
      <c r="J195" s="471"/>
      <c r="K195" s="471"/>
      <c r="L195" s="471"/>
      <c r="M195" s="472"/>
      <c r="N195" s="472"/>
      <c r="O195" s="472"/>
    </row>
    <row r="196" spans="4:15">
      <c r="D196" s="471"/>
      <c r="E196" s="471"/>
      <c r="F196" s="471"/>
      <c r="G196" s="471"/>
      <c r="H196" s="471"/>
      <c r="I196" s="471"/>
      <c r="J196" s="471"/>
      <c r="K196" s="471"/>
      <c r="L196" s="471"/>
      <c r="M196" s="472"/>
      <c r="N196" s="472"/>
      <c r="O196" s="472"/>
    </row>
    <row r="197" spans="4:15">
      <c r="D197" s="471"/>
      <c r="E197" s="471"/>
      <c r="F197" s="471"/>
      <c r="G197" s="471"/>
      <c r="H197" s="471"/>
      <c r="I197" s="471"/>
      <c r="J197" s="471"/>
      <c r="K197" s="471"/>
      <c r="L197" s="471"/>
      <c r="M197" s="472"/>
      <c r="N197" s="472"/>
      <c r="O197" s="472"/>
    </row>
    <row r="198" spans="4:15">
      <c r="D198" s="471"/>
      <c r="E198" s="471"/>
      <c r="F198" s="471"/>
      <c r="G198" s="471"/>
      <c r="H198" s="471"/>
      <c r="I198" s="471"/>
      <c r="J198" s="471"/>
      <c r="K198" s="471"/>
      <c r="L198" s="471"/>
      <c r="M198" s="472"/>
      <c r="N198" s="472"/>
      <c r="O198" s="472"/>
    </row>
    <row r="199" spans="4:15">
      <c r="D199" s="471"/>
      <c r="E199" s="471"/>
      <c r="F199" s="471"/>
      <c r="G199" s="471"/>
      <c r="H199" s="471"/>
      <c r="I199" s="471"/>
      <c r="J199" s="471"/>
      <c r="K199" s="471"/>
      <c r="L199" s="471"/>
      <c r="M199" s="472"/>
      <c r="N199" s="472"/>
      <c r="O199" s="472"/>
    </row>
    <row r="200" spans="4:15">
      <c r="D200" s="471"/>
      <c r="E200" s="471"/>
      <c r="F200" s="471"/>
      <c r="G200" s="471"/>
      <c r="H200" s="471"/>
      <c r="I200" s="471"/>
      <c r="J200" s="471"/>
      <c r="K200" s="471"/>
      <c r="L200" s="471"/>
      <c r="M200" s="472"/>
      <c r="N200" s="472"/>
      <c r="O200" s="472"/>
    </row>
    <row r="201" spans="4:15">
      <c r="D201" s="471"/>
      <c r="E201" s="471"/>
      <c r="F201" s="471"/>
      <c r="G201" s="471"/>
      <c r="H201" s="471"/>
      <c r="I201" s="471"/>
      <c r="J201" s="471"/>
      <c r="K201" s="471"/>
      <c r="L201" s="471"/>
      <c r="M201" s="472"/>
      <c r="N201" s="472"/>
      <c r="O201" s="472"/>
    </row>
    <row r="202" spans="4:15">
      <c r="D202" s="471"/>
      <c r="E202" s="471"/>
      <c r="F202" s="471"/>
      <c r="G202" s="471"/>
      <c r="H202" s="471"/>
      <c r="I202" s="471"/>
      <c r="J202" s="471"/>
      <c r="K202" s="471"/>
      <c r="L202" s="471"/>
      <c r="M202" s="472"/>
      <c r="N202" s="472"/>
      <c r="O202" s="472"/>
    </row>
    <row r="203" spans="4:15">
      <c r="D203" s="471"/>
      <c r="E203" s="471"/>
      <c r="F203" s="471"/>
      <c r="G203" s="471"/>
      <c r="H203" s="471"/>
      <c r="I203" s="471"/>
      <c r="J203" s="471"/>
      <c r="K203" s="471"/>
      <c r="L203" s="471"/>
      <c r="M203" s="472"/>
      <c r="N203" s="472"/>
      <c r="O203" s="472"/>
    </row>
    <row r="204" spans="4:15">
      <c r="D204" s="471"/>
      <c r="E204" s="471"/>
      <c r="F204" s="471"/>
      <c r="G204" s="471"/>
      <c r="H204" s="471"/>
      <c r="I204" s="471"/>
      <c r="J204" s="471"/>
      <c r="K204" s="471"/>
      <c r="L204" s="471"/>
      <c r="M204" s="472"/>
      <c r="N204" s="472"/>
      <c r="O204" s="472"/>
    </row>
    <row r="205" spans="4:15">
      <c r="D205" s="471"/>
      <c r="E205" s="471"/>
      <c r="F205" s="471"/>
      <c r="G205" s="471"/>
      <c r="H205" s="471"/>
      <c r="I205" s="471"/>
      <c r="J205" s="471"/>
      <c r="K205" s="471"/>
      <c r="L205" s="471"/>
      <c r="M205" s="472"/>
      <c r="N205" s="472"/>
      <c r="O205" s="472"/>
    </row>
    <row r="206" spans="4:15">
      <c r="D206" s="471"/>
      <c r="E206" s="471"/>
      <c r="F206" s="471"/>
      <c r="G206" s="471"/>
      <c r="H206" s="471"/>
      <c r="I206" s="471"/>
      <c r="J206" s="471"/>
      <c r="K206" s="471"/>
      <c r="L206" s="471"/>
      <c r="M206" s="472"/>
      <c r="N206" s="472"/>
      <c r="O206" s="472"/>
    </row>
    <row r="207" spans="4:15">
      <c r="D207" s="471"/>
      <c r="E207" s="471"/>
      <c r="F207" s="471"/>
      <c r="G207" s="471"/>
      <c r="H207" s="471"/>
      <c r="I207" s="471"/>
      <c r="J207" s="471"/>
      <c r="K207" s="471"/>
      <c r="L207" s="471"/>
      <c r="M207" s="472"/>
      <c r="N207" s="472"/>
      <c r="O207" s="472"/>
    </row>
    <row r="208" spans="4:15">
      <c r="D208" s="471"/>
      <c r="E208" s="471"/>
      <c r="F208" s="471"/>
      <c r="G208" s="471"/>
      <c r="H208" s="471"/>
      <c r="I208" s="471"/>
      <c r="J208" s="471"/>
      <c r="K208" s="471"/>
      <c r="L208" s="471"/>
      <c r="M208" s="472"/>
      <c r="N208" s="472"/>
      <c r="O208" s="472"/>
    </row>
    <row r="209" spans="4:15">
      <c r="D209" s="471"/>
      <c r="E209" s="471"/>
      <c r="F209" s="471"/>
      <c r="G209" s="471"/>
      <c r="H209" s="471"/>
      <c r="I209" s="471"/>
      <c r="J209" s="471"/>
      <c r="K209" s="471"/>
      <c r="L209" s="471"/>
      <c r="M209" s="472"/>
      <c r="N209" s="472"/>
      <c r="O209" s="472"/>
    </row>
    <row r="210" spans="4:15">
      <c r="D210" s="471"/>
      <c r="E210" s="471"/>
      <c r="F210" s="471"/>
      <c r="G210" s="471"/>
      <c r="H210" s="471"/>
      <c r="I210" s="471"/>
      <c r="J210" s="471"/>
      <c r="K210" s="471"/>
      <c r="L210" s="471"/>
      <c r="M210" s="472"/>
      <c r="N210" s="472"/>
      <c r="O210" s="472"/>
    </row>
    <row r="211" spans="4:15">
      <c r="D211" s="471"/>
      <c r="E211" s="471"/>
      <c r="F211" s="471"/>
      <c r="G211" s="471"/>
      <c r="H211" s="471"/>
      <c r="I211" s="471"/>
      <c r="J211" s="471"/>
      <c r="K211" s="471"/>
      <c r="L211" s="471"/>
      <c r="M211" s="472"/>
      <c r="N211" s="472"/>
      <c r="O211" s="472"/>
    </row>
    <row r="212" spans="4:15">
      <c r="D212" s="471"/>
      <c r="E212" s="471"/>
      <c r="F212" s="471"/>
      <c r="G212" s="471"/>
      <c r="H212" s="471"/>
      <c r="I212" s="471"/>
      <c r="J212" s="471"/>
      <c r="K212" s="471"/>
      <c r="L212" s="471"/>
      <c r="M212" s="472"/>
      <c r="N212" s="472"/>
      <c r="O212" s="472"/>
    </row>
    <row r="213" spans="4:15">
      <c r="D213" s="471"/>
      <c r="E213" s="471"/>
      <c r="F213" s="471"/>
      <c r="G213" s="471"/>
      <c r="H213" s="471"/>
      <c r="I213" s="471"/>
      <c r="J213" s="471"/>
      <c r="K213" s="471"/>
      <c r="L213" s="471"/>
      <c r="M213" s="472"/>
      <c r="N213" s="472"/>
      <c r="O213" s="472"/>
    </row>
    <row r="214" spans="4:15">
      <c r="D214" s="471"/>
      <c r="E214" s="471"/>
      <c r="F214" s="471"/>
      <c r="G214" s="471"/>
      <c r="H214" s="471"/>
      <c r="I214" s="471"/>
      <c r="J214" s="471"/>
      <c r="K214" s="471"/>
      <c r="L214" s="471"/>
      <c r="M214" s="472"/>
      <c r="N214" s="472"/>
      <c r="O214" s="472"/>
    </row>
    <row r="215" spans="4:15">
      <c r="D215" s="471"/>
      <c r="E215" s="471"/>
      <c r="F215" s="471"/>
      <c r="G215" s="471"/>
      <c r="H215" s="471"/>
      <c r="I215" s="471"/>
      <c r="J215" s="471"/>
      <c r="K215" s="471"/>
      <c r="L215" s="471"/>
      <c r="M215" s="472"/>
      <c r="N215" s="472"/>
      <c r="O215" s="472"/>
    </row>
    <row r="216" spans="4:15">
      <c r="D216" s="471"/>
      <c r="E216" s="471"/>
      <c r="F216" s="471"/>
      <c r="G216" s="471"/>
      <c r="H216" s="471"/>
      <c r="I216" s="471"/>
      <c r="J216" s="471"/>
      <c r="K216" s="471"/>
      <c r="L216" s="471"/>
      <c r="M216" s="472"/>
      <c r="N216" s="472"/>
      <c r="O216" s="472"/>
    </row>
    <row r="217" spans="4:15">
      <c r="D217" s="471"/>
      <c r="E217" s="471"/>
      <c r="F217" s="471"/>
      <c r="G217" s="471"/>
      <c r="H217" s="471"/>
      <c r="I217" s="471"/>
      <c r="J217" s="471"/>
      <c r="K217" s="471"/>
      <c r="L217" s="471"/>
      <c r="M217" s="472"/>
      <c r="N217" s="472"/>
      <c r="O217" s="472"/>
    </row>
    <row r="218" spans="4:15">
      <c r="D218" s="471"/>
      <c r="E218" s="471"/>
      <c r="F218" s="471"/>
      <c r="G218" s="471"/>
      <c r="H218" s="471"/>
      <c r="I218" s="471"/>
      <c r="J218" s="471"/>
      <c r="K218" s="471"/>
      <c r="L218" s="471"/>
      <c r="M218" s="472"/>
      <c r="N218" s="472"/>
      <c r="O218" s="472"/>
    </row>
    <row r="219" spans="4:15">
      <c r="D219" s="471"/>
      <c r="E219" s="471"/>
      <c r="F219" s="471"/>
      <c r="G219" s="471"/>
      <c r="H219" s="471"/>
      <c r="I219" s="471"/>
      <c r="J219" s="471"/>
      <c r="K219" s="471"/>
      <c r="L219" s="471"/>
      <c r="M219" s="472"/>
      <c r="N219" s="472"/>
      <c r="O219" s="472"/>
    </row>
    <row r="220" spans="4:15">
      <c r="D220" s="471"/>
      <c r="E220" s="471"/>
      <c r="F220" s="471"/>
      <c r="G220" s="471"/>
      <c r="H220" s="471"/>
      <c r="I220" s="471"/>
      <c r="J220" s="471"/>
      <c r="K220" s="471"/>
      <c r="L220" s="471"/>
      <c r="M220" s="472"/>
      <c r="N220" s="472"/>
      <c r="O220" s="472"/>
    </row>
    <row r="221" spans="4:15">
      <c r="D221" s="471"/>
      <c r="E221" s="471"/>
      <c r="F221" s="471"/>
      <c r="G221" s="471"/>
      <c r="H221" s="471"/>
      <c r="I221" s="471"/>
      <c r="J221" s="471"/>
      <c r="K221" s="471"/>
      <c r="L221" s="471"/>
      <c r="M221" s="472"/>
      <c r="N221" s="472"/>
      <c r="O221" s="472"/>
    </row>
    <row r="222" spans="4:15">
      <c r="D222" s="471"/>
      <c r="E222" s="471"/>
      <c r="F222" s="471"/>
      <c r="G222" s="471"/>
      <c r="H222" s="471"/>
      <c r="I222" s="471"/>
      <c r="J222" s="471"/>
      <c r="K222" s="471"/>
      <c r="L222" s="471"/>
      <c r="M222" s="472"/>
      <c r="N222" s="472"/>
      <c r="O222" s="472"/>
    </row>
    <row r="223" spans="4:15">
      <c r="D223" s="471"/>
      <c r="E223" s="471"/>
      <c r="F223" s="471"/>
      <c r="G223" s="471"/>
      <c r="H223" s="471"/>
      <c r="I223" s="471"/>
      <c r="J223" s="471"/>
      <c r="K223" s="471"/>
      <c r="L223" s="471"/>
      <c r="M223" s="472"/>
      <c r="N223" s="472"/>
      <c r="O223" s="472"/>
    </row>
    <row r="224" spans="4:15">
      <c r="D224" s="471"/>
      <c r="E224" s="471"/>
      <c r="F224" s="471"/>
      <c r="G224" s="471"/>
      <c r="H224" s="471"/>
      <c r="I224" s="471"/>
      <c r="J224" s="471"/>
      <c r="K224" s="471"/>
      <c r="L224" s="471"/>
      <c r="M224" s="472"/>
      <c r="N224" s="472"/>
      <c r="O224" s="472"/>
    </row>
    <row r="225" spans="4:15">
      <c r="D225" s="471"/>
      <c r="E225" s="471"/>
      <c r="F225" s="471"/>
      <c r="G225" s="471"/>
      <c r="H225" s="471"/>
      <c r="I225" s="471"/>
      <c r="J225" s="471"/>
      <c r="K225" s="471"/>
      <c r="L225" s="471"/>
      <c r="M225" s="472"/>
      <c r="N225" s="472"/>
      <c r="O225" s="472"/>
    </row>
    <row r="226" spans="4:15">
      <c r="D226" s="471"/>
      <c r="E226" s="471"/>
      <c r="F226" s="471"/>
      <c r="G226" s="471"/>
      <c r="H226" s="471"/>
      <c r="I226" s="471"/>
      <c r="J226" s="471"/>
      <c r="K226" s="471"/>
      <c r="L226" s="471"/>
      <c r="M226" s="472"/>
      <c r="N226" s="472"/>
      <c r="O226" s="472"/>
    </row>
    <row r="227" spans="4:15">
      <c r="D227" s="471"/>
      <c r="E227" s="471"/>
      <c r="F227" s="471"/>
      <c r="G227" s="471"/>
      <c r="H227" s="471"/>
      <c r="I227" s="471"/>
      <c r="J227" s="471"/>
      <c r="K227" s="471"/>
      <c r="L227" s="471"/>
      <c r="M227" s="472"/>
      <c r="N227" s="472"/>
      <c r="O227" s="472"/>
    </row>
    <row r="228" spans="4:15">
      <c r="D228" s="471"/>
      <c r="E228" s="471"/>
      <c r="F228" s="471"/>
      <c r="G228" s="471"/>
      <c r="H228" s="471"/>
      <c r="I228" s="471"/>
      <c r="J228" s="471"/>
      <c r="K228" s="471"/>
      <c r="L228" s="471"/>
      <c r="M228" s="472"/>
      <c r="N228" s="472"/>
      <c r="O228" s="472"/>
    </row>
    <row r="229" spans="4:15">
      <c r="D229" s="471"/>
      <c r="E229" s="471"/>
      <c r="F229" s="471"/>
      <c r="G229" s="471"/>
      <c r="H229" s="471"/>
      <c r="I229" s="471"/>
      <c r="J229" s="471"/>
      <c r="K229" s="471"/>
      <c r="L229" s="471"/>
      <c r="M229" s="472"/>
      <c r="N229" s="472"/>
      <c r="O229" s="472"/>
    </row>
    <row r="230" spans="4:15">
      <c r="D230" s="471"/>
      <c r="E230" s="471"/>
      <c r="F230" s="471"/>
      <c r="G230" s="471"/>
      <c r="H230" s="471"/>
      <c r="I230" s="471"/>
      <c r="J230" s="471"/>
      <c r="K230" s="471"/>
      <c r="L230" s="471"/>
      <c r="M230" s="472"/>
      <c r="N230" s="472"/>
      <c r="O230" s="472"/>
    </row>
    <row r="231" spans="4:15">
      <c r="D231" s="471"/>
      <c r="E231" s="471"/>
      <c r="F231" s="471"/>
      <c r="G231" s="471"/>
      <c r="H231" s="471"/>
      <c r="I231" s="471"/>
      <c r="J231" s="471"/>
      <c r="K231" s="471"/>
      <c r="L231" s="471"/>
      <c r="M231" s="472"/>
      <c r="N231" s="472"/>
      <c r="O231" s="472"/>
    </row>
    <row r="232" spans="4:15">
      <c r="D232" s="471"/>
      <c r="E232" s="471"/>
      <c r="F232" s="471"/>
      <c r="G232" s="471"/>
      <c r="H232" s="471"/>
      <c r="I232" s="471"/>
      <c r="J232" s="471"/>
      <c r="K232" s="471"/>
      <c r="L232" s="471"/>
      <c r="M232" s="472"/>
      <c r="N232" s="472"/>
      <c r="O232" s="472"/>
    </row>
    <row r="233" spans="4:15">
      <c r="D233" s="471"/>
      <c r="E233" s="471"/>
      <c r="F233" s="471"/>
      <c r="G233" s="471"/>
      <c r="H233" s="471"/>
      <c r="I233" s="471"/>
      <c r="J233" s="471"/>
      <c r="K233" s="471"/>
      <c r="L233" s="471"/>
      <c r="M233" s="472"/>
      <c r="N233" s="472"/>
      <c r="O233" s="472"/>
    </row>
    <row r="234" spans="4:15">
      <c r="D234" s="471"/>
      <c r="E234" s="471"/>
      <c r="F234" s="471"/>
      <c r="G234" s="471"/>
      <c r="H234" s="471"/>
      <c r="I234" s="471"/>
      <c r="J234" s="471"/>
      <c r="K234" s="471"/>
      <c r="L234" s="471"/>
      <c r="M234" s="472"/>
      <c r="N234" s="472"/>
      <c r="O234" s="472"/>
    </row>
    <row r="235" spans="4:15">
      <c r="D235" s="471"/>
      <c r="E235" s="471"/>
      <c r="F235" s="471"/>
      <c r="G235" s="471"/>
      <c r="H235" s="471"/>
      <c r="I235" s="471"/>
      <c r="J235" s="471"/>
      <c r="K235" s="471"/>
      <c r="L235" s="471"/>
      <c r="M235" s="472"/>
      <c r="N235" s="472"/>
      <c r="O235" s="472"/>
    </row>
    <row r="236" spans="4:15">
      <c r="D236" s="471"/>
      <c r="E236" s="471"/>
      <c r="F236" s="471"/>
      <c r="G236" s="471"/>
      <c r="H236" s="471"/>
      <c r="I236" s="471"/>
      <c r="J236" s="471"/>
      <c r="K236" s="471"/>
      <c r="L236" s="471"/>
      <c r="M236" s="472"/>
      <c r="N236" s="472"/>
      <c r="O236" s="472"/>
    </row>
    <row r="237" spans="4:15">
      <c r="D237" s="471"/>
      <c r="E237" s="471"/>
      <c r="F237" s="471"/>
      <c r="G237" s="471"/>
      <c r="H237" s="471"/>
      <c r="I237" s="471"/>
      <c r="J237" s="471"/>
      <c r="K237" s="471"/>
      <c r="L237" s="471"/>
      <c r="M237" s="472"/>
      <c r="N237" s="472"/>
      <c r="O237" s="472"/>
    </row>
    <row r="238" spans="4:15">
      <c r="D238" s="471"/>
      <c r="E238" s="471"/>
      <c r="F238" s="471"/>
      <c r="G238" s="471"/>
      <c r="H238" s="471"/>
      <c r="I238" s="471"/>
      <c r="J238" s="471"/>
      <c r="K238" s="471"/>
      <c r="L238" s="471"/>
      <c r="M238" s="472"/>
      <c r="N238" s="472"/>
      <c r="O238" s="472"/>
    </row>
    <row r="239" spans="4:15">
      <c r="D239" s="471"/>
      <c r="E239" s="471"/>
      <c r="F239" s="471"/>
      <c r="G239" s="471"/>
      <c r="H239" s="471"/>
      <c r="I239" s="471"/>
      <c r="J239" s="471"/>
      <c r="K239" s="471"/>
      <c r="L239" s="471"/>
      <c r="M239" s="472"/>
      <c r="N239" s="472"/>
      <c r="O239" s="472"/>
    </row>
    <row r="240" spans="4:15">
      <c r="D240" s="471"/>
      <c r="E240" s="471"/>
      <c r="F240" s="471"/>
      <c r="G240" s="471"/>
      <c r="H240" s="471"/>
      <c r="I240" s="471"/>
      <c r="J240" s="471"/>
      <c r="K240" s="471"/>
      <c r="L240" s="471"/>
      <c r="M240" s="472"/>
      <c r="N240" s="472"/>
      <c r="O240" s="472"/>
    </row>
    <row r="241" spans="4:15">
      <c r="D241" s="471"/>
      <c r="E241" s="471"/>
      <c r="F241" s="471"/>
      <c r="G241" s="471"/>
      <c r="H241" s="471"/>
      <c r="I241" s="471"/>
      <c r="J241" s="471"/>
      <c r="K241" s="471"/>
      <c r="L241" s="471"/>
      <c r="M241" s="472"/>
      <c r="N241" s="472"/>
      <c r="O241" s="472"/>
    </row>
    <row r="242" spans="4:15">
      <c r="D242" s="471"/>
      <c r="E242" s="471"/>
      <c r="F242" s="471"/>
      <c r="G242" s="471"/>
      <c r="H242" s="471"/>
      <c r="I242" s="471"/>
      <c r="J242" s="471"/>
      <c r="K242" s="471"/>
      <c r="L242" s="471"/>
      <c r="M242" s="472"/>
      <c r="N242" s="472"/>
      <c r="O242" s="472"/>
    </row>
    <row r="243" spans="4:15">
      <c r="D243" s="471"/>
      <c r="E243" s="471"/>
      <c r="F243" s="471"/>
      <c r="G243" s="471"/>
      <c r="H243" s="471"/>
      <c r="I243" s="471"/>
      <c r="J243" s="471"/>
      <c r="K243" s="471"/>
      <c r="L243" s="471"/>
      <c r="M243" s="472"/>
      <c r="N243" s="472"/>
      <c r="O243" s="472"/>
    </row>
    <row r="244" spans="4:15">
      <c r="D244" s="471"/>
      <c r="E244" s="471"/>
      <c r="F244" s="471"/>
      <c r="G244" s="471"/>
      <c r="H244" s="471"/>
      <c r="I244" s="471"/>
      <c r="J244" s="471"/>
      <c r="K244" s="471"/>
      <c r="L244" s="471"/>
      <c r="M244" s="472"/>
      <c r="N244" s="472"/>
      <c r="O244" s="472"/>
    </row>
    <row r="245" spans="4:15">
      <c r="D245" s="471"/>
      <c r="E245" s="471"/>
      <c r="F245" s="471"/>
      <c r="G245" s="471"/>
      <c r="H245" s="471"/>
      <c r="I245" s="471"/>
      <c r="J245" s="471"/>
      <c r="K245" s="471"/>
      <c r="L245" s="471"/>
      <c r="M245" s="472"/>
      <c r="N245" s="472"/>
      <c r="O245" s="472"/>
    </row>
    <row r="246" spans="4:15">
      <c r="D246" s="471"/>
      <c r="E246" s="471"/>
      <c r="F246" s="471"/>
      <c r="G246" s="471"/>
      <c r="H246" s="471"/>
      <c r="I246" s="471"/>
      <c r="J246" s="471"/>
      <c r="K246" s="471"/>
      <c r="L246" s="471"/>
      <c r="M246" s="472"/>
      <c r="N246" s="472"/>
      <c r="O246" s="472"/>
    </row>
    <row r="247" spans="4:15">
      <c r="D247" s="471"/>
      <c r="E247" s="471"/>
      <c r="F247" s="471"/>
      <c r="G247" s="471"/>
      <c r="H247" s="471"/>
      <c r="I247" s="471"/>
      <c r="J247" s="471"/>
      <c r="K247" s="471"/>
      <c r="L247" s="471"/>
      <c r="M247" s="472"/>
      <c r="N247" s="472"/>
      <c r="O247" s="472"/>
    </row>
    <row r="248" spans="4:15">
      <c r="D248" s="471"/>
      <c r="E248" s="471"/>
      <c r="F248" s="471"/>
      <c r="G248" s="471"/>
      <c r="H248" s="471"/>
      <c r="I248" s="471"/>
      <c r="J248" s="471"/>
      <c r="K248" s="471"/>
      <c r="L248" s="471"/>
      <c r="M248" s="472"/>
      <c r="N248" s="472"/>
      <c r="O248" s="472"/>
    </row>
    <row r="249" spans="4:15">
      <c r="D249" s="471"/>
      <c r="E249" s="471"/>
      <c r="F249" s="471"/>
      <c r="G249" s="471"/>
      <c r="H249" s="471"/>
      <c r="I249" s="471"/>
      <c r="J249" s="471"/>
      <c r="K249" s="471"/>
      <c r="L249" s="471"/>
      <c r="M249" s="472"/>
      <c r="N249" s="472"/>
      <c r="O249" s="472"/>
    </row>
    <row r="250" spans="4:15">
      <c r="D250" s="471"/>
      <c r="E250" s="471"/>
      <c r="F250" s="471"/>
      <c r="G250" s="471"/>
      <c r="H250" s="471"/>
      <c r="I250" s="471"/>
      <c r="J250" s="471"/>
      <c r="K250" s="471"/>
      <c r="L250" s="471"/>
      <c r="M250" s="472"/>
      <c r="N250" s="472"/>
      <c r="O250" s="472"/>
    </row>
    <row r="251" spans="4:15">
      <c r="D251" s="471"/>
      <c r="E251" s="471"/>
      <c r="F251" s="471"/>
      <c r="G251" s="471"/>
      <c r="H251" s="471"/>
      <c r="I251" s="471"/>
      <c r="J251" s="471"/>
      <c r="K251" s="471"/>
      <c r="L251" s="471"/>
      <c r="M251" s="472"/>
      <c r="N251" s="472"/>
      <c r="O251" s="472"/>
    </row>
    <row r="252" spans="4:15">
      <c r="D252" s="471"/>
      <c r="E252" s="471"/>
      <c r="F252" s="471"/>
      <c r="G252" s="471"/>
      <c r="H252" s="471"/>
      <c r="I252" s="471"/>
      <c r="J252" s="471"/>
      <c r="K252" s="471"/>
      <c r="L252" s="471"/>
      <c r="M252" s="472"/>
      <c r="N252" s="472"/>
      <c r="O252" s="472"/>
    </row>
    <row r="253" spans="4:15">
      <c r="D253" s="471"/>
      <c r="E253" s="471"/>
      <c r="F253" s="471"/>
      <c r="G253" s="471"/>
      <c r="H253" s="471"/>
      <c r="I253" s="471"/>
      <c r="J253" s="471"/>
      <c r="K253" s="471"/>
      <c r="L253" s="471"/>
    </row>
    <row r="254" spans="4:15">
      <c r="D254" s="471"/>
      <c r="E254" s="471"/>
      <c r="F254" s="471"/>
      <c r="G254" s="471"/>
      <c r="H254" s="471"/>
      <c r="I254" s="471"/>
      <c r="J254" s="471"/>
      <c r="K254" s="471"/>
      <c r="L254" s="471"/>
    </row>
    <row r="255" spans="4:15">
      <c r="D255" s="471"/>
      <c r="E255" s="471"/>
      <c r="F255" s="471"/>
      <c r="G255" s="471"/>
      <c r="H255" s="471"/>
      <c r="I255" s="471"/>
      <c r="J255" s="471"/>
      <c r="K255" s="471"/>
      <c r="L255" s="471"/>
    </row>
    <row r="256" spans="4:15">
      <c r="D256" s="471"/>
      <c r="E256" s="471"/>
      <c r="F256" s="471"/>
      <c r="G256" s="471"/>
      <c r="H256" s="471"/>
      <c r="I256" s="471"/>
      <c r="J256" s="471"/>
      <c r="K256" s="471"/>
      <c r="L256" s="471"/>
    </row>
    <row r="257" spans="4:12">
      <c r="D257" s="471"/>
      <c r="E257" s="471"/>
      <c r="F257" s="471"/>
      <c r="G257" s="471"/>
      <c r="H257" s="471"/>
      <c r="I257" s="471"/>
      <c r="J257" s="471"/>
      <c r="K257" s="471"/>
      <c r="L257" s="471"/>
    </row>
    <row r="258" spans="4:12">
      <c r="D258" s="471"/>
      <c r="E258" s="471"/>
      <c r="F258" s="471"/>
      <c r="G258" s="471"/>
      <c r="H258" s="471"/>
      <c r="I258" s="471"/>
      <c r="J258" s="471"/>
      <c r="K258" s="471"/>
      <c r="L258" s="471"/>
    </row>
    <row r="259" spans="4:12">
      <c r="D259" s="471"/>
      <c r="E259" s="471"/>
      <c r="F259" s="471"/>
      <c r="G259" s="471"/>
      <c r="H259" s="471"/>
      <c r="I259" s="471"/>
      <c r="J259" s="471"/>
      <c r="K259" s="471"/>
      <c r="L259" s="471"/>
    </row>
    <row r="260" spans="4:12">
      <c r="D260" s="471"/>
      <c r="E260" s="471"/>
      <c r="F260" s="471"/>
      <c r="G260" s="471"/>
      <c r="H260" s="471"/>
      <c r="I260" s="471"/>
      <c r="J260" s="471"/>
      <c r="K260" s="471"/>
      <c r="L260" s="471"/>
    </row>
    <row r="261" spans="4:12">
      <c r="D261" s="471"/>
      <c r="E261" s="471"/>
      <c r="F261" s="471"/>
      <c r="G261" s="471"/>
      <c r="H261" s="471"/>
      <c r="I261" s="471"/>
      <c r="J261" s="471"/>
      <c r="K261" s="471"/>
      <c r="L261" s="471"/>
    </row>
    <row r="262" spans="4:12">
      <c r="D262" s="471"/>
      <c r="E262" s="471"/>
      <c r="F262" s="471"/>
      <c r="G262" s="471"/>
      <c r="H262" s="471"/>
      <c r="I262" s="471"/>
      <c r="J262" s="471"/>
      <c r="K262" s="471"/>
      <c r="L262" s="471"/>
    </row>
    <row r="263" spans="4:12">
      <c r="D263" s="471"/>
      <c r="E263" s="471"/>
      <c r="F263" s="471"/>
      <c r="G263" s="471"/>
      <c r="H263" s="471"/>
      <c r="I263" s="471"/>
      <c r="J263" s="471"/>
      <c r="K263" s="471"/>
      <c r="L263" s="471"/>
    </row>
    <row r="264" spans="4:12">
      <c r="D264" s="471"/>
      <c r="E264" s="471"/>
      <c r="F264" s="471"/>
      <c r="G264" s="471"/>
      <c r="H264" s="471"/>
      <c r="I264" s="471"/>
      <c r="J264" s="471"/>
      <c r="K264" s="471"/>
      <c r="L264" s="471"/>
    </row>
    <row r="265" spans="4:12">
      <c r="D265" s="471"/>
      <c r="E265" s="471"/>
      <c r="F265" s="471"/>
      <c r="G265" s="471"/>
      <c r="H265" s="471"/>
      <c r="I265" s="471"/>
      <c r="J265" s="471"/>
      <c r="K265" s="471"/>
      <c r="L265" s="471"/>
    </row>
    <row r="266" spans="4:12">
      <c r="D266" s="471"/>
      <c r="E266" s="471"/>
      <c r="F266" s="471"/>
      <c r="G266" s="471"/>
      <c r="H266" s="471"/>
      <c r="I266" s="471"/>
      <c r="J266" s="471"/>
      <c r="K266" s="471"/>
      <c r="L266" s="471"/>
    </row>
    <row r="267" spans="4:12">
      <c r="D267" s="471"/>
      <c r="E267" s="471"/>
      <c r="F267" s="471"/>
      <c r="G267" s="471"/>
      <c r="H267" s="471"/>
      <c r="I267" s="471"/>
      <c r="J267" s="471"/>
      <c r="K267" s="471"/>
      <c r="L267" s="471"/>
    </row>
    <row r="268" spans="4:12">
      <c r="D268" s="471"/>
      <c r="E268" s="471"/>
      <c r="F268" s="471"/>
      <c r="G268" s="471"/>
      <c r="H268" s="471"/>
      <c r="I268" s="471"/>
      <c r="J268" s="471"/>
      <c r="K268" s="471"/>
      <c r="L268" s="471"/>
    </row>
    <row r="269" spans="4:12">
      <c r="D269" s="471"/>
      <c r="E269" s="471"/>
      <c r="F269" s="471"/>
      <c r="G269" s="471"/>
      <c r="H269" s="471"/>
      <c r="I269" s="471"/>
      <c r="J269" s="471"/>
      <c r="K269" s="471"/>
      <c r="L269" s="471"/>
    </row>
    <row r="270" spans="4:12">
      <c r="D270" s="471"/>
      <c r="E270" s="471"/>
      <c r="F270" s="471"/>
      <c r="G270" s="471"/>
      <c r="H270" s="471"/>
      <c r="I270" s="471"/>
      <c r="J270" s="471"/>
      <c r="K270" s="471"/>
      <c r="L270" s="471"/>
    </row>
    <row r="271" spans="4:12">
      <c r="D271" s="471"/>
      <c r="E271" s="471"/>
      <c r="F271" s="471"/>
      <c r="G271" s="471"/>
      <c r="H271" s="471"/>
      <c r="I271" s="471"/>
      <c r="J271" s="471"/>
      <c r="K271" s="471"/>
      <c r="L271" s="471"/>
    </row>
    <row r="272" spans="4:12">
      <c r="D272" s="471"/>
      <c r="E272" s="471"/>
      <c r="F272" s="471"/>
      <c r="G272" s="471"/>
      <c r="H272" s="471"/>
      <c r="I272" s="471"/>
      <c r="J272" s="471"/>
      <c r="K272" s="471"/>
      <c r="L272" s="471"/>
    </row>
    <row r="273" spans="4:12">
      <c r="D273" s="471"/>
      <c r="E273" s="471"/>
      <c r="F273" s="471"/>
      <c r="G273" s="471"/>
      <c r="H273" s="471"/>
      <c r="I273" s="471"/>
      <c r="J273" s="471"/>
      <c r="K273" s="471"/>
      <c r="L273" s="471"/>
    </row>
    <row r="274" spans="4:12">
      <c r="D274" s="471"/>
      <c r="E274" s="471"/>
      <c r="F274" s="471"/>
      <c r="G274" s="471"/>
      <c r="H274" s="471"/>
      <c r="I274" s="471"/>
      <c r="J274" s="471"/>
      <c r="K274" s="471"/>
      <c r="L274" s="471"/>
    </row>
    <row r="275" spans="4:12">
      <c r="D275" s="471"/>
      <c r="E275" s="471"/>
      <c r="F275" s="471"/>
      <c r="G275" s="471"/>
      <c r="H275" s="471"/>
      <c r="I275" s="471"/>
      <c r="J275" s="471"/>
      <c r="K275" s="471"/>
      <c r="L275" s="471"/>
    </row>
    <row r="276" spans="4:12">
      <c r="D276" s="471"/>
      <c r="E276" s="471"/>
      <c r="F276" s="471"/>
      <c r="G276" s="471"/>
      <c r="H276" s="471"/>
      <c r="I276" s="471"/>
      <c r="J276" s="471"/>
      <c r="K276" s="471"/>
      <c r="L276" s="471"/>
    </row>
    <row r="277" spans="4:12">
      <c r="D277" s="471"/>
      <c r="E277" s="471"/>
      <c r="F277" s="471"/>
      <c r="G277" s="471"/>
      <c r="H277" s="471"/>
      <c r="I277" s="471"/>
      <c r="J277" s="471"/>
      <c r="K277" s="471"/>
      <c r="L277" s="471"/>
    </row>
    <row r="278" spans="4:12">
      <c r="D278" s="471"/>
      <c r="E278" s="471"/>
      <c r="F278" s="471"/>
      <c r="G278" s="471"/>
      <c r="H278" s="471"/>
      <c r="I278" s="471"/>
      <c r="J278" s="471"/>
      <c r="K278" s="471"/>
      <c r="L278" s="471"/>
    </row>
    <row r="279" spans="4:12">
      <c r="D279" s="471"/>
      <c r="E279" s="471"/>
      <c r="F279" s="471"/>
      <c r="G279" s="471"/>
      <c r="H279" s="471"/>
      <c r="I279" s="471"/>
      <c r="J279" s="471"/>
      <c r="K279" s="471"/>
      <c r="L279" s="471"/>
    </row>
    <row r="280" spans="4:12">
      <c r="D280" s="471"/>
      <c r="E280" s="471"/>
      <c r="F280" s="471"/>
      <c r="G280" s="471"/>
      <c r="H280" s="471"/>
      <c r="I280" s="471"/>
      <c r="J280" s="471"/>
      <c r="K280" s="471"/>
      <c r="L280" s="471"/>
    </row>
    <row r="281" spans="4:12">
      <c r="D281" s="471"/>
      <c r="E281" s="471"/>
      <c r="F281" s="471"/>
      <c r="G281" s="471"/>
      <c r="H281" s="471"/>
      <c r="I281" s="471"/>
      <c r="J281" s="471"/>
      <c r="K281" s="471"/>
      <c r="L281" s="471"/>
    </row>
    <row r="282" spans="4:12">
      <c r="D282" s="471"/>
      <c r="E282" s="471"/>
      <c r="F282" s="471"/>
      <c r="G282" s="471"/>
      <c r="H282" s="471"/>
      <c r="I282" s="471"/>
      <c r="J282" s="471"/>
      <c r="K282" s="471"/>
      <c r="L282" s="471"/>
    </row>
    <row r="283" spans="4:12">
      <c r="D283" s="471"/>
      <c r="E283" s="471"/>
      <c r="F283" s="471"/>
      <c r="G283" s="471"/>
      <c r="H283" s="471"/>
      <c r="I283" s="471"/>
      <c r="J283" s="471"/>
      <c r="K283" s="471"/>
      <c r="L283" s="471"/>
    </row>
    <row r="284" spans="4:12">
      <c r="D284" s="471"/>
      <c r="E284" s="471"/>
      <c r="F284" s="471"/>
      <c r="G284" s="471"/>
      <c r="H284" s="471"/>
      <c r="I284" s="471"/>
      <c r="J284" s="471"/>
      <c r="K284" s="471"/>
      <c r="L284" s="471"/>
    </row>
    <row r="285" spans="4:12">
      <c r="D285" s="471"/>
      <c r="E285" s="471"/>
      <c r="F285" s="471"/>
      <c r="G285" s="471"/>
      <c r="H285" s="471"/>
      <c r="I285" s="471"/>
      <c r="J285" s="471"/>
      <c r="K285" s="471"/>
      <c r="L285" s="471"/>
    </row>
    <row r="286" spans="4:12">
      <c r="D286" s="471"/>
      <c r="E286" s="471"/>
      <c r="F286" s="471"/>
      <c r="G286" s="471"/>
      <c r="H286" s="471"/>
      <c r="I286" s="471"/>
      <c r="J286" s="471"/>
      <c r="K286" s="471"/>
      <c r="L286" s="471"/>
    </row>
    <row r="287" spans="4:12">
      <c r="D287" s="471"/>
      <c r="E287" s="471"/>
      <c r="F287" s="471"/>
      <c r="G287" s="471"/>
      <c r="H287" s="471"/>
      <c r="I287" s="471"/>
      <c r="J287" s="471"/>
      <c r="K287" s="471"/>
      <c r="L287" s="471"/>
    </row>
    <row r="288" spans="4:12">
      <c r="D288" s="471"/>
      <c r="E288" s="471"/>
      <c r="F288" s="471"/>
      <c r="G288" s="471"/>
      <c r="H288" s="471"/>
      <c r="I288" s="471"/>
      <c r="J288" s="471"/>
      <c r="K288" s="471"/>
      <c r="L288" s="471"/>
    </row>
    <row r="289" spans="4:12">
      <c r="D289" s="471"/>
      <c r="E289" s="471"/>
      <c r="F289" s="471"/>
      <c r="G289" s="471"/>
      <c r="H289" s="471"/>
      <c r="I289" s="471"/>
      <c r="J289" s="471"/>
      <c r="K289" s="471"/>
      <c r="L289" s="471"/>
    </row>
    <row r="290" spans="4:12">
      <c r="D290" s="471"/>
      <c r="E290" s="471"/>
      <c r="F290" s="471"/>
      <c r="G290" s="471"/>
      <c r="H290" s="471"/>
      <c r="I290" s="471"/>
      <c r="J290" s="471"/>
      <c r="K290" s="471"/>
      <c r="L290" s="471"/>
    </row>
    <row r="291" spans="4:12">
      <c r="D291" s="471"/>
      <c r="E291" s="471"/>
      <c r="F291" s="471"/>
      <c r="G291" s="471"/>
      <c r="H291" s="471"/>
      <c r="I291" s="471"/>
      <c r="J291" s="471"/>
      <c r="K291" s="471"/>
      <c r="L291" s="471"/>
    </row>
    <row r="292" spans="4:12">
      <c r="D292" s="471"/>
      <c r="E292" s="471"/>
      <c r="F292" s="471"/>
      <c r="G292" s="471"/>
      <c r="H292" s="471"/>
      <c r="I292" s="471"/>
      <c r="J292" s="471"/>
      <c r="K292" s="471"/>
      <c r="L292" s="471"/>
    </row>
    <row r="293" spans="4:12">
      <c r="D293" s="471"/>
      <c r="E293" s="471"/>
      <c r="F293" s="471"/>
      <c r="G293" s="471"/>
      <c r="H293" s="471"/>
      <c r="I293" s="471"/>
      <c r="J293" s="471"/>
      <c r="K293" s="471"/>
      <c r="L293" s="471"/>
    </row>
    <row r="294" spans="4:12">
      <c r="D294" s="471"/>
      <c r="E294" s="471"/>
      <c r="F294" s="471"/>
      <c r="G294" s="471"/>
      <c r="H294" s="471"/>
      <c r="I294" s="471"/>
      <c r="J294" s="471"/>
      <c r="K294" s="471"/>
      <c r="L294" s="471"/>
    </row>
    <row r="295" spans="4:12">
      <c r="D295" s="471"/>
      <c r="E295" s="471"/>
      <c r="F295" s="471"/>
      <c r="G295" s="471"/>
      <c r="H295" s="471"/>
      <c r="I295" s="471"/>
      <c r="J295" s="471"/>
      <c r="K295" s="471"/>
      <c r="L295" s="471"/>
    </row>
    <row r="296" spans="4:12">
      <c r="D296" s="471"/>
      <c r="E296" s="471"/>
      <c r="F296" s="471"/>
      <c r="G296" s="471"/>
      <c r="H296" s="471"/>
      <c r="I296" s="471"/>
      <c r="J296" s="471"/>
      <c r="K296" s="471"/>
      <c r="L296" s="471"/>
    </row>
    <row r="297" spans="4:12">
      <c r="D297" s="471"/>
      <c r="E297" s="471"/>
      <c r="F297" s="471"/>
      <c r="G297" s="471"/>
      <c r="H297" s="471"/>
      <c r="I297" s="471"/>
      <c r="J297" s="471"/>
      <c r="K297" s="471"/>
      <c r="L297" s="471"/>
    </row>
    <row r="298" spans="4:12">
      <c r="D298" s="471"/>
      <c r="E298" s="471"/>
      <c r="F298" s="471"/>
      <c r="G298" s="471"/>
      <c r="H298" s="471"/>
      <c r="I298" s="471"/>
      <c r="J298" s="471"/>
      <c r="K298" s="471"/>
      <c r="L298" s="471"/>
    </row>
    <row r="299" spans="4:12">
      <c r="D299" s="471"/>
      <c r="E299" s="471"/>
      <c r="F299" s="471"/>
      <c r="G299" s="471"/>
      <c r="H299" s="471"/>
      <c r="I299" s="471"/>
      <c r="J299" s="471"/>
      <c r="K299" s="471"/>
      <c r="L299" s="471"/>
    </row>
    <row r="300" spans="4:12">
      <c r="D300" s="471"/>
      <c r="E300" s="471"/>
      <c r="F300" s="471"/>
      <c r="G300" s="471"/>
      <c r="H300" s="471"/>
      <c r="I300" s="471"/>
      <c r="J300" s="471"/>
      <c r="K300" s="471"/>
      <c r="L300" s="471"/>
    </row>
    <row r="301" spans="4:12">
      <c r="D301" s="471"/>
      <c r="E301" s="471"/>
      <c r="F301" s="471"/>
      <c r="G301" s="471"/>
      <c r="H301" s="471"/>
      <c r="I301" s="471"/>
      <c r="J301" s="471"/>
      <c r="K301" s="471"/>
      <c r="L301" s="471"/>
    </row>
    <row r="302" spans="4:12">
      <c r="D302" s="471"/>
      <c r="E302" s="471"/>
      <c r="F302" s="471"/>
      <c r="G302" s="471"/>
      <c r="H302" s="471"/>
      <c r="I302" s="471"/>
      <c r="J302" s="471"/>
      <c r="K302" s="471"/>
      <c r="L302" s="471"/>
    </row>
    <row r="303" spans="4:12">
      <c r="D303" s="471"/>
      <c r="E303" s="471"/>
      <c r="F303" s="471"/>
      <c r="G303" s="471"/>
      <c r="H303" s="471"/>
      <c r="I303" s="471"/>
      <c r="J303" s="471"/>
      <c r="K303" s="471"/>
      <c r="L303" s="471"/>
    </row>
    <row r="304" spans="4:12">
      <c r="D304" s="471"/>
      <c r="E304" s="471"/>
      <c r="F304" s="471"/>
      <c r="G304" s="471"/>
      <c r="H304" s="471"/>
      <c r="I304" s="471"/>
      <c r="J304" s="471"/>
      <c r="K304" s="471"/>
      <c r="L304" s="471"/>
    </row>
    <row r="305" spans="4:12">
      <c r="D305" s="471"/>
      <c r="E305" s="471"/>
      <c r="F305" s="471"/>
      <c r="G305" s="471"/>
      <c r="H305" s="471"/>
      <c r="I305" s="471"/>
      <c r="J305" s="471"/>
      <c r="K305" s="471"/>
      <c r="L305" s="471"/>
    </row>
    <row r="306" spans="4:12">
      <c r="D306" s="471"/>
      <c r="E306" s="471"/>
      <c r="F306" s="471"/>
      <c r="G306" s="471"/>
      <c r="H306" s="471"/>
      <c r="I306" s="471"/>
      <c r="J306" s="471"/>
      <c r="K306" s="471"/>
      <c r="L306" s="471"/>
    </row>
    <row r="307" spans="4:12">
      <c r="D307" s="471"/>
      <c r="E307" s="471"/>
      <c r="F307" s="471"/>
      <c r="G307" s="471"/>
      <c r="H307" s="471"/>
      <c r="I307" s="471"/>
      <c r="J307" s="471"/>
      <c r="K307" s="471"/>
      <c r="L307" s="471"/>
    </row>
    <row r="308" spans="4:12">
      <c r="D308" s="471"/>
      <c r="E308" s="471"/>
      <c r="F308" s="471"/>
      <c r="G308" s="471"/>
      <c r="H308" s="471"/>
      <c r="I308" s="471"/>
      <c r="J308" s="471"/>
      <c r="K308" s="471"/>
      <c r="L308" s="471"/>
    </row>
    <row r="309" spans="4:12">
      <c r="D309" s="471"/>
      <c r="E309" s="471"/>
      <c r="F309" s="471"/>
      <c r="G309" s="471"/>
      <c r="H309" s="471"/>
      <c r="I309" s="471"/>
      <c r="J309" s="471"/>
      <c r="K309" s="471"/>
      <c r="L309" s="471"/>
    </row>
    <row r="310" spans="4:12">
      <c r="D310" s="471"/>
      <c r="E310" s="471"/>
      <c r="F310" s="471"/>
      <c r="G310" s="471"/>
      <c r="H310" s="471"/>
      <c r="I310" s="471"/>
      <c r="J310" s="471"/>
      <c r="K310" s="471"/>
      <c r="L310" s="471"/>
    </row>
    <row r="311" spans="4:12">
      <c r="D311" s="471"/>
      <c r="E311" s="471"/>
      <c r="F311" s="471"/>
      <c r="G311" s="471"/>
      <c r="H311" s="471"/>
      <c r="I311" s="471"/>
      <c r="J311" s="471"/>
      <c r="K311" s="471"/>
      <c r="L311" s="471"/>
    </row>
    <row r="312" spans="4:12">
      <c r="D312" s="471"/>
      <c r="E312" s="471"/>
      <c r="F312" s="471"/>
      <c r="G312" s="471"/>
      <c r="H312" s="471"/>
      <c r="I312" s="471"/>
      <c r="J312" s="471"/>
      <c r="K312" s="471"/>
      <c r="L312" s="471"/>
    </row>
    <row r="313" spans="4:12">
      <c r="D313" s="471"/>
      <c r="E313" s="471"/>
      <c r="F313" s="471"/>
      <c r="G313" s="471"/>
      <c r="H313" s="471"/>
      <c r="I313" s="471"/>
      <c r="J313" s="471"/>
      <c r="K313" s="471"/>
      <c r="L313" s="471"/>
    </row>
    <row r="314" spans="4:12">
      <c r="D314" s="471"/>
      <c r="E314" s="471"/>
      <c r="F314" s="471"/>
      <c r="G314" s="471"/>
      <c r="H314" s="471"/>
      <c r="I314" s="471"/>
      <c r="J314" s="471"/>
      <c r="K314" s="471"/>
      <c r="L314" s="471"/>
    </row>
    <row r="315" spans="4:12">
      <c r="D315" s="471"/>
      <c r="E315" s="471"/>
      <c r="F315" s="471"/>
      <c r="G315" s="471"/>
      <c r="H315" s="471"/>
      <c r="I315" s="471"/>
      <c r="J315" s="471"/>
      <c r="K315" s="471"/>
      <c r="L315" s="471"/>
    </row>
    <row r="316" spans="4:12">
      <c r="D316" s="471"/>
      <c r="E316" s="471"/>
      <c r="F316" s="471"/>
      <c r="G316" s="471"/>
      <c r="H316" s="471"/>
      <c r="I316" s="471"/>
      <c r="J316" s="471"/>
      <c r="K316" s="471"/>
      <c r="L316" s="471"/>
    </row>
    <row r="317" spans="4:12">
      <c r="D317" s="471"/>
      <c r="E317" s="471"/>
      <c r="F317" s="471"/>
      <c r="G317" s="471"/>
      <c r="H317" s="471"/>
      <c r="I317" s="471"/>
      <c r="J317" s="471"/>
      <c r="K317" s="471"/>
      <c r="L317" s="471"/>
    </row>
    <row r="318" spans="4:12">
      <c r="D318" s="471"/>
      <c r="E318" s="471"/>
      <c r="F318" s="471"/>
      <c r="G318" s="471"/>
      <c r="H318" s="471"/>
      <c r="I318" s="471"/>
      <c r="J318" s="471"/>
      <c r="K318" s="471"/>
      <c r="L318" s="471"/>
    </row>
    <row r="319" spans="4:12">
      <c r="D319" s="471"/>
      <c r="E319" s="471"/>
      <c r="F319" s="471"/>
      <c r="G319" s="471"/>
      <c r="H319" s="471"/>
      <c r="I319" s="471"/>
      <c r="J319" s="471"/>
      <c r="K319" s="471"/>
      <c r="L319" s="471"/>
    </row>
    <row r="320" spans="4:12">
      <c r="D320" s="471"/>
      <c r="E320" s="471"/>
      <c r="F320" s="471"/>
      <c r="G320" s="471"/>
      <c r="H320" s="471"/>
      <c r="I320" s="471"/>
      <c r="J320" s="471"/>
      <c r="K320" s="471"/>
      <c r="L320" s="471"/>
    </row>
    <row r="321" spans="4:12">
      <c r="D321" s="471"/>
      <c r="E321" s="471"/>
      <c r="F321" s="471"/>
      <c r="G321" s="471"/>
      <c r="H321" s="471"/>
      <c r="I321" s="471"/>
      <c r="J321" s="471"/>
      <c r="K321" s="471"/>
      <c r="L321" s="471"/>
    </row>
    <row r="322" spans="4:12">
      <c r="D322" s="471"/>
      <c r="E322" s="471"/>
      <c r="F322" s="471"/>
      <c r="G322" s="471"/>
      <c r="H322" s="471"/>
      <c r="I322" s="471"/>
      <c r="J322" s="471"/>
      <c r="K322" s="471"/>
      <c r="L322" s="471"/>
    </row>
    <row r="323" spans="4:12">
      <c r="D323" s="471"/>
      <c r="E323" s="471"/>
      <c r="F323" s="471"/>
      <c r="G323" s="471"/>
      <c r="H323" s="471"/>
      <c r="I323" s="471"/>
      <c r="J323" s="471"/>
      <c r="K323" s="471"/>
      <c r="L323" s="471"/>
    </row>
    <row r="324" spans="4:12">
      <c r="D324" s="471"/>
      <c r="E324" s="471"/>
      <c r="F324" s="471"/>
      <c r="G324" s="471"/>
      <c r="H324" s="471"/>
      <c r="I324" s="471"/>
      <c r="J324" s="471"/>
      <c r="K324" s="471"/>
      <c r="L324" s="471"/>
    </row>
    <row r="325" spans="4:12">
      <c r="D325" s="471"/>
      <c r="E325" s="471"/>
      <c r="F325" s="471"/>
      <c r="G325" s="471"/>
      <c r="H325" s="471"/>
      <c r="I325" s="471"/>
      <c r="J325" s="471"/>
      <c r="K325" s="471"/>
      <c r="L325" s="471"/>
    </row>
    <row r="326" spans="4:12">
      <c r="D326" s="471"/>
      <c r="E326" s="471"/>
      <c r="F326" s="471"/>
      <c r="G326" s="471"/>
      <c r="H326" s="471"/>
      <c r="I326" s="471"/>
      <c r="J326" s="471"/>
      <c r="K326" s="471"/>
      <c r="L326" s="471"/>
    </row>
    <row r="327" spans="4:12">
      <c r="D327" s="471"/>
      <c r="E327" s="471"/>
      <c r="F327" s="471"/>
      <c r="G327" s="471"/>
      <c r="H327" s="471"/>
      <c r="I327" s="471"/>
      <c r="J327" s="471"/>
      <c r="K327" s="471"/>
      <c r="L327" s="471"/>
    </row>
    <row r="328" spans="4:12">
      <c r="D328" s="471"/>
      <c r="E328" s="471"/>
      <c r="F328" s="471"/>
      <c r="G328" s="471"/>
      <c r="H328" s="471"/>
      <c r="I328" s="471"/>
      <c r="J328" s="471"/>
      <c r="K328" s="471"/>
      <c r="L328" s="471"/>
    </row>
    <row r="329" spans="4:12">
      <c r="D329" s="471"/>
      <c r="E329" s="471"/>
      <c r="F329" s="471"/>
      <c r="G329" s="471"/>
      <c r="H329" s="471"/>
      <c r="I329" s="471"/>
      <c r="J329" s="471"/>
      <c r="K329" s="471"/>
      <c r="L329" s="471"/>
    </row>
    <row r="330" spans="4:12">
      <c r="D330" s="471"/>
      <c r="E330" s="471"/>
      <c r="F330" s="471"/>
      <c r="G330" s="471"/>
      <c r="H330" s="471"/>
      <c r="I330" s="471"/>
      <c r="J330" s="471"/>
      <c r="K330" s="471"/>
      <c r="L330" s="471"/>
    </row>
    <row r="331" spans="4:12">
      <c r="D331" s="471"/>
      <c r="E331" s="471"/>
      <c r="F331" s="471"/>
      <c r="G331" s="471"/>
      <c r="H331" s="471"/>
      <c r="I331" s="471"/>
      <c r="J331" s="471"/>
      <c r="K331" s="471"/>
      <c r="L331" s="471"/>
    </row>
    <row r="332" spans="4:12">
      <c r="D332" s="471"/>
      <c r="E332" s="471"/>
      <c r="F332" s="471"/>
      <c r="G332" s="471"/>
      <c r="H332" s="471"/>
      <c r="I332" s="471"/>
      <c r="J332" s="471"/>
      <c r="K332" s="471"/>
      <c r="L332" s="471"/>
    </row>
    <row r="333" spans="4:12">
      <c r="D333" s="471"/>
      <c r="E333" s="471"/>
      <c r="F333" s="471"/>
      <c r="G333" s="471"/>
      <c r="H333" s="471"/>
      <c r="I333" s="471"/>
      <c r="J333" s="471"/>
      <c r="K333" s="471"/>
      <c r="L333" s="471"/>
    </row>
    <row r="334" spans="4:12">
      <c r="D334" s="471"/>
      <c r="E334" s="471"/>
      <c r="F334" s="471"/>
      <c r="G334" s="471"/>
      <c r="H334" s="471"/>
      <c r="I334" s="471"/>
      <c r="J334" s="471"/>
      <c r="K334" s="471"/>
      <c r="L334" s="471"/>
    </row>
    <row r="335" spans="4:12">
      <c r="D335" s="471"/>
      <c r="E335" s="471"/>
      <c r="F335" s="471"/>
      <c r="G335" s="471"/>
      <c r="H335" s="471"/>
      <c r="I335" s="471"/>
      <c r="J335" s="471"/>
      <c r="K335" s="471"/>
      <c r="L335" s="471"/>
    </row>
    <row r="336" spans="4:12">
      <c r="D336" s="471"/>
      <c r="E336" s="471"/>
      <c r="F336" s="471"/>
      <c r="G336" s="471"/>
      <c r="H336" s="471"/>
      <c r="I336" s="471"/>
      <c r="J336" s="471"/>
      <c r="K336" s="471"/>
      <c r="L336" s="471"/>
    </row>
    <row r="337" spans="4:12">
      <c r="D337" s="471"/>
      <c r="E337" s="471"/>
      <c r="F337" s="471"/>
      <c r="G337" s="471"/>
      <c r="H337" s="471"/>
      <c r="I337" s="471"/>
      <c r="J337" s="471"/>
      <c r="K337" s="471"/>
      <c r="L337" s="471"/>
    </row>
    <row r="338" spans="4:12">
      <c r="D338" s="471"/>
      <c r="E338" s="471"/>
      <c r="F338" s="471"/>
      <c r="G338" s="471"/>
      <c r="H338" s="471"/>
      <c r="I338" s="471"/>
      <c r="J338" s="471"/>
      <c r="K338" s="471"/>
      <c r="L338" s="471"/>
    </row>
    <row r="339" spans="4:12">
      <c r="D339" s="471"/>
      <c r="E339" s="471"/>
      <c r="F339" s="471"/>
      <c r="G339" s="471"/>
      <c r="H339" s="471"/>
      <c r="I339" s="471"/>
      <c r="J339" s="471"/>
      <c r="K339" s="471"/>
      <c r="L339" s="471"/>
    </row>
    <row r="340" spans="4:12">
      <c r="D340" s="471"/>
      <c r="E340" s="471"/>
      <c r="F340" s="471"/>
      <c r="G340" s="471"/>
      <c r="H340" s="471"/>
      <c r="I340" s="471"/>
      <c r="J340" s="471"/>
      <c r="K340" s="471"/>
      <c r="L340" s="471"/>
    </row>
    <row r="341" spans="4:12">
      <c r="D341" s="471"/>
      <c r="E341" s="471"/>
      <c r="F341" s="471"/>
      <c r="G341" s="471"/>
      <c r="H341" s="471"/>
      <c r="I341" s="471"/>
      <c r="J341" s="471"/>
      <c r="K341" s="471"/>
      <c r="L341" s="471"/>
    </row>
    <row r="342" spans="4:12">
      <c r="D342" s="471"/>
      <c r="E342" s="471"/>
      <c r="F342" s="471"/>
      <c r="G342" s="471"/>
      <c r="H342" s="471"/>
      <c r="I342" s="471"/>
      <c r="J342" s="471"/>
      <c r="K342" s="471"/>
      <c r="L342" s="471"/>
    </row>
    <row r="343" spans="4:12">
      <c r="D343" s="471"/>
      <c r="E343" s="471"/>
      <c r="F343" s="471"/>
      <c r="G343" s="471"/>
      <c r="H343" s="471"/>
      <c r="I343" s="471"/>
      <c r="J343" s="471"/>
      <c r="K343" s="471"/>
      <c r="L343" s="471"/>
    </row>
    <row r="344" spans="4:12">
      <c r="D344" s="471"/>
      <c r="E344" s="471"/>
      <c r="F344" s="471"/>
      <c r="G344" s="471"/>
      <c r="H344" s="471"/>
      <c r="I344" s="471"/>
      <c r="J344" s="471"/>
      <c r="K344" s="471"/>
      <c r="L344" s="471"/>
    </row>
    <row r="345" spans="4:12">
      <c r="D345" s="471"/>
      <c r="E345" s="471"/>
      <c r="F345" s="471"/>
      <c r="G345" s="471"/>
      <c r="H345" s="471"/>
      <c r="I345" s="471"/>
      <c r="J345" s="471"/>
      <c r="K345" s="471"/>
      <c r="L345" s="471"/>
    </row>
    <row r="346" spans="4:12">
      <c r="D346" s="471"/>
      <c r="E346" s="471"/>
      <c r="F346" s="471"/>
      <c r="G346" s="471"/>
      <c r="H346" s="471"/>
      <c r="I346" s="471"/>
      <c r="J346" s="471"/>
      <c r="K346" s="471"/>
      <c r="L346" s="471"/>
    </row>
    <row r="347" spans="4:12">
      <c r="D347" s="471"/>
      <c r="E347" s="471"/>
      <c r="F347" s="471"/>
      <c r="G347" s="471"/>
      <c r="H347" s="471"/>
      <c r="I347" s="471"/>
      <c r="J347" s="471"/>
      <c r="K347" s="471"/>
      <c r="L347" s="471"/>
    </row>
    <row r="348" spans="4:12">
      <c r="D348" s="471"/>
      <c r="E348" s="471"/>
      <c r="F348" s="471"/>
      <c r="G348" s="471"/>
      <c r="H348" s="471"/>
      <c r="I348" s="471"/>
      <c r="J348" s="471"/>
      <c r="K348" s="471"/>
      <c r="L348" s="471"/>
    </row>
    <row r="349" spans="4:12">
      <c r="D349" s="471"/>
      <c r="E349" s="471"/>
      <c r="F349" s="471"/>
      <c r="G349" s="471"/>
      <c r="H349" s="471"/>
      <c r="I349" s="471"/>
      <c r="J349" s="471"/>
      <c r="K349" s="471"/>
      <c r="L349" s="471"/>
    </row>
    <row r="350" spans="4:12">
      <c r="D350" s="471"/>
      <c r="E350" s="471"/>
      <c r="F350" s="471"/>
      <c r="G350" s="471"/>
      <c r="H350" s="471"/>
      <c r="I350" s="471"/>
      <c r="J350" s="471"/>
      <c r="K350" s="471"/>
      <c r="L350" s="471"/>
    </row>
    <row r="351" spans="4:12">
      <c r="D351" s="471"/>
      <c r="E351" s="471"/>
      <c r="F351" s="471"/>
      <c r="G351" s="471"/>
      <c r="H351" s="471"/>
      <c r="I351" s="471"/>
      <c r="J351" s="471"/>
      <c r="K351" s="471"/>
      <c r="L351" s="471"/>
    </row>
    <row r="352" spans="4:12">
      <c r="D352" s="471"/>
      <c r="E352" s="471"/>
      <c r="F352" s="471"/>
      <c r="G352" s="471"/>
      <c r="H352" s="471"/>
      <c r="I352" s="471"/>
      <c r="J352" s="471"/>
      <c r="K352" s="471"/>
      <c r="L352" s="471"/>
    </row>
    <row r="353" spans="4:12">
      <c r="D353" s="471"/>
      <c r="E353" s="471"/>
      <c r="F353" s="471"/>
      <c r="G353" s="471"/>
      <c r="H353" s="471"/>
      <c r="I353" s="471"/>
      <c r="J353" s="471"/>
      <c r="K353" s="471"/>
      <c r="L353" s="471"/>
    </row>
    <row r="354" spans="4:12">
      <c r="D354" s="471"/>
      <c r="E354" s="471"/>
      <c r="F354" s="471"/>
      <c r="G354" s="471"/>
      <c r="H354" s="471"/>
      <c r="I354" s="471"/>
      <c r="J354" s="471"/>
      <c r="K354" s="471"/>
      <c r="L354" s="471"/>
    </row>
    <row r="355" spans="4:12">
      <c r="D355" s="471"/>
      <c r="E355" s="471"/>
      <c r="F355" s="471"/>
      <c r="G355" s="471"/>
      <c r="H355" s="471"/>
      <c r="I355" s="471"/>
      <c r="J355" s="471"/>
      <c r="K355" s="471"/>
      <c r="L355" s="471"/>
    </row>
    <row r="356" spans="4:12">
      <c r="D356" s="471"/>
      <c r="E356" s="471"/>
      <c r="F356" s="471"/>
      <c r="G356" s="471"/>
      <c r="H356" s="471"/>
      <c r="I356" s="471"/>
      <c r="J356" s="471"/>
      <c r="K356" s="471"/>
      <c r="L356" s="471"/>
    </row>
    <row r="357" spans="4:12">
      <c r="D357" s="471"/>
      <c r="E357" s="471"/>
      <c r="F357" s="471"/>
      <c r="G357" s="471"/>
      <c r="H357" s="471"/>
      <c r="I357" s="471"/>
      <c r="J357" s="471"/>
      <c r="K357" s="471"/>
      <c r="L357" s="471"/>
    </row>
    <row r="358" spans="4:12">
      <c r="D358" s="471"/>
      <c r="E358" s="471"/>
      <c r="F358" s="471"/>
      <c r="G358" s="471"/>
      <c r="H358" s="471"/>
      <c r="I358" s="471"/>
      <c r="J358" s="471"/>
      <c r="K358" s="471"/>
      <c r="L358" s="471"/>
    </row>
    <row r="359" spans="4:12">
      <c r="D359" s="471"/>
      <c r="E359" s="471"/>
      <c r="F359" s="471"/>
      <c r="G359" s="471"/>
      <c r="H359" s="471"/>
      <c r="I359" s="471"/>
      <c r="J359" s="471"/>
      <c r="K359" s="471"/>
      <c r="L359" s="471"/>
    </row>
    <row r="360" spans="4:12">
      <c r="D360" s="471"/>
      <c r="E360" s="471"/>
      <c r="F360" s="471"/>
      <c r="G360" s="471"/>
      <c r="H360" s="471"/>
      <c r="I360" s="471"/>
      <c r="J360" s="471"/>
      <c r="K360" s="471"/>
      <c r="L360" s="471"/>
    </row>
    <row r="361" spans="4:12">
      <c r="D361" s="471"/>
      <c r="E361" s="471"/>
      <c r="F361" s="471"/>
      <c r="G361" s="471"/>
      <c r="H361" s="471"/>
      <c r="I361" s="471"/>
      <c r="J361" s="471"/>
      <c r="K361" s="471"/>
      <c r="L361" s="471"/>
    </row>
    <row r="362" spans="4:12">
      <c r="D362" s="471"/>
      <c r="E362" s="471"/>
      <c r="F362" s="471"/>
      <c r="G362" s="471"/>
      <c r="H362" s="471"/>
      <c r="I362" s="471"/>
      <c r="J362" s="471"/>
      <c r="K362" s="471"/>
      <c r="L362" s="471"/>
    </row>
    <row r="363" spans="4:12">
      <c r="D363" s="471"/>
      <c r="E363" s="471"/>
      <c r="F363" s="471"/>
      <c r="G363" s="471"/>
      <c r="H363" s="471"/>
      <c r="I363" s="471"/>
      <c r="J363" s="471"/>
      <c r="K363" s="471"/>
      <c r="L363" s="471"/>
    </row>
    <row r="364" spans="4:12">
      <c r="D364" s="471"/>
      <c r="E364" s="471"/>
      <c r="F364" s="471"/>
      <c r="G364" s="471"/>
      <c r="H364" s="471"/>
      <c r="I364" s="471"/>
      <c r="J364" s="471"/>
      <c r="K364" s="471"/>
      <c r="L364" s="471"/>
    </row>
    <row r="365" spans="4:12">
      <c r="D365" s="471"/>
      <c r="E365" s="471"/>
      <c r="F365" s="471"/>
      <c r="G365" s="471"/>
      <c r="H365" s="471"/>
      <c r="I365" s="471"/>
      <c r="J365" s="471"/>
      <c r="K365" s="471"/>
      <c r="L365" s="471"/>
    </row>
    <row r="366" spans="4:12">
      <c r="D366" s="471"/>
      <c r="E366" s="471"/>
      <c r="F366" s="471"/>
      <c r="G366" s="471"/>
      <c r="H366" s="471"/>
      <c r="I366" s="471"/>
      <c r="J366" s="471"/>
      <c r="K366" s="471"/>
      <c r="L366" s="471"/>
    </row>
    <row r="367" spans="4:12">
      <c r="D367" s="471"/>
      <c r="E367" s="471"/>
      <c r="F367" s="471"/>
      <c r="G367" s="471"/>
      <c r="H367" s="471"/>
      <c r="I367" s="471"/>
      <c r="J367" s="471"/>
      <c r="K367" s="471"/>
      <c r="L367" s="471"/>
    </row>
    <row r="368" spans="4:12">
      <c r="D368" s="471"/>
      <c r="E368" s="471"/>
      <c r="F368" s="471"/>
      <c r="G368" s="471"/>
      <c r="H368" s="471"/>
      <c r="I368" s="471"/>
      <c r="J368" s="471"/>
      <c r="K368" s="471"/>
      <c r="L368" s="471"/>
    </row>
    <row r="369" spans="4:12">
      <c r="D369" s="471"/>
      <c r="E369" s="471"/>
      <c r="F369" s="471"/>
      <c r="G369" s="471"/>
      <c r="H369" s="471"/>
      <c r="I369" s="471"/>
      <c r="J369" s="471"/>
      <c r="K369" s="471"/>
      <c r="L369" s="471"/>
    </row>
    <row r="370" spans="4:12">
      <c r="D370" s="471"/>
      <c r="E370" s="471"/>
      <c r="F370" s="471"/>
      <c r="G370" s="471"/>
      <c r="H370" s="471"/>
      <c r="I370" s="471"/>
      <c r="J370" s="471"/>
      <c r="K370" s="471"/>
      <c r="L370" s="471"/>
    </row>
    <row r="371" spans="4:12">
      <c r="D371" s="471"/>
      <c r="E371" s="471"/>
      <c r="F371" s="471"/>
      <c r="G371" s="471"/>
      <c r="H371" s="471"/>
      <c r="I371" s="471"/>
      <c r="J371" s="471"/>
      <c r="K371" s="471"/>
      <c r="L371" s="471"/>
    </row>
    <row r="372" spans="4:12">
      <c r="D372" s="471"/>
      <c r="E372" s="471"/>
      <c r="F372" s="471"/>
      <c r="G372" s="471"/>
      <c r="H372" s="471"/>
      <c r="I372" s="471"/>
      <c r="J372" s="471"/>
      <c r="K372" s="471"/>
      <c r="L372" s="471"/>
    </row>
    <row r="373" spans="4:12">
      <c r="D373" s="471"/>
      <c r="E373" s="471"/>
      <c r="F373" s="471"/>
      <c r="G373" s="471"/>
      <c r="H373" s="471"/>
      <c r="I373" s="471"/>
      <c r="J373" s="471"/>
      <c r="K373" s="471"/>
      <c r="L373" s="471"/>
    </row>
    <row r="374" spans="4:12">
      <c r="D374" s="471"/>
      <c r="E374" s="471"/>
      <c r="F374" s="471"/>
      <c r="G374" s="471"/>
      <c r="H374" s="471"/>
      <c r="I374" s="471"/>
      <c r="J374" s="471"/>
      <c r="K374" s="471"/>
      <c r="L374" s="471"/>
    </row>
    <row r="375" spans="4:12">
      <c r="D375" s="471"/>
      <c r="E375" s="471"/>
      <c r="F375" s="471"/>
      <c r="G375" s="471"/>
      <c r="H375" s="471"/>
      <c r="I375" s="471"/>
      <c r="J375" s="471"/>
      <c r="K375" s="471"/>
      <c r="L375" s="471"/>
    </row>
    <row r="376" spans="4:12">
      <c r="D376" s="471"/>
      <c r="E376" s="471"/>
      <c r="F376" s="471"/>
      <c r="G376" s="471"/>
      <c r="H376" s="471"/>
      <c r="I376" s="471"/>
      <c r="J376" s="471"/>
      <c r="K376" s="471"/>
      <c r="L376" s="471"/>
    </row>
    <row r="377" spans="4:12">
      <c r="D377" s="471"/>
      <c r="E377" s="471"/>
      <c r="F377" s="471"/>
      <c r="G377" s="471"/>
      <c r="H377" s="471"/>
      <c r="I377" s="471"/>
      <c r="J377" s="471"/>
      <c r="K377" s="471"/>
      <c r="L377" s="471"/>
    </row>
    <row r="378" spans="4:12">
      <c r="D378" s="471"/>
      <c r="E378" s="471"/>
      <c r="F378" s="471"/>
      <c r="G378" s="471"/>
      <c r="H378" s="471"/>
      <c r="I378" s="471"/>
      <c r="J378" s="471"/>
      <c r="K378" s="471"/>
      <c r="L378" s="471"/>
    </row>
    <row r="379" spans="4:12">
      <c r="D379" s="471"/>
      <c r="E379" s="471"/>
      <c r="F379" s="471"/>
      <c r="G379" s="471"/>
      <c r="H379" s="471"/>
      <c r="I379" s="471"/>
      <c r="J379" s="471"/>
      <c r="K379" s="471"/>
      <c r="L379" s="471"/>
    </row>
    <row r="380" spans="4:12">
      <c r="D380" s="471"/>
      <c r="E380" s="471"/>
      <c r="F380" s="471"/>
      <c r="G380" s="471"/>
      <c r="H380" s="471"/>
      <c r="I380" s="471"/>
      <c r="J380" s="471"/>
      <c r="K380" s="471"/>
      <c r="L380" s="471"/>
    </row>
    <row r="381" spans="4:12">
      <c r="D381" s="471"/>
      <c r="E381" s="471"/>
      <c r="F381" s="471"/>
      <c r="G381" s="471"/>
      <c r="H381" s="471"/>
      <c r="I381" s="471"/>
      <c r="J381" s="471"/>
      <c r="K381" s="471"/>
      <c r="L381" s="471"/>
    </row>
    <row r="382" spans="4:12">
      <c r="D382" s="471"/>
      <c r="E382" s="471"/>
      <c r="F382" s="471"/>
      <c r="G382" s="471"/>
      <c r="H382" s="471"/>
      <c r="I382" s="471"/>
      <c r="J382" s="471"/>
      <c r="K382" s="471"/>
      <c r="L382" s="471"/>
    </row>
    <row r="383" spans="4:12">
      <c r="D383" s="471"/>
      <c r="E383" s="471"/>
      <c r="F383" s="471"/>
      <c r="G383" s="471"/>
      <c r="H383" s="471"/>
      <c r="I383" s="471"/>
      <c r="J383" s="471"/>
      <c r="K383" s="471"/>
      <c r="L383" s="471"/>
    </row>
    <row r="384" spans="4:12">
      <c r="D384" s="471"/>
      <c r="E384" s="471"/>
      <c r="F384" s="471"/>
      <c r="G384" s="471"/>
      <c r="H384" s="471"/>
      <c r="I384" s="471"/>
      <c r="J384" s="471"/>
      <c r="K384" s="471"/>
      <c r="L384" s="471"/>
    </row>
    <row r="385" spans="4:12">
      <c r="D385" s="471"/>
      <c r="E385" s="471"/>
      <c r="F385" s="471"/>
      <c r="G385" s="471"/>
      <c r="H385" s="471"/>
      <c r="I385" s="471"/>
      <c r="J385" s="471"/>
      <c r="K385" s="471"/>
      <c r="L385" s="471"/>
    </row>
    <row r="386" spans="4:12">
      <c r="D386" s="471"/>
      <c r="E386" s="471"/>
      <c r="F386" s="471"/>
      <c r="G386" s="471"/>
      <c r="H386" s="471"/>
      <c r="I386" s="471"/>
      <c r="J386" s="471"/>
      <c r="K386" s="471"/>
      <c r="L386" s="471"/>
    </row>
    <row r="387" spans="4:12">
      <c r="D387" s="471"/>
      <c r="E387" s="471"/>
      <c r="F387" s="471"/>
      <c r="G387" s="471"/>
      <c r="H387" s="471"/>
      <c r="I387" s="471"/>
      <c r="J387" s="471"/>
      <c r="K387" s="471"/>
      <c r="L387" s="471"/>
    </row>
    <row r="388" spans="4:12">
      <c r="D388" s="471"/>
      <c r="E388" s="471"/>
      <c r="F388" s="471"/>
      <c r="G388" s="471"/>
      <c r="H388" s="471"/>
      <c r="I388" s="471"/>
      <c r="J388" s="471"/>
      <c r="K388" s="471"/>
      <c r="L388" s="471"/>
    </row>
    <row r="389" spans="4:12">
      <c r="D389" s="471"/>
      <c r="E389" s="471"/>
      <c r="F389" s="471"/>
      <c r="G389" s="471"/>
      <c r="H389" s="471"/>
      <c r="I389" s="471"/>
      <c r="J389" s="471"/>
      <c r="K389" s="471"/>
      <c r="L389" s="471"/>
    </row>
    <row r="390" spans="4:12">
      <c r="D390" s="471"/>
      <c r="E390" s="471"/>
      <c r="F390" s="471"/>
      <c r="G390" s="471"/>
      <c r="H390" s="471"/>
      <c r="I390" s="471"/>
      <c r="J390" s="471"/>
      <c r="K390" s="471"/>
      <c r="L390" s="471"/>
    </row>
    <row r="391" spans="4:12">
      <c r="D391" s="471"/>
      <c r="E391" s="471"/>
      <c r="F391" s="471"/>
      <c r="G391" s="471"/>
      <c r="H391" s="471"/>
      <c r="I391" s="471"/>
      <c r="J391" s="471"/>
      <c r="K391" s="471"/>
      <c r="L391" s="471"/>
    </row>
    <row r="392" spans="4:12">
      <c r="D392" s="471"/>
      <c r="E392" s="471"/>
      <c r="F392" s="471"/>
      <c r="G392" s="471"/>
      <c r="H392" s="471"/>
      <c r="I392" s="471"/>
      <c r="J392" s="471"/>
      <c r="K392" s="471"/>
      <c r="L392" s="471"/>
    </row>
    <row r="393" spans="4:12">
      <c r="D393" s="471"/>
      <c r="E393" s="471"/>
      <c r="F393" s="471"/>
      <c r="G393" s="471"/>
      <c r="H393" s="471"/>
      <c r="I393" s="471"/>
      <c r="J393" s="471"/>
      <c r="K393" s="471"/>
      <c r="L393" s="471"/>
    </row>
    <row r="394" spans="4:12">
      <c r="D394" s="471"/>
      <c r="E394" s="471"/>
      <c r="F394" s="471"/>
      <c r="G394" s="471"/>
      <c r="H394" s="471"/>
      <c r="I394" s="471"/>
      <c r="J394" s="471"/>
      <c r="K394" s="471"/>
      <c r="L394" s="471"/>
    </row>
    <row r="395" spans="4:12">
      <c r="D395" s="471"/>
      <c r="E395" s="471"/>
      <c r="F395" s="471"/>
      <c r="G395" s="471"/>
      <c r="H395" s="471"/>
      <c r="I395" s="471"/>
      <c r="J395" s="471"/>
      <c r="K395" s="471"/>
      <c r="L395" s="471"/>
    </row>
    <row r="396" spans="4:12">
      <c r="D396" s="471"/>
      <c r="E396" s="471"/>
      <c r="F396" s="471"/>
      <c r="G396" s="471"/>
      <c r="H396" s="471"/>
      <c r="I396" s="471"/>
      <c r="J396" s="471"/>
      <c r="K396" s="471"/>
      <c r="L396" s="471"/>
    </row>
    <row r="397" spans="4:12">
      <c r="D397" s="471"/>
      <c r="E397" s="471"/>
      <c r="F397" s="471"/>
      <c r="G397" s="471"/>
      <c r="H397" s="471"/>
      <c r="I397" s="471"/>
      <c r="J397" s="471"/>
      <c r="K397" s="471"/>
      <c r="L397" s="471"/>
    </row>
    <row r="398" spans="4:12">
      <c r="D398" s="471"/>
      <c r="E398" s="471"/>
      <c r="F398" s="471"/>
      <c r="G398" s="471"/>
      <c r="H398" s="471"/>
      <c r="I398" s="471"/>
      <c r="J398" s="471"/>
      <c r="K398" s="471"/>
      <c r="L398" s="471"/>
    </row>
    <row r="399" spans="4:12">
      <c r="D399" s="471"/>
      <c r="E399" s="471"/>
      <c r="F399" s="471"/>
      <c r="G399" s="471"/>
      <c r="H399" s="471"/>
      <c r="I399" s="471"/>
      <c r="J399" s="471"/>
      <c r="K399" s="471"/>
      <c r="L399" s="471"/>
    </row>
    <row r="400" spans="4:12">
      <c r="D400" s="471"/>
      <c r="E400" s="471"/>
      <c r="F400" s="471"/>
      <c r="G400" s="471"/>
      <c r="H400" s="471"/>
      <c r="I400" s="471"/>
      <c r="J400" s="471"/>
      <c r="K400" s="471"/>
      <c r="L400" s="471"/>
    </row>
    <row r="401" spans="4:12">
      <c r="D401" s="471"/>
      <c r="E401" s="471"/>
      <c r="F401" s="471"/>
      <c r="G401" s="471"/>
      <c r="H401" s="471"/>
      <c r="I401" s="471"/>
      <c r="J401" s="471"/>
      <c r="K401" s="471"/>
      <c r="L401" s="471"/>
    </row>
    <row r="402" spans="4:12">
      <c r="D402" s="471"/>
      <c r="E402" s="471"/>
      <c r="F402" s="471"/>
      <c r="G402" s="471"/>
      <c r="H402" s="471"/>
      <c r="I402" s="471"/>
      <c r="J402" s="471"/>
      <c r="K402" s="471"/>
      <c r="L402" s="471"/>
    </row>
    <row r="403" spans="4:12">
      <c r="D403" s="471"/>
      <c r="E403" s="471"/>
      <c r="F403" s="471"/>
      <c r="G403" s="471"/>
      <c r="H403" s="471"/>
      <c r="I403" s="471"/>
      <c r="J403" s="471"/>
      <c r="K403" s="471"/>
      <c r="L403" s="471"/>
    </row>
    <row r="404" spans="4:12">
      <c r="D404" s="471"/>
      <c r="E404" s="471"/>
      <c r="F404" s="471"/>
      <c r="G404" s="471"/>
      <c r="H404" s="471"/>
      <c r="I404" s="471"/>
      <c r="J404" s="471"/>
      <c r="K404" s="471"/>
      <c r="L404" s="471"/>
    </row>
  </sheetData>
  <mergeCells count="139">
    <mergeCell ref="A67:A68"/>
    <mergeCell ref="A70:A72"/>
    <mergeCell ref="A73:C73"/>
    <mergeCell ref="A69:C69"/>
    <mergeCell ref="M69:O69"/>
    <mergeCell ref="M73:O73"/>
    <mergeCell ref="O67:O68"/>
    <mergeCell ref="N4:N7"/>
    <mergeCell ref="O4:O7"/>
    <mergeCell ref="D5:F5"/>
    <mergeCell ref="G5:I5"/>
    <mergeCell ref="J5:L5"/>
    <mergeCell ref="A8:B8"/>
    <mergeCell ref="N8:O8"/>
    <mergeCell ref="A17:A22"/>
    <mergeCell ref="O17:O22"/>
    <mergeCell ref="A38:A42"/>
    <mergeCell ref="O38:O42"/>
    <mergeCell ref="A37:B37"/>
    <mergeCell ref="N37:O37"/>
    <mergeCell ref="A50:B50"/>
    <mergeCell ref="N50:O50"/>
    <mergeCell ref="A55:A56"/>
    <mergeCell ref="O55:O56"/>
    <mergeCell ref="A24:B24"/>
    <mergeCell ref="N24:O24"/>
    <mergeCell ref="A25:A28"/>
    <mergeCell ref="B25:B28"/>
    <mergeCell ref="C25:C28"/>
    <mergeCell ref="D25:F25"/>
    <mergeCell ref="G25:I25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J25:L25"/>
    <mergeCell ref="M25:M28"/>
    <mergeCell ref="N25:N28"/>
    <mergeCell ref="O25:O28"/>
    <mergeCell ref="D26:F26"/>
    <mergeCell ref="G26:I26"/>
    <mergeCell ref="J26:L26"/>
    <mergeCell ref="T17:U17"/>
    <mergeCell ref="A23:B23"/>
    <mergeCell ref="N23:O23"/>
    <mergeCell ref="A10:A11"/>
    <mergeCell ref="O10:O11"/>
    <mergeCell ref="A13:A15"/>
    <mergeCell ref="O13:O15"/>
    <mergeCell ref="M14:N14"/>
    <mergeCell ref="A16:C16"/>
    <mergeCell ref="N16:O16"/>
    <mergeCell ref="A12:C12"/>
    <mergeCell ref="M12:O12"/>
    <mergeCell ref="A80:A84"/>
    <mergeCell ref="O80:O84"/>
    <mergeCell ref="A85:B85"/>
    <mergeCell ref="N85:O85"/>
    <mergeCell ref="A86:A90"/>
    <mergeCell ref="O86:O90"/>
    <mergeCell ref="A91:B91"/>
    <mergeCell ref="N91:O91"/>
    <mergeCell ref="A75:B75"/>
    <mergeCell ref="N75:O75"/>
    <mergeCell ref="A76:A79"/>
    <mergeCell ref="B76:B79"/>
    <mergeCell ref="C76:C79"/>
    <mergeCell ref="D76:F76"/>
    <mergeCell ref="G76:I76"/>
    <mergeCell ref="J76:L76"/>
    <mergeCell ref="M76:M79"/>
    <mergeCell ref="N76:N79"/>
    <mergeCell ref="O76:O79"/>
    <mergeCell ref="D77:F77"/>
    <mergeCell ref="G77:I77"/>
    <mergeCell ref="J77:L77"/>
    <mergeCell ref="A92:A93"/>
    <mergeCell ref="O92:O93"/>
    <mergeCell ref="A106:A108"/>
    <mergeCell ref="O106:O108"/>
    <mergeCell ref="A102:A105"/>
    <mergeCell ref="B102:B105"/>
    <mergeCell ref="C102:C105"/>
    <mergeCell ref="D102:F102"/>
    <mergeCell ref="G102:I102"/>
    <mergeCell ref="J102:L102"/>
    <mergeCell ref="M102:M105"/>
    <mergeCell ref="N102:N105"/>
    <mergeCell ref="A101:B101"/>
    <mergeCell ref="N101:O101"/>
    <mergeCell ref="A118:B118"/>
    <mergeCell ref="N119:O119"/>
    <mergeCell ref="N120:O120"/>
    <mergeCell ref="A111:B111"/>
    <mergeCell ref="A112:A117"/>
    <mergeCell ref="O112:O117"/>
    <mergeCell ref="A119:C119"/>
    <mergeCell ref="A120:C120"/>
    <mergeCell ref="A94:B94"/>
    <mergeCell ref="A109:B109"/>
    <mergeCell ref="O102:O105"/>
    <mergeCell ref="D103:F103"/>
    <mergeCell ref="G103:I103"/>
    <mergeCell ref="J103:L103"/>
    <mergeCell ref="O70:O72"/>
    <mergeCell ref="M51:M54"/>
    <mergeCell ref="N51:N54"/>
    <mergeCell ref="O51:O54"/>
    <mergeCell ref="D52:F52"/>
    <mergeCell ref="G52:I52"/>
    <mergeCell ref="J52:L52"/>
    <mergeCell ref="O29:O36"/>
    <mergeCell ref="N43:O43"/>
    <mergeCell ref="O44:O46"/>
    <mergeCell ref="N47:O47"/>
    <mergeCell ref="A29:A36"/>
    <mergeCell ref="A64:B64"/>
    <mergeCell ref="N64:O64"/>
    <mergeCell ref="A65:B65"/>
    <mergeCell ref="N65:O65"/>
    <mergeCell ref="A51:A54"/>
    <mergeCell ref="B51:B54"/>
    <mergeCell ref="C51:C54"/>
    <mergeCell ref="D51:F51"/>
    <mergeCell ref="G51:I51"/>
    <mergeCell ref="J51:L51"/>
    <mergeCell ref="A57:B57"/>
    <mergeCell ref="N57:O57"/>
    <mergeCell ref="A58:A63"/>
    <mergeCell ref="O58:O63"/>
    <mergeCell ref="A43:B43"/>
    <mergeCell ref="A44:A46"/>
    <mergeCell ref="A47:B4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2412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69"/>
  <sheetViews>
    <sheetView rightToLeft="1" view="pageBreakPreview" topLeftCell="A10" zoomScale="90" zoomScaleNormal="75" zoomScaleSheetLayoutView="90" workbookViewId="0">
      <selection activeCell="R101" sqref="R101"/>
    </sheetView>
  </sheetViews>
  <sheetFormatPr defaultRowHeight="12.75"/>
  <cols>
    <col min="1" max="1" width="23.5703125" style="12" customWidth="1"/>
    <col min="2" max="10" width="11.140625" style="12" customWidth="1"/>
    <col min="11" max="11" width="39.28515625" style="12" customWidth="1"/>
    <col min="12" max="16384" width="9.140625" style="12"/>
  </cols>
  <sheetData>
    <row r="1" spans="1:11" s="11" customFormat="1" ht="18.75" customHeight="1">
      <c r="A1" s="2748" t="s">
        <v>2416</v>
      </c>
      <c r="B1" s="2748"/>
      <c r="C1" s="2748"/>
      <c r="D1" s="2748"/>
      <c r="E1" s="2748"/>
      <c r="F1" s="2748"/>
      <c r="G1" s="2748"/>
      <c r="H1" s="2748"/>
      <c r="I1" s="2748"/>
      <c r="J1" s="2748"/>
      <c r="K1" s="2748"/>
    </row>
    <row r="2" spans="1:11" s="11" customFormat="1" ht="31.5" customHeight="1">
      <c r="A2" s="2691" t="s">
        <v>2079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88" customFormat="1" ht="15" customHeight="1" thickBot="1">
      <c r="A3" s="2044" t="s">
        <v>2120</v>
      </c>
      <c r="B3" s="2022"/>
      <c r="C3" s="2022"/>
      <c r="D3" s="2022"/>
      <c r="E3" s="2022"/>
      <c r="F3" s="2022"/>
      <c r="G3" s="2022"/>
      <c r="H3" s="2022"/>
      <c r="I3" s="2022"/>
      <c r="J3" s="2022"/>
      <c r="K3" s="1532" t="s">
        <v>2121</v>
      </c>
    </row>
    <row r="4" spans="1:11" ht="12.75" customHeight="1" thickTop="1">
      <c r="A4" s="2695" t="s">
        <v>53</v>
      </c>
      <c r="B4" s="2695" t="s">
        <v>45</v>
      </c>
      <c r="C4" s="2695"/>
      <c r="D4" s="2695"/>
      <c r="E4" s="2695" t="s">
        <v>46</v>
      </c>
      <c r="F4" s="2695"/>
      <c r="G4" s="2695"/>
      <c r="H4" s="2695" t="s">
        <v>905</v>
      </c>
      <c r="I4" s="2695"/>
      <c r="J4" s="2695"/>
      <c r="K4" s="2749" t="s">
        <v>502</v>
      </c>
    </row>
    <row r="5" spans="1:11" ht="15.75" customHeight="1">
      <c r="A5" s="2690"/>
      <c r="B5" s="2021"/>
      <c r="C5" s="2021" t="s">
        <v>1673</v>
      </c>
      <c r="D5" s="2021"/>
      <c r="E5" s="2021"/>
      <c r="F5" s="2021" t="s">
        <v>463</v>
      </c>
      <c r="G5" s="2021"/>
      <c r="H5" s="2021"/>
      <c r="I5" s="2021" t="s">
        <v>464</v>
      </c>
      <c r="J5" s="2021"/>
      <c r="K5" s="2750"/>
    </row>
    <row r="6" spans="1:11" ht="15.75" customHeight="1">
      <c r="A6" s="2690"/>
      <c r="B6" s="2043" t="s">
        <v>931</v>
      </c>
      <c r="C6" s="493" t="s">
        <v>1126</v>
      </c>
      <c r="D6" s="2043" t="s">
        <v>954</v>
      </c>
      <c r="E6" s="2043" t="s">
        <v>931</v>
      </c>
      <c r="F6" s="493" t="s">
        <v>1126</v>
      </c>
      <c r="G6" s="2043" t="s">
        <v>954</v>
      </c>
      <c r="H6" s="2043" t="s">
        <v>931</v>
      </c>
      <c r="I6" s="493" t="s">
        <v>1126</v>
      </c>
      <c r="J6" s="2043" t="s">
        <v>954</v>
      </c>
      <c r="K6" s="2750"/>
    </row>
    <row r="7" spans="1:11" ht="12" customHeight="1" thickBot="1">
      <c r="A7" s="2707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751"/>
    </row>
    <row r="8" spans="1:11" ht="18.75" customHeight="1">
      <c r="A8" s="2047" t="s">
        <v>48</v>
      </c>
      <c r="B8" s="2049"/>
      <c r="C8" s="2049"/>
      <c r="D8" s="2049"/>
      <c r="E8" s="2049"/>
      <c r="F8" s="2049"/>
      <c r="G8" s="2049"/>
      <c r="H8" s="2049"/>
      <c r="I8" s="2049"/>
      <c r="J8" s="2049"/>
      <c r="K8" s="99" t="s">
        <v>504</v>
      </c>
    </row>
    <row r="9" spans="1:11" ht="18.75" customHeight="1">
      <c r="A9" s="2030" t="s">
        <v>56</v>
      </c>
      <c r="B9" s="2046">
        <v>56</v>
      </c>
      <c r="C9" s="2046">
        <v>54</v>
      </c>
      <c r="D9" s="2046">
        <v>110</v>
      </c>
      <c r="E9" s="2046">
        <v>0</v>
      </c>
      <c r="F9" s="2046">
        <v>0</v>
      </c>
      <c r="G9" s="2046">
        <v>0</v>
      </c>
      <c r="H9" s="2046">
        <f>SUM(B9,E9)</f>
        <v>56</v>
      </c>
      <c r="I9" s="2046">
        <f t="shared" ref="I9:J13" si="0">SUM(C9,F9)</f>
        <v>54</v>
      </c>
      <c r="J9" s="2046">
        <f t="shared" si="0"/>
        <v>110</v>
      </c>
      <c r="K9" s="37" t="s">
        <v>589</v>
      </c>
    </row>
    <row r="10" spans="1:11" ht="18.75" customHeight="1">
      <c r="A10" s="2030" t="s">
        <v>57</v>
      </c>
      <c r="B10" s="2046">
        <v>72</v>
      </c>
      <c r="C10" s="2046">
        <v>66</v>
      </c>
      <c r="D10" s="2046">
        <v>138</v>
      </c>
      <c r="E10" s="2046">
        <v>0</v>
      </c>
      <c r="F10" s="2046">
        <v>0</v>
      </c>
      <c r="G10" s="2046">
        <v>0</v>
      </c>
      <c r="H10" s="2046">
        <f t="shared" ref="H10:H13" si="1">SUM(B10,E10)</f>
        <v>72</v>
      </c>
      <c r="I10" s="2046">
        <f t="shared" si="0"/>
        <v>66</v>
      </c>
      <c r="J10" s="2046">
        <f t="shared" si="0"/>
        <v>138</v>
      </c>
      <c r="K10" s="37" t="s">
        <v>480</v>
      </c>
    </row>
    <row r="11" spans="1:11" ht="18.75" customHeight="1">
      <c r="A11" s="2030" t="s">
        <v>58</v>
      </c>
      <c r="B11" s="2046">
        <v>41</v>
      </c>
      <c r="C11" s="2046">
        <v>47</v>
      </c>
      <c r="D11" s="2046">
        <v>88</v>
      </c>
      <c r="E11" s="2046">
        <v>0</v>
      </c>
      <c r="F11" s="2046">
        <v>0</v>
      </c>
      <c r="G11" s="2046">
        <v>0</v>
      </c>
      <c r="H11" s="2046">
        <f t="shared" si="1"/>
        <v>41</v>
      </c>
      <c r="I11" s="2046">
        <f t="shared" si="0"/>
        <v>47</v>
      </c>
      <c r="J11" s="2046">
        <f t="shared" si="0"/>
        <v>88</v>
      </c>
      <c r="K11" s="37" t="s">
        <v>481</v>
      </c>
    </row>
    <row r="12" spans="1:11" ht="18.75" customHeight="1">
      <c r="A12" s="279" t="s">
        <v>59</v>
      </c>
      <c r="B12" s="2225">
        <v>23</v>
      </c>
      <c r="C12" s="2225">
        <v>61</v>
      </c>
      <c r="D12" s="2225">
        <v>84</v>
      </c>
      <c r="E12" s="279">
        <v>0</v>
      </c>
      <c r="F12" s="279">
        <v>0</v>
      </c>
      <c r="G12" s="279">
        <v>0</v>
      </c>
      <c r="H12" s="279">
        <f t="shared" si="1"/>
        <v>23</v>
      </c>
      <c r="I12" s="279">
        <f t="shared" si="0"/>
        <v>61</v>
      </c>
      <c r="J12" s="279">
        <f t="shared" si="0"/>
        <v>84</v>
      </c>
      <c r="K12" s="1021" t="s">
        <v>482</v>
      </c>
    </row>
    <row r="13" spans="1:11" ht="18.75" customHeight="1">
      <c r="A13" s="2030" t="s">
        <v>60</v>
      </c>
      <c r="B13" s="2046">
        <v>90</v>
      </c>
      <c r="C13" s="2046">
        <v>67</v>
      </c>
      <c r="D13" s="2046">
        <v>157</v>
      </c>
      <c r="E13" s="2046">
        <v>0</v>
      </c>
      <c r="F13" s="2046">
        <v>0</v>
      </c>
      <c r="G13" s="2046">
        <v>0</v>
      </c>
      <c r="H13" s="2046">
        <f t="shared" si="1"/>
        <v>90</v>
      </c>
      <c r="I13" s="2046">
        <f t="shared" si="0"/>
        <v>67</v>
      </c>
      <c r="J13" s="2046">
        <f t="shared" si="0"/>
        <v>157</v>
      </c>
      <c r="K13" s="37" t="s">
        <v>483</v>
      </c>
    </row>
    <row r="14" spans="1:11" ht="18.75" customHeight="1">
      <c r="A14" s="2030" t="s">
        <v>2076</v>
      </c>
      <c r="B14" s="2046">
        <v>43</v>
      </c>
      <c r="C14" s="2046">
        <v>31</v>
      </c>
      <c r="D14" s="2046">
        <v>74</v>
      </c>
      <c r="E14" s="2046">
        <v>0</v>
      </c>
      <c r="F14" s="2046">
        <v>0</v>
      </c>
      <c r="G14" s="2046">
        <v>0</v>
      </c>
      <c r="H14" s="2046">
        <f t="shared" ref="H14:H24" si="2">SUM(B14,E14)</f>
        <v>43</v>
      </c>
      <c r="I14" s="2046">
        <f t="shared" ref="I14:I24" si="3">SUM(C14,F14)</f>
        <v>31</v>
      </c>
      <c r="J14" s="2046">
        <f t="shared" ref="J14:J24" si="4">SUM(D14,G14)</f>
        <v>74</v>
      </c>
      <c r="K14" s="37" t="s">
        <v>2234</v>
      </c>
    </row>
    <row r="15" spans="1:11" ht="18.75" customHeight="1">
      <c r="A15" s="279" t="s">
        <v>62</v>
      </c>
      <c r="B15" s="279">
        <v>19</v>
      </c>
      <c r="C15" s="279">
        <v>6</v>
      </c>
      <c r="D15" s="279">
        <v>25</v>
      </c>
      <c r="E15" s="2046">
        <v>0</v>
      </c>
      <c r="F15" s="2046">
        <v>0</v>
      </c>
      <c r="G15" s="2046">
        <v>0</v>
      </c>
      <c r="H15" s="2046">
        <f t="shared" si="2"/>
        <v>19</v>
      </c>
      <c r="I15" s="2046">
        <f t="shared" si="3"/>
        <v>6</v>
      </c>
      <c r="J15" s="2046">
        <f t="shared" si="4"/>
        <v>25</v>
      </c>
      <c r="K15" s="2024" t="s">
        <v>486</v>
      </c>
    </row>
    <row r="16" spans="1:11" ht="18.75" customHeight="1">
      <c r="A16" s="2030" t="s">
        <v>63</v>
      </c>
      <c r="B16" s="2046">
        <v>69</v>
      </c>
      <c r="C16" s="2046">
        <v>52</v>
      </c>
      <c r="D16" s="2046">
        <v>121</v>
      </c>
      <c r="E16" s="2046">
        <v>0</v>
      </c>
      <c r="F16" s="2046">
        <v>0</v>
      </c>
      <c r="G16" s="2046">
        <v>0</v>
      </c>
      <c r="H16" s="2046">
        <f t="shared" si="2"/>
        <v>69</v>
      </c>
      <c r="I16" s="2046">
        <f t="shared" si="3"/>
        <v>52</v>
      </c>
      <c r="J16" s="2046">
        <f t="shared" si="4"/>
        <v>121</v>
      </c>
      <c r="K16" s="37" t="s">
        <v>487</v>
      </c>
    </row>
    <row r="17" spans="1:11" ht="18.75" customHeight="1">
      <c r="A17" s="2030" t="s">
        <v>182</v>
      </c>
      <c r="B17" s="2046">
        <v>111</v>
      </c>
      <c r="C17" s="2046">
        <v>85</v>
      </c>
      <c r="D17" s="2046">
        <v>196</v>
      </c>
      <c r="E17" s="2046">
        <v>0</v>
      </c>
      <c r="F17" s="2046">
        <v>0</v>
      </c>
      <c r="G17" s="2046">
        <v>0</v>
      </c>
      <c r="H17" s="2046">
        <f>SUM(B17,E17)</f>
        <v>111</v>
      </c>
      <c r="I17" s="2046">
        <f>SUM(C17,F17)</f>
        <v>85</v>
      </c>
      <c r="J17" s="2046">
        <f>SUM(D17,G17)</f>
        <v>196</v>
      </c>
      <c r="K17" s="224" t="s">
        <v>2236</v>
      </c>
    </row>
    <row r="18" spans="1:11" ht="34.5" customHeight="1">
      <c r="A18" s="2030" t="s">
        <v>2077</v>
      </c>
      <c r="B18" s="2046">
        <v>15</v>
      </c>
      <c r="C18" s="2046">
        <v>9</v>
      </c>
      <c r="D18" s="2046">
        <v>24</v>
      </c>
      <c r="E18" s="2046">
        <v>0</v>
      </c>
      <c r="F18" s="2046">
        <v>0</v>
      </c>
      <c r="G18" s="2046">
        <v>0</v>
      </c>
      <c r="H18" s="2046">
        <f t="shared" si="2"/>
        <v>15</v>
      </c>
      <c r="I18" s="2046">
        <f t="shared" si="3"/>
        <v>9</v>
      </c>
      <c r="J18" s="2046">
        <f t="shared" si="4"/>
        <v>24</v>
      </c>
      <c r="K18" s="2282" t="s">
        <v>2235</v>
      </c>
    </row>
    <row r="19" spans="1:11" ht="18.75" customHeight="1">
      <c r="A19" s="2030" t="s">
        <v>64</v>
      </c>
      <c r="B19" s="2046">
        <v>152</v>
      </c>
      <c r="C19" s="2046">
        <v>76</v>
      </c>
      <c r="D19" s="2046">
        <v>228</v>
      </c>
      <c r="E19" s="2046">
        <v>0</v>
      </c>
      <c r="F19" s="2046">
        <v>0</v>
      </c>
      <c r="G19" s="2046">
        <v>0</v>
      </c>
      <c r="H19" s="2046">
        <f t="shared" si="2"/>
        <v>152</v>
      </c>
      <c r="I19" s="2046">
        <f t="shared" si="3"/>
        <v>76</v>
      </c>
      <c r="J19" s="2046">
        <f t="shared" si="4"/>
        <v>228</v>
      </c>
      <c r="K19" s="100" t="s">
        <v>527</v>
      </c>
    </row>
    <row r="20" spans="1:11" ht="18.75" customHeight="1">
      <c r="A20" s="2030" t="s">
        <v>137</v>
      </c>
      <c r="B20" s="2046">
        <v>158</v>
      </c>
      <c r="C20" s="2046">
        <v>120</v>
      </c>
      <c r="D20" s="2046">
        <v>278</v>
      </c>
      <c r="E20" s="2046">
        <v>0</v>
      </c>
      <c r="F20" s="2046">
        <v>0</v>
      </c>
      <c r="G20" s="2046">
        <v>0</v>
      </c>
      <c r="H20" s="2046">
        <f>SUM(B20,E20)</f>
        <v>158</v>
      </c>
      <c r="I20" s="2046">
        <f>SUM(C20,F20)</f>
        <v>120</v>
      </c>
      <c r="J20" s="2046">
        <f>SUM(D20,G20)</f>
        <v>278</v>
      </c>
      <c r="K20" s="224" t="s">
        <v>1819</v>
      </c>
    </row>
    <row r="21" spans="1:11" ht="18.75" customHeight="1">
      <c r="A21" s="2030" t="s">
        <v>26</v>
      </c>
      <c r="B21" s="2046">
        <v>561</v>
      </c>
      <c r="C21" s="2046">
        <v>391</v>
      </c>
      <c r="D21" s="2046">
        <v>952</v>
      </c>
      <c r="E21" s="2046">
        <v>0</v>
      </c>
      <c r="F21" s="2046">
        <v>0</v>
      </c>
      <c r="G21" s="2046">
        <v>0</v>
      </c>
      <c r="H21" s="2046">
        <f t="shared" si="2"/>
        <v>561</v>
      </c>
      <c r="I21" s="2046">
        <f t="shared" si="3"/>
        <v>391</v>
      </c>
      <c r="J21" s="2046">
        <f t="shared" si="4"/>
        <v>952</v>
      </c>
      <c r="K21" s="224" t="s">
        <v>1820</v>
      </c>
    </row>
    <row r="22" spans="1:11" ht="18.75" customHeight="1">
      <c r="A22" s="2030" t="s">
        <v>42</v>
      </c>
      <c r="B22" s="2046">
        <v>0</v>
      </c>
      <c r="C22" s="2046">
        <v>171</v>
      </c>
      <c r="D22" s="2046">
        <v>171</v>
      </c>
      <c r="E22" s="2046">
        <v>0</v>
      </c>
      <c r="F22" s="2046">
        <v>0</v>
      </c>
      <c r="G22" s="2046">
        <v>0</v>
      </c>
      <c r="H22" s="2046">
        <f t="shared" si="2"/>
        <v>0</v>
      </c>
      <c r="I22" s="2046">
        <f t="shared" si="3"/>
        <v>171</v>
      </c>
      <c r="J22" s="2046">
        <f t="shared" si="4"/>
        <v>171</v>
      </c>
      <c r="K22" s="2103" t="s">
        <v>492</v>
      </c>
    </row>
    <row r="23" spans="1:11" ht="18.75" customHeight="1">
      <c r="A23" s="2030" t="s">
        <v>29</v>
      </c>
      <c r="B23" s="2046">
        <v>330</v>
      </c>
      <c r="C23" s="2046">
        <v>208</v>
      </c>
      <c r="D23" s="2046">
        <v>538</v>
      </c>
      <c r="E23" s="2046">
        <v>0</v>
      </c>
      <c r="F23" s="2046">
        <v>0</v>
      </c>
      <c r="G23" s="2046">
        <v>0</v>
      </c>
      <c r="H23" s="2046">
        <f t="shared" si="2"/>
        <v>330</v>
      </c>
      <c r="I23" s="2046">
        <f t="shared" si="3"/>
        <v>208</v>
      </c>
      <c r="J23" s="2046">
        <f t="shared" si="4"/>
        <v>538</v>
      </c>
      <c r="K23" s="37" t="s">
        <v>591</v>
      </c>
    </row>
    <row r="24" spans="1:11" ht="18.75" customHeight="1">
      <c r="A24" s="2030" t="s">
        <v>40</v>
      </c>
      <c r="B24" s="2046">
        <v>102</v>
      </c>
      <c r="C24" s="2046">
        <v>8</v>
      </c>
      <c r="D24" s="2046">
        <v>110</v>
      </c>
      <c r="E24" s="2046">
        <v>0</v>
      </c>
      <c r="F24" s="2046">
        <v>0</v>
      </c>
      <c r="G24" s="2046">
        <v>0</v>
      </c>
      <c r="H24" s="2046">
        <f t="shared" si="2"/>
        <v>102</v>
      </c>
      <c r="I24" s="2046">
        <f t="shared" si="3"/>
        <v>8</v>
      </c>
      <c r="J24" s="2046">
        <f t="shared" si="4"/>
        <v>110</v>
      </c>
      <c r="K24" s="521" t="s">
        <v>1202</v>
      </c>
    </row>
    <row r="25" spans="1:11" ht="18.75" customHeight="1">
      <c r="A25" s="2030" t="s">
        <v>65</v>
      </c>
      <c r="B25" s="2046">
        <v>211</v>
      </c>
      <c r="C25" s="2046">
        <v>91</v>
      </c>
      <c r="D25" s="2046">
        <v>302</v>
      </c>
      <c r="E25" s="2046">
        <v>0</v>
      </c>
      <c r="F25" s="2046">
        <v>0</v>
      </c>
      <c r="G25" s="2046">
        <v>0</v>
      </c>
      <c r="H25" s="2046">
        <f t="shared" ref="H25:H30" si="5">SUM(B25,E25)</f>
        <v>211</v>
      </c>
      <c r="I25" s="2046">
        <f t="shared" ref="I25:I30" si="6">SUM(C25,F25)</f>
        <v>91</v>
      </c>
      <c r="J25" s="2046">
        <f t="shared" ref="J25:J30" si="7">SUM(D25,G25)</f>
        <v>302</v>
      </c>
      <c r="K25" s="1512" t="s">
        <v>1168</v>
      </c>
    </row>
    <row r="26" spans="1:11" ht="18.75" customHeight="1">
      <c r="A26" s="2030" t="s">
        <v>92</v>
      </c>
      <c r="B26" s="2046">
        <v>57</v>
      </c>
      <c r="C26" s="2046">
        <v>40</v>
      </c>
      <c r="D26" s="2046">
        <v>97</v>
      </c>
      <c r="E26" s="2046">
        <v>0</v>
      </c>
      <c r="F26" s="2046">
        <v>0</v>
      </c>
      <c r="G26" s="2046">
        <v>0</v>
      </c>
      <c r="H26" s="2046">
        <f t="shared" si="5"/>
        <v>57</v>
      </c>
      <c r="I26" s="2046">
        <f t="shared" si="6"/>
        <v>40</v>
      </c>
      <c r="J26" s="2046">
        <f t="shared" si="7"/>
        <v>97</v>
      </c>
      <c r="K26" s="2171" t="s">
        <v>553</v>
      </c>
    </row>
    <row r="27" spans="1:11" ht="18.75" customHeight="1">
      <c r="A27" s="2030" t="s">
        <v>1153</v>
      </c>
      <c r="B27" s="2046">
        <v>100</v>
      </c>
      <c r="C27" s="2046">
        <v>14</v>
      </c>
      <c r="D27" s="2046">
        <v>114</v>
      </c>
      <c r="E27" s="2046">
        <v>0</v>
      </c>
      <c r="F27" s="2046">
        <v>0</v>
      </c>
      <c r="G27" s="2046">
        <v>0</v>
      </c>
      <c r="H27" s="2046">
        <f t="shared" si="5"/>
        <v>100</v>
      </c>
      <c r="I27" s="2046">
        <f t="shared" si="6"/>
        <v>14</v>
      </c>
      <c r="J27" s="2046">
        <f t="shared" si="7"/>
        <v>114</v>
      </c>
      <c r="K27" s="2103" t="s">
        <v>2109</v>
      </c>
    </row>
    <row r="28" spans="1:11" ht="18.75" customHeight="1">
      <c r="A28" s="2030" t="s">
        <v>170</v>
      </c>
      <c r="B28" s="2046">
        <v>18</v>
      </c>
      <c r="C28" s="2046">
        <v>8</v>
      </c>
      <c r="D28" s="2046">
        <v>26</v>
      </c>
      <c r="E28" s="2046">
        <v>0</v>
      </c>
      <c r="F28" s="2046">
        <v>0</v>
      </c>
      <c r="G28" s="2046">
        <v>0</v>
      </c>
      <c r="H28" s="2046">
        <f t="shared" si="5"/>
        <v>18</v>
      </c>
      <c r="I28" s="2046">
        <f t="shared" si="6"/>
        <v>8</v>
      </c>
      <c r="J28" s="2046">
        <f t="shared" si="7"/>
        <v>26</v>
      </c>
      <c r="K28" s="2103" t="s">
        <v>1817</v>
      </c>
    </row>
    <row r="29" spans="1:11" ht="18.75" customHeight="1">
      <c r="A29" s="2030" t="s">
        <v>69</v>
      </c>
      <c r="B29" s="2046">
        <v>38</v>
      </c>
      <c r="C29" s="2046">
        <v>30</v>
      </c>
      <c r="D29" s="2046">
        <v>68</v>
      </c>
      <c r="E29" s="2046">
        <v>0</v>
      </c>
      <c r="F29" s="2046">
        <v>0</v>
      </c>
      <c r="G29" s="2046">
        <v>0</v>
      </c>
      <c r="H29" s="2046">
        <f t="shared" si="5"/>
        <v>38</v>
      </c>
      <c r="I29" s="2046">
        <f t="shared" si="6"/>
        <v>30</v>
      </c>
      <c r="J29" s="2046">
        <f t="shared" si="7"/>
        <v>68</v>
      </c>
      <c r="K29" s="2103" t="s">
        <v>498</v>
      </c>
    </row>
    <row r="30" spans="1:11" ht="18.75" customHeight="1">
      <c r="A30" s="2030" t="s">
        <v>171</v>
      </c>
      <c r="B30" s="2046">
        <v>51</v>
      </c>
      <c r="C30" s="2046">
        <v>26</v>
      </c>
      <c r="D30" s="2046">
        <v>77</v>
      </c>
      <c r="E30" s="2046">
        <v>0</v>
      </c>
      <c r="F30" s="2046">
        <v>0</v>
      </c>
      <c r="G30" s="2046">
        <v>0</v>
      </c>
      <c r="H30" s="2046">
        <f t="shared" si="5"/>
        <v>51</v>
      </c>
      <c r="I30" s="2046">
        <f t="shared" si="6"/>
        <v>26</v>
      </c>
      <c r="J30" s="2046">
        <f t="shared" si="7"/>
        <v>77</v>
      </c>
      <c r="K30" s="2115" t="s">
        <v>499</v>
      </c>
    </row>
    <row r="31" spans="1:11" ht="18.75" customHeight="1" thickBot="1">
      <c r="A31" s="2374" t="s">
        <v>50</v>
      </c>
      <c r="B31" s="317">
        <f t="shared" ref="B31:J31" si="8">SUM(B9:B30)</f>
        <v>2317</v>
      </c>
      <c r="C31" s="317">
        <f t="shared" si="8"/>
        <v>1661</v>
      </c>
      <c r="D31" s="317">
        <f t="shared" si="8"/>
        <v>3978</v>
      </c>
      <c r="E31" s="317">
        <f t="shared" si="8"/>
        <v>0</v>
      </c>
      <c r="F31" s="317">
        <f t="shared" si="8"/>
        <v>0</v>
      </c>
      <c r="G31" s="317">
        <f t="shared" si="8"/>
        <v>0</v>
      </c>
      <c r="H31" s="317">
        <f t="shared" si="8"/>
        <v>2317</v>
      </c>
      <c r="I31" s="317">
        <f t="shared" si="8"/>
        <v>1661</v>
      </c>
      <c r="J31" s="317">
        <f t="shared" si="8"/>
        <v>3978</v>
      </c>
      <c r="K31" s="206" t="s">
        <v>500</v>
      </c>
    </row>
    <row r="32" spans="1:11" ht="20.25" customHeight="1" thickTop="1">
      <c r="A32" s="2350"/>
      <c r="B32" s="2396"/>
      <c r="C32" s="2396"/>
      <c r="D32" s="2396"/>
      <c r="E32" s="2396"/>
      <c r="F32" s="2396"/>
      <c r="G32" s="2396"/>
      <c r="H32" s="2396"/>
      <c r="I32" s="2396"/>
      <c r="J32" s="2396"/>
      <c r="K32" s="2131"/>
    </row>
    <row r="33" spans="1:11" ht="20.25" customHeight="1" thickBot="1">
      <c r="A33" s="2204" t="s">
        <v>2122</v>
      </c>
      <c r="B33" s="2164"/>
      <c r="C33" s="2164"/>
      <c r="D33" s="2164"/>
      <c r="E33" s="2164"/>
      <c r="F33" s="2164"/>
      <c r="G33" s="2164"/>
      <c r="H33" s="2164"/>
      <c r="I33" s="2164"/>
      <c r="J33" s="2164"/>
      <c r="K33" s="2196" t="s">
        <v>2123</v>
      </c>
    </row>
    <row r="34" spans="1:11" ht="19.5" customHeight="1" thickTop="1">
      <c r="A34" s="2695" t="s">
        <v>53</v>
      </c>
      <c r="B34" s="2695" t="s">
        <v>45</v>
      </c>
      <c r="C34" s="2695"/>
      <c r="D34" s="2695"/>
      <c r="E34" s="2695" t="s">
        <v>46</v>
      </c>
      <c r="F34" s="2695"/>
      <c r="G34" s="2695"/>
      <c r="H34" s="2695" t="s">
        <v>905</v>
      </c>
      <c r="I34" s="2695"/>
      <c r="J34" s="2695"/>
      <c r="K34" s="2749" t="s">
        <v>502</v>
      </c>
    </row>
    <row r="35" spans="1:11" ht="19.5" customHeight="1">
      <c r="A35" s="2690"/>
      <c r="B35" s="2100"/>
      <c r="C35" s="2100" t="s">
        <v>1673</v>
      </c>
      <c r="D35" s="2100"/>
      <c r="E35" s="2100"/>
      <c r="F35" s="2100" t="s">
        <v>463</v>
      </c>
      <c r="G35" s="2100"/>
      <c r="H35" s="2100"/>
      <c r="I35" s="2100" t="s">
        <v>464</v>
      </c>
      <c r="J35" s="2100"/>
      <c r="K35" s="2750"/>
    </row>
    <row r="36" spans="1:11" ht="19.5" customHeight="1">
      <c r="A36" s="2690"/>
      <c r="B36" s="2118" t="s">
        <v>931</v>
      </c>
      <c r="C36" s="493" t="s">
        <v>1126</v>
      </c>
      <c r="D36" s="2118" t="s">
        <v>954</v>
      </c>
      <c r="E36" s="2118" t="s">
        <v>931</v>
      </c>
      <c r="F36" s="493" t="s">
        <v>1126</v>
      </c>
      <c r="G36" s="2118" t="s">
        <v>954</v>
      </c>
      <c r="H36" s="2118" t="s">
        <v>931</v>
      </c>
      <c r="I36" s="493" t="s">
        <v>1126</v>
      </c>
      <c r="J36" s="2118" t="s">
        <v>954</v>
      </c>
      <c r="K36" s="2750"/>
    </row>
    <row r="37" spans="1:11" ht="19.5" customHeight="1" thickBot="1">
      <c r="A37" s="2707"/>
      <c r="B37" s="415" t="s">
        <v>934</v>
      </c>
      <c r="C37" s="415" t="s">
        <v>935</v>
      </c>
      <c r="D37" s="415" t="s">
        <v>936</v>
      </c>
      <c r="E37" s="415" t="s">
        <v>934</v>
      </c>
      <c r="F37" s="415" t="s">
        <v>935</v>
      </c>
      <c r="G37" s="415" t="s">
        <v>936</v>
      </c>
      <c r="H37" s="415" t="s">
        <v>934</v>
      </c>
      <c r="I37" s="415" t="s">
        <v>935</v>
      </c>
      <c r="J37" s="415" t="s">
        <v>936</v>
      </c>
      <c r="K37" s="2751"/>
    </row>
    <row r="38" spans="1:11" ht="19.5" customHeight="1">
      <c r="A38" s="2622" t="s">
        <v>51</v>
      </c>
      <c r="B38" s="739"/>
      <c r="C38" s="739"/>
      <c r="D38" s="739"/>
      <c r="E38" s="739"/>
      <c r="F38" s="739"/>
      <c r="G38" s="739"/>
      <c r="H38" s="739"/>
      <c r="I38" s="739"/>
      <c r="J38" s="739"/>
      <c r="K38" s="902" t="s">
        <v>582</v>
      </c>
    </row>
    <row r="39" spans="1:11" ht="24" customHeight="1">
      <c r="A39" s="279" t="s">
        <v>59</v>
      </c>
      <c r="B39" s="279">
        <v>6</v>
      </c>
      <c r="C39" s="279">
        <v>0</v>
      </c>
      <c r="D39" s="279">
        <f t="shared" ref="D39" si="9">SUM(B39:C39)</f>
        <v>6</v>
      </c>
      <c r="E39" s="279">
        <v>0</v>
      </c>
      <c r="F39" s="279">
        <v>0</v>
      </c>
      <c r="G39" s="279">
        <v>0</v>
      </c>
      <c r="H39" s="279">
        <f t="shared" ref="H39:H45" si="10">SUM(B39,E39)</f>
        <v>6</v>
      </c>
      <c r="I39" s="279">
        <f t="shared" ref="I39:J45" si="11">SUM(C39,F39)</f>
        <v>0</v>
      </c>
      <c r="J39" s="279">
        <f t="shared" si="11"/>
        <v>6</v>
      </c>
      <c r="K39" s="1021" t="s">
        <v>482</v>
      </c>
    </row>
    <row r="40" spans="1:11" ht="28.5" customHeight="1">
      <c r="A40" s="2030" t="s">
        <v>182</v>
      </c>
      <c r="B40" s="2046">
        <v>24</v>
      </c>
      <c r="C40" s="2046">
        <v>8</v>
      </c>
      <c r="D40" s="2046">
        <v>32</v>
      </c>
      <c r="E40" s="279">
        <v>0</v>
      </c>
      <c r="F40" s="279">
        <v>0</v>
      </c>
      <c r="G40" s="279">
        <v>0</v>
      </c>
      <c r="H40" s="279">
        <f t="shared" ref="H40" si="12">SUM(B40,E40)</f>
        <v>24</v>
      </c>
      <c r="I40" s="279">
        <f t="shared" ref="I40" si="13">SUM(C40,F40)</f>
        <v>8</v>
      </c>
      <c r="J40" s="279">
        <f t="shared" ref="J40" si="14">SUM(D40,G40)</f>
        <v>32</v>
      </c>
      <c r="K40" s="224" t="s">
        <v>2236</v>
      </c>
    </row>
    <row r="41" spans="1:11" ht="28.5" customHeight="1">
      <c r="A41" s="2030" t="s">
        <v>64</v>
      </c>
      <c r="B41" s="2046">
        <v>109</v>
      </c>
      <c r="C41" s="2046">
        <v>29</v>
      </c>
      <c r="D41" s="2046">
        <v>138</v>
      </c>
      <c r="E41" s="2046">
        <v>0</v>
      </c>
      <c r="F41" s="2046">
        <v>0</v>
      </c>
      <c r="G41" s="2046">
        <v>0</v>
      </c>
      <c r="H41" s="2046">
        <f t="shared" si="10"/>
        <v>109</v>
      </c>
      <c r="I41" s="2046">
        <f t="shared" si="11"/>
        <v>29</v>
      </c>
      <c r="J41" s="2046">
        <f t="shared" si="11"/>
        <v>138</v>
      </c>
      <c r="K41" s="100" t="s">
        <v>527</v>
      </c>
    </row>
    <row r="42" spans="1:11" ht="28.5" customHeight="1">
      <c r="A42" s="2030" t="s">
        <v>2078</v>
      </c>
      <c r="B42" s="2046">
        <v>16</v>
      </c>
      <c r="C42" s="2046">
        <v>16</v>
      </c>
      <c r="D42" s="2046">
        <v>32</v>
      </c>
      <c r="E42" s="2046">
        <v>0</v>
      </c>
      <c r="F42" s="2046">
        <v>0</v>
      </c>
      <c r="G42" s="2046">
        <v>0</v>
      </c>
      <c r="H42" s="2046">
        <f t="shared" si="10"/>
        <v>16</v>
      </c>
      <c r="I42" s="2046">
        <f t="shared" si="11"/>
        <v>16</v>
      </c>
      <c r="J42" s="2046">
        <f t="shared" si="11"/>
        <v>32</v>
      </c>
      <c r="K42" s="224" t="s">
        <v>1819</v>
      </c>
    </row>
    <row r="43" spans="1:11" ht="28.5" customHeight="1">
      <c r="A43" s="2030" t="s">
        <v>26</v>
      </c>
      <c r="B43" s="2046">
        <v>59</v>
      </c>
      <c r="C43" s="2046">
        <v>41</v>
      </c>
      <c r="D43" s="2046">
        <v>100</v>
      </c>
      <c r="E43" s="2046">
        <v>0</v>
      </c>
      <c r="F43" s="2046">
        <v>0</v>
      </c>
      <c r="G43" s="2046">
        <v>0</v>
      </c>
      <c r="H43" s="2046">
        <f t="shared" si="10"/>
        <v>59</v>
      </c>
      <c r="I43" s="2046">
        <f t="shared" si="11"/>
        <v>41</v>
      </c>
      <c r="J43" s="2046">
        <f t="shared" si="11"/>
        <v>100</v>
      </c>
      <c r="K43" s="224" t="s">
        <v>1820</v>
      </c>
    </row>
    <row r="44" spans="1:11" ht="28.5" customHeight="1">
      <c r="A44" s="2030" t="s">
        <v>65</v>
      </c>
      <c r="B44" s="2046">
        <v>68</v>
      </c>
      <c r="C44" s="2046">
        <v>26</v>
      </c>
      <c r="D44" s="2046">
        <v>94</v>
      </c>
      <c r="E44" s="2046">
        <v>0</v>
      </c>
      <c r="F44" s="2046">
        <v>0</v>
      </c>
      <c r="G44" s="2046">
        <v>0</v>
      </c>
      <c r="H44" s="2046">
        <f t="shared" si="10"/>
        <v>68</v>
      </c>
      <c r="I44" s="2046">
        <f t="shared" si="11"/>
        <v>26</v>
      </c>
      <c r="J44" s="2046">
        <f t="shared" si="11"/>
        <v>94</v>
      </c>
      <c r="K44" s="37" t="s">
        <v>1168</v>
      </c>
    </row>
    <row r="45" spans="1:11" ht="28.5" customHeight="1">
      <c r="A45" s="2030" t="s">
        <v>171</v>
      </c>
      <c r="B45" s="2046">
        <v>8</v>
      </c>
      <c r="C45" s="2046">
        <v>6</v>
      </c>
      <c r="D45" s="2046">
        <v>14</v>
      </c>
      <c r="E45" s="2046">
        <v>0</v>
      </c>
      <c r="F45" s="2046">
        <v>0</v>
      </c>
      <c r="G45" s="2046">
        <v>0</v>
      </c>
      <c r="H45" s="2046">
        <f t="shared" si="10"/>
        <v>8</v>
      </c>
      <c r="I45" s="2046">
        <f t="shared" si="11"/>
        <v>6</v>
      </c>
      <c r="J45" s="2046">
        <f t="shared" si="11"/>
        <v>14</v>
      </c>
      <c r="K45" s="2115" t="s">
        <v>499</v>
      </c>
    </row>
    <row r="46" spans="1:11" ht="28.5" customHeight="1" thickBot="1">
      <c r="A46" s="2039" t="s">
        <v>52</v>
      </c>
      <c r="B46" s="885">
        <f t="shared" ref="B46:J46" si="15">SUM(B39:B45)</f>
        <v>290</v>
      </c>
      <c r="C46" s="885">
        <f t="shared" si="15"/>
        <v>126</v>
      </c>
      <c r="D46" s="885">
        <f t="shared" si="15"/>
        <v>416</v>
      </c>
      <c r="E46" s="885">
        <f t="shared" si="15"/>
        <v>0</v>
      </c>
      <c r="F46" s="885">
        <f t="shared" si="15"/>
        <v>0</v>
      </c>
      <c r="G46" s="885">
        <f t="shared" si="15"/>
        <v>0</v>
      </c>
      <c r="H46" s="885">
        <f t="shared" si="15"/>
        <v>290</v>
      </c>
      <c r="I46" s="885">
        <f t="shared" si="15"/>
        <v>126</v>
      </c>
      <c r="J46" s="885">
        <f t="shared" si="15"/>
        <v>416</v>
      </c>
      <c r="K46" s="101" t="s">
        <v>588</v>
      </c>
    </row>
    <row r="47" spans="1:11" ht="28.5" customHeight="1" thickBot="1">
      <c r="A47" s="2031" t="s">
        <v>218</v>
      </c>
      <c r="B47" s="1043">
        <f t="shared" ref="B47:J47" si="16">SUM(B46,B31)</f>
        <v>2607</v>
      </c>
      <c r="C47" s="1043">
        <f t="shared" si="16"/>
        <v>1787</v>
      </c>
      <c r="D47" s="1043">
        <f t="shared" si="16"/>
        <v>4394</v>
      </c>
      <c r="E47" s="1043">
        <f t="shared" si="16"/>
        <v>0</v>
      </c>
      <c r="F47" s="1043">
        <f t="shared" si="16"/>
        <v>0</v>
      </c>
      <c r="G47" s="1043">
        <f t="shared" si="16"/>
        <v>0</v>
      </c>
      <c r="H47" s="1043">
        <f t="shared" si="16"/>
        <v>2607</v>
      </c>
      <c r="I47" s="1043">
        <f t="shared" si="16"/>
        <v>1787</v>
      </c>
      <c r="J47" s="1043">
        <f t="shared" si="16"/>
        <v>4394</v>
      </c>
      <c r="K47" s="1043" t="s">
        <v>2351</v>
      </c>
    </row>
    <row r="48" spans="1:11" ht="16.5" thickTop="1">
      <c r="B48" s="10"/>
      <c r="C48" s="10"/>
      <c r="D48" s="10"/>
      <c r="E48" s="10"/>
      <c r="F48" s="10"/>
      <c r="G48" s="10"/>
      <c r="H48" s="10"/>
      <c r="I48" s="10"/>
      <c r="J48" s="10"/>
    </row>
    <row r="49" spans="2:10" ht="15.75">
      <c r="B49" s="10"/>
      <c r="C49" s="10"/>
      <c r="D49" s="10"/>
      <c r="E49" s="10"/>
      <c r="F49" s="10"/>
      <c r="G49" s="10"/>
      <c r="H49" s="10"/>
      <c r="I49" s="10"/>
      <c r="J49" s="10"/>
    </row>
    <row r="50" spans="2:10" ht="15.75">
      <c r="B50" s="10"/>
      <c r="C50" s="10"/>
      <c r="D50" s="10"/>
      <c r="E50" s="10"/>
      <c r="F50" s="10"/>
      <c r="G50" s="10"/>
      <c r="H50" s="10"/>
      <c r="I50" s="10"/>
      <c r="J50" s="10"/>
    </row>
    <row r="51" spans="2:10" ht="15.75">
      <c r="B51" s="10"/>
      <c r="C51" s="10"/>
      <c r="D51" s="10"/>
      <c r="E51" s="10"/>
      <c r="F51" s="10"/>
      <c r="G51" s="10"/>
      <c r="H51" s="10"/>
      <c r="I51" s="10"/>
      <c r="J51" s="10"/>
    </row>
    <row r="52" spans="2:10" ht="15.75">
      <c r="B52" s="10"/>
      <c r="C52" s="10"/>
      <c r="D52" s="10"/>
      <c r="E52" s="10"/>
      <c r="F52" s="10"/>
      <c r="G52" s="10"/>
      <c r="H52" s="10"/>
      <c r="I52" s="10"/>
      <c r="J52" s="10"/>
    </row>
    <row r="53" spans="2:10" ht="15.75">
      <c r="B53" s="10"/>
      <c r="C53" s="10"/>
      <c r="D53" s="10"/>
      <c r="E53" s="10"/>
      <c r="F53" s="10"/>
      <c r="G53" s="10"/>
      <c r="H53" s="10"/>
      <c r="I53" s="10"/>
      <c r="J53" s="10"/>
    </row>
    <row r="54" spans="2:10">
      <c r="B54" s="13"/>
      <c r="C54" s="13"/>
      <c r="D54" s="13"/>
      <c r="E54" s="13"/>
      <c r="F54" s="13"/>
      <c r="G54" s="13"/>
      <c r="H54" s="13"/>
      <c r="I54" s="13"/>
      <c r="J54" s="13"/>
    </row>
    <row r="55" spans="2:10">
      <c r="B55" s="13"/>
      <c r="C55" s="13"/>
      <c r="D55" s="13"/>
      <c r="E55" s="13"/>
      <c r="F55" s="13"/>
      <c r="G55" s="13"/>
      <c r="H55" s="13"/>
      <c r="I55" s="13"/>
      <c r="J55" s="13"/>
    </row>
    <row r="56" spans="2:10">
      <c r="B56" s="13"/>
      <c r="C56" s="13"/>
      <c r="D56" s="13"/>
      <c r="E56" s="13"/>
      <c r="F56" s="13"/>
      <c r="G56" s="13"/>
      <c r="H56" s="13"/>
      <c r="I56" s="13"/>
      <c r="J56" s="13"/>
    </row>
    <row r="57" spans="2:10">
      <c r="B57" s="13"/>
      <c r="C57" s="13"/>
      <c r="D57" s="13"/>
      <c r="E57" s="13"/>
      <c r="F57" s="13"/>
      <c r="G57" s="13"/>
      <c r="H57" s="13"/>
      <c r="I57" s="13"/>
      <c r="J57" s="13"/>
    </row>
    <row r="58" spans="2:10">
      <c r="B58" s="13"/>
      <c r="C58" s="13"/>
      <c r="D58" s="13"/>
      <c r="E58" s="13"/>
      <c r="F58" s="13"/>
      <c r="G58" s="13"/>
      <c r="H58" s="13"/>
      <c r="I58" s="13"/>
      <c r="J58" s="13"/>
    </row>
    <row r="59" spans="2:10">
      <c r="B59" s="13"/>
      <c r="C59" s="13"/>
      <c r="D59" s="13"/>
      <c r="E59" s="13"/>
      <c r="F59" s="13"/>
      <c r="G59" s="13"/>
      <c r="H59" s="13"/>
      <c r="I59" s="13"/>
      <c r="J59" s="13"/>
    </row>
    <row r="60" spans="2:10">
      <c r="B60" s="13"/>
      <c r="C60" s="13"/>
      <c r="D60" s="13"/>
      <c r="E60" s="13"/>
      <c r="F60" s="13"/>
      <c r="G60" s="13"/>
      <c r="H60" s="13"/>
      <c r="I60" s="13"/>
      <c r="J60" s="13"/>
    </row>
    <row r="61" spans="2:10">
      <c r="B61" s="13"/>
      <c r="C61" s="13"/>
      <c r="D61" s="13"/>
      <c r="E61" s="13"/>
      <c r="F61" s="13"/>
      <c r="G61" s="13"/>
      <c r="H61" s="13"/>
      <c r="I61" s="13"/>
      <c r="J61" s="13"/>
    </row>
    <row r="62" spans="2:10">
      <c r="B62" s="13"/>
      <c r="C62" s="13"/>
      <c r="D62" s="13"/>
      <c r="E62" s="13"/>
      <c r="F62" s="13"/>
      <c r="G62" s="13"/>
      <c r="H62" s="13"/>
      <c r="I62" s="13"/>
      <c r="J62" s="13"/>
    </row>
    <row r="63" spans="2:10">
      <c r="B63" s="13"/>
      <c r="C63" s="13"/>
      <c r="D63" s="13"/>
      <c r="E63" s="13"/>
      <c r="F63" s="13"/>
      <c r="G63" s="13"/>
      <c r="H63" s="13"/>
      <c r="I63" s="13"/>
      <c r="J63" s="13"/>
    </row>
    <row r="64" spans="2:10">
      <c r="B64" s="13"/>
      <c r="C64" s="13"/>
      <c r="D64" s="13"/>
      <c r="E64" s="13"/>
      <c r="F64" s="13"/>
      <c r="G64" s="13"/>
      <c r="H64" s="13"/>
      <c r="I64" s="13"/>
      <c r="J64" s="13"/>
    </row>
    <row r="65" spans="2:10">
      <c r="B65" s="13"/>
      <c r="C65" s="13"/>
      <c r="D65" s="13"/>
      <c r="E65" s="13"/>
      <c r="F65" s="13"/>
      <c r="G65" s="13"/>
      <c r="H65" s="13"/>
      <c r="I65" s="13"/>
      <c r="J65" s="13"/>
    </row>
    <row r="66" spans="2:10">
      <c r="B66" s="13"/>
      <c r="C66" s="13"/>
      <c r="D66" s="13"/>
      <c r="E66" s="13"/>
      <c r="F66" s="13"/>
      <c r="G66" s="13"/>
      <c r="H66" s="13"/>
      <c r="I66" s="13"/>
      <c r="J66" s="13"/>
    </row>
    <row r="67" spans="2:10">
      <c r="B67" s="13"/>
      <c r="C67" s="13"/>
      <c r="D67" s="13"/>
      <c r="E67" s="13"/>
      <c r="F67" s="13"/>
      <c r="G67" s="13"/>
      <c r="H67" s="13"/>
      <c r="I67" s="13"/>
      <c r="J67" s="13"/>
    </row>
    <row r="68" spans="2:10">
      <c r="B68" s="13"/>
      <c r="C68" s="13"/>
      <c r="D68" s="13"/>
      <c r="E68" s="13"/>
      <c r="F68" s="13"/>
      <c r="G68" s="13"/>
      <c r="H68" s="13"/>
      <c r="I68" s="13"/>
      <c r="J68" s="13"/>
    </row>
    <row r="69" spans="2:10">
      <c r="B69" s="13"/>
      <c r="C69" s="13"/>
      <c r="D69" s="13"/>
      <c r="E69" s="13"/>
      <c r="F69" s="13"/>
      <c r="G69" s="13"/>
      <c r="H69" s="13"/>
      <c r="I69" s="13"/>
      <c r="J69" s="13"/>
    </row>
  </sheetData>
  <mergeCells count="12">
    <mergeCell ref="A1:K1"/>
    <mergeCell ref="A2:K2"/>
    <mergeCell ref="A4:A7"/>
    <mergeCell ref="B4:D4"/>
    <mergeCell ref="E4:G4"/>
    <mergeCell ref="H4:J4"/>
    <mergeCell ref="K4:K7"/>
    <mergeCell ref="A34:A37"/>
    <mergeCell ref="B34:D34"/>
    <mergeCell ref="E34:G34"/>
    <mergeCell ref="H34:J34"/>
    <mergeCell ref="K34:K3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98"/>
  <sheetViews>
    <sheetView rightToLeft="1" tabSelected="1" view="pageBreakPreview" zoomScale="75" zoomScaleNormal="62" zoomScaleSheetLayoutView="75" workbookViewId="0">
      <selection sqref="A1:N1"/>
    </sheetView>
  </sheetViews>
  <sheetFormatPr defaultRowHeight="23.25" customHeight="1"/>
  <cols>
    <col min="1" max="1" width="28.5703125" style="363" customWidth="1"/>
    <col min="2" max="2" width="12.140625" style="363" customWidth="1"/>
    <col min="3" max="3" width="11.140625" style="363" customWidth="1"/>
    <col min="4" max="4" width="8.7109375" style="363" customWidth="1"/>
    <col min="5" max="10" width="7.85546875" style="363" customWidth="1"/>
    <col min="11" max="13" width="8.7109375" style="363" customWidth="1"/>
    <col min="14" max="14" width="43" style="363" customWidth="1"/>
    <col min="15" max="16384" width="9.140625" style="363"/>
  </cols>
  <sheetData>
    <row r="1" spans="1:14" ht="33" customHeight="1">
      <c r="A1" s="2679" t="s">
        <v>2424</v>
      </c>
      <c r="B1" s="2679"/>
      <c r="C1" s="2679"/>
      <c r="D1" s="2679"/>
      <c r="E1" s="2679"/>
      <c r="F1" s="2679"/>
      <c r="G1" s="2679"/>
      <c r="H1" s="2679"/>
      <c r="I1" s="2679"/>
      <c r="J1" s="2679"/>
      <c r="K1" s="2679"/>
      <c r="L1" s="2679"/>
      <c r="M1" s="2679"/>
      <c r="N1" s="2679"/>
    </row>
    <row r="2" spans="1:14" ht="39.75" customHeight="1">
      <c r="A2" s="2685" t="s">
        <v>1824</v>
      </c>
      <c r="B2" s="2685"/>
      <c r="C2" s="2685"/>
      <c r="D2" s="2685"/>
      <c r="E2" s="2685"/>
      <c r="F2" s="2685"/>
      <c r="G2" s="2685"/>
      <c r="H2" s="2685"/>
      <c r="I2" s="2685"/>
      <c r="J2" s="2685"/>
      <c r="K2" s="2685"/>
      <c r="L2" s="2685"/>
      <c r="M2" s="2685"/>
      <c r="N2" s="2685"/>
    </row>
    <row r="3" spans="1:14" ht="17.25" customHeight="1" thickBot="1">
      <c r="A3" s="364" t="s">
        <v>460</v>
      </c>
      <c r="B3" s="2686"/>
      <c r="C3" s="2686"/>
      <c r="D3" s="2686"/>
      <c r="E3" s="2686"/>
      <c r="F3" s="2686"/>
      <c r="G3" s="2686"/>
      <c r="H3" s="2686"/>
      <c r="I3" s="2686"/>
      <c r="J3" s="2686"/>
      <c r="K3" s="2686"/>
      <c r="L3" s="2686"/>
      <c r="M3" s="2686"/>
      <c r="N3" s="365" t="s">
        <v>461</v>
      </c>
    </row>
    <row r="4" spans="1:14" ht="20.25" customHeight="1" thickTop="1">
      <c r="A4" s="2684" t="s">
        <v>128</v>
      </c>
      <c r="B4" s="2684" t="s">
        <v>45</v>
      </c>
      <c r="C4" s="2684"/>
      <c r="D4" s="2684"/>
      <c r="E4" s="2684" t="s">
        <v>46</v>
      </c>
      <c r="F4" s="2684"/>
      <c r="G4" s="2684"/>
      <c r="H4" s="2684" t="s">
        <v>972</v>
      </c>
      <c r="I4" s="2684"/>
      <c r="J4" s="2684"/>
      <c r="K4" s="2684" t="s">
        <v>905</v>
      </c>
      <c r="L4" s="2684"/>
      <c r="M4" s="2684"/>
      <c r="N4" s="2680" t="s">
        <v>462</v>
      </c>
    </row>
    <row r="5" spans="1:14" ht="20.25" customHeight="1">
      <c r="A5" s="2683"/>
      <c r="B5" s="2683" t="s">
        <v>1673</v>
      </c>
      <c r="C5" s="2683"/>
      <c r="D5" s="2683"/>
      <c r="E5" s="2683" t="s">
        <v>463</v>
      </c>
      <c r="F5" s="2683"/>
      <c r="G5" s="2683"/>
      <c r="H5" s="2683" t="s">
        <v>1658</v>
      </c>
      <c r="I5" s="2683"/>
      <c r="J5" s="2683"/>
      <c r="K5" s="2683" t="s">
        <v>464</v>
      </c>
      <c r="L5" s="2683"/>
      <c r="M5" s="2683"/>
      <c r="N5" s="2681"/>
    </row>
    <row r="6" spans="1:14" ht="20.25" customHeight="1">
      <c r="A6" s="2683"/>
      <c r="B6" s="1320" t="s">
        <v>931</v>
      </c>
      <c r="C6" s="493" t="s">
        <v>1126</v>
      </c>
      <c r="D6" s="1320" t="s">
        <v>954</v>
      </c>
      <c r="E6" s="1320" t="s">
        <v>931</v>
      </c>
      <c r="F6" s="493" t="s">
        <v>1126</v>
      </c>
      <c r="G6" s="1320" t="s">
        <v>954</v>
      </c>
      <c r="H6" s="1320" t="s">
        <v>931</v>
      </c>
      <c r="I6" s="493" t="s">
        <v>1126</v>
      </c>
      <c r="J6" s="1320" t="s">
        <v>954</v>
      </c>
      <c r="K6" s="1320" t="s">
        <v>931</v>
      </c>
      <c r="L6" s="493" t="s">
        <v>1126</v>
      </c>
      <c r="M6" s="1320" t="s">
        <v>954</v>
      </c>
      <c r="N6" s="2681"/>
    </row>
    <row r="7" spans="1:14" ht="20.25" customHeight="1" thickBot="1">
      <c r="A7" s="2687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415" t="s">
        <v>934</v>
      </c>
      <c r="L7" s="415" t="s">
        <v>935</v>
      </c>
      <c r="M7" s="415" t="s">
        <v>936</v>
      </c>
      <c r="N7" s="2682"/>
    </row>
    <row r="8" spans="1:14" ht="20.25" customHeight="1">
      <c r="A8" s="1067" t="s">
        <v>48</v>
      </c>
      <c r="B8" s="1067"/>
      <c r="C8" s="1067"/>
      <c r="D8" s="1067"/>
      <c r="E8" s="1067"/>
      <c r="F8" s="1067"/>
      <c r="G8" s="1067"/>
      <c r="H8" s="1067"/>
      <c r="I8" s="1067"/>
      <c r="J8" s="1067"/>
      <c r="K8" s="1067"/>
      <c r="L8" s="1067"/>
      <c r="M8" s="1067"/>
      <c r="N8" s="1068" t="s">
        <v>465</v>
      </c>
    </row>
    <row r="9" spans="1:14" ht="20.25" customHeight="1">
      <c r="A9" s="366" t="s">
        <v>114</v>
      </c>
      <c r="B9" s="887">
        <v>3302</v>
      </c>
      <c r="C9" s="887">
        <v>6058</v>
      </c>
      <c r="D9" s="887">
        <v>9360</v>
      </c>
      <c r="E9" s="887">
        <v>5</v>
      </c>
      <c r="F9" s="887">
        <v>4</v>
      </c>
      <c r="G9" s="887">
        <f>SUM(E9:F9)</f>
        <v>9</v>
      </c>
      <c r="H9" s="887">
        <v>0</v>
      </c>
      <c r="I9" s="887">
        <v>0</v>
      </c>
      <c r="J9" s="887">
        <f>SUM(H9:I9)</f>
        <v>0</v>
      </c>
      <c r="K9" s="887">
        <f>SUM(B9,E9,H9)</f>
        <v>3307</v>
      </c>
      <c r="L9" s="887">
        <f>SUM(C9,F9,I9)</f>
        <v>6062</v>
      </c>
      <c r="M9" s="887">
        <f>SUM(K9:L9)</f>
        <v>9369</v>
      </c>
      <c r="N9" s="369" t="s">
        <v>466</v>
      </c>
    </row>
    <row r="10" spans="1:14" ht="20.25" customHeight="1">
      <c r="A10" s="366" t="s">
        <v>129</v>
      </c>
      <c r="B10" s="887">
        <v>3113</v>
      </c>
      <c r="C10" s="887">
        <v>2902</v>
      </c>
      <c r="D10" s="887">
        <v>6015</v>
      </c>
      <c r="E10" s="887">
        <v>0</v>
      </c>
      <c r="F10" s="887">
        <v>0</v>
      </c>
      <c r="G10" s="887">
        <f t="shared" ref="G10:G25" si="0">SUM(E10:F10)</f>
        <v>0</v>
      </c>
      <c r="H10" s="887">
        <v>0</v>
      </c>
      <c r="I10" s="887">
        <v>0</v>
      </c>
      <c r="J10" s="887">
        <f t="shared" ref="J10:J23" si="1">SUM(H10:I10)</f>
        <v>0</v>
      </c>
      <c r="K10" s="887">
        <f t="shared" ref="K10:K25" si="2">SUM(B10,E10,H10)</f>
        <v>3113</v>
      </c>
      <c r="L10" s="887">
        <f t="shared" ref="L10:L25" si="3">SUM(C10,F10,I10)</f>
        <v>2902</v>
      </c>
      <c r="M10" s="887">
        <f t="shared" ref="M10:M25" si="4">SUM(K10:L10)</f>
        <v>6015</v>
      </c>
      <c r="N10" s="369" t="s">
        <v>1666</v>
      </c>
    </row>
    <row r="11" spans="1:14" ht="20.25" customHeight="1">
      <c r="A11" s="366" t="s">
        <v>130</v>
      </c>
      <c r="B11" s="887">
        <v>626</v>
      </c>
      <c r="C11" s="887">
        <v>803</v>
      </c>
      <c r="D11" s="887">
        <f t="shared" ref="D11:D24" si="5">SUM(B11:C11)</f>
        <v>1429</v>
      </c>
      <c r="E11" s="887">
        <v>0</v>
      </c>
      <c r="F11" s="887">
        <v>1</v>
      </c>
      <c r="G11" s="887">
        <f t="shared" si="0"/>
        <v>1</v>
      </c>
      <c r="H11" s="887">
        <v>0</v>
      </c>
      <c r="I11" s="887">
        <v>0</v>
      </c>
      <c r="J11" s="887">
        <f t="shared" si="1"/>
        <v>0</v>
      </c>
      <c r="K11" s="887">
        <f t="shared" si="2"/>
        <v>626</v>
      </c>
      <c r="L11" s="887">
        <f t="shared" si="3"/>
        <v>804</v>
      </c>
      <c r="M11" s="887">
        <f t="shared" si="4"/>
        <v>1430</v>
      </c>
      <c r="N11" s="369" t="s">
        <v>1667</v>
      </c>
    </row>
    <row r="12" spans="1:14" ht="20.25" customHeight="1">
      <c r="A12" s="888" t="s">
        <v>147</v>
      </c>
      <c r="B12" s="887">
        <v>251</v>
      </c>
      <c r="C12" s="887">
        <v>490</v>
      </c>
      <c r="D12" s="887">
        <v>741</v>
      </c>
      <c r="E12" s="887">
        <v>0</v>
      </c>
      <c r="F12" s="887">
        <v>0</v>
      </c>
      <c r="G12" s="887">
        <f t="shared" si="0"/>
        <v>0</v>
      </c>
      <c r="H12" s="887">
        <v>0</v>
      </c>
      <c r="I12" s="887">
        <v>0</v>
      </c>
      <c r="J12" s="887">
        <f t="shared" si="1"/>
        <v>0</v>
      </c>
      <c r="K12" s="887">
        <f t="shared" si="2"/>
        <v>251</v>
      </c>
      <c r="L12" s="887">
        <f t="shared" si="3"/>
        <v>490</v>
      </c>
      <c r="M12" s="887">
        <f t="shared" si="4"/>
        <v>741</v>
      </c>
      <c r="N12" s="369" t="s">
        <v>1668</v>
      </c>
    </row>
    <row r="13" spans="1:14" ht="20.25" customHeight="1">
      <c r="A13" s="366" t="s">
        <v>201</v>
      </c>
      <c r="B13" s="887">
        <v>939</v>
      </c>
      <c r="C13" s="887">
        <v>1507</v>
      </c>
      <c r="D13" s="887">
        <f t="shared" si="5"/>
        <v>2446</v>
      </c>
      <c r="E13" s="887">
        <v>0</v>
      </c>
      <c r="F13" s="887">
        <v>0</v>
      </c>
      <c r="G13" s="887">
        <f t="shared" si="0"/>
        <v>0</v>
      </c>
      <c r="H13" s="887">
        <v>0</v>
      </c>
      <c r="I13" s="887">
        <v>0</v>
      </c>
      <c r="J13" s="887">
        <f t="shared" si="1"/>
        <v>0</v>
      </c>
      <c r="K13" s="887">
        <f t="shared" si="2"/>
        <v>939</v>
      </c>
      <c r="L13" s="887">
        <f t="shared" si="3"/>
        <v>1507</v>
      </c>
      <c r="M13" s="887">
        <f t="shared" si="4"/>
        <v>2446</v>
      </c>
      <c r="N13" s="369" t="s">
        <v>1669</v>
      </c>
    </row>
    <row r="14" spans="1:14" ht="20.25" customHeight="1">
      <c r="A14" s="366" t="s">
        <v>115</v>
      </c>
      <c r="B14" s="887">
        <v>2317</v>
      </c>
      <c r="C14" s="887">
        <v>1661</v>
      </c>
      <c r="D14" s="887">
        <v>3978</v>
      </c>
      <c r="E14" s="887">
        <v>0</v>
      </c>
      <c r="F14" s="887">
        <v>0</v>
      </c>
      <c r="G14" s="887">
        <f t="shared" si="0"/>
        <v>0</v>
      </c>
      <c r="H14" s="887">
        <v>0</v>
      </c>
      <c r="I14" s="887">
        <v>0</v>
      </c>
      <c r="J14" s="887">
        <v>0</v>
      </c>
      <c r="K14" s="887">
        <f t="shared" si="2"/>
        <v>2317</v>
      </c>
      <c r="L14" s="887">
        <f t="shared" si="3"/>
        <v>1661</v>
      </c>
      <c r="M14" s="887">
        <f t="shared" si="4"/>
        <v>3978</v>
      </c>
      <c r="N14" s="369" t="s">
        <v>1670</v>
      </c>
    </row>
    <row r="15" spans="1:14" ht="20.25" customHeight="1">
      <c r="A15" s="366" t="s">
        <v>2164</v>
      </c>
      <c r="B15" s="887">
        <v>82</v>
      </c>
      <c r="C15" s="887">
        <v>62</v>
      </c>
      <c r="D15" s="887">
        <v>144</v>
      </c>
      <c r="E15" s="887">
        <v>0</v>
      </c>
      <c r="F15" s="887">
        <v>0</v>
      </c>
      <c r="G15" s="887">
        <f t="shared" ref="G15" si="6">SUM(E15:F15)</f>
        <v>0</v>
      </c>
      <c r="H15" s="887">
        <v>0</v>
      </c>
      <c r="I15" s="887">
        <v>0</v>
      </c>
      <c r="J15" s="887">
        <v>0</v>
      </c>
      <c r="K15" s="887">
        <f t="shared" ref="K15" si="7">SUM(B15,E15,H15)</f>
        <v>82</v>
      </c>
      <c r="L15" s="887">
        <f t="shared" ref="L15" si="8">SUM(C15,F15,I15)</f>
        <v>62</v>
      </c>
      <c r="M15" s="887">
        <f t="shared" ref="M15" si="9">SUM(K15:L15)</f>
        <v>144</v>
      </c>
      <c r="N15" s="369" t="s">
        <v>2173</v>
      </c>
    </row>
    <row r="16" spans="1:14" ht="20.25" customHeight="1">
      <c r="A16" s="366" t="s">
        <v>1111</v>
      </c>
      <c r="B16" s="887">
        <v>181</v>
      </c>
      <c r="C16" s="887">
        <v>87</v>
      </c>
      <c r="D16" s="887">
        <f t="shared" si="5"/>
        <v>268</v>
      </c>
      <c r="E16" s="887">
        <v>0</v>
      </c>
      <c r="F16" s="887">
        <v>0</v>
      </c>
      <c r="G16" s="887">
        <f t="shared" si="0"/>
        <v>0</v>
      </c>
      <c r="H16" s="887">
        <v>0</v>
      </c>
      <c r="I16" s="887">
        <v>0</v>
      </c>
      <c r="J16" s="887">
        <v>0</v>
      </c>
      <c r="K16" s="887">
        <f t="shared" si="2"/>
        <v>181</v>
      </c>
      <c r="L16" s="887">
        <f t="shared" si="3"/>
        <v>87</v>
      </c>
      <c r="M16" s="887">
        <f t="shared" si="4"/>
        <v>268</v>
      </c>
      <c r="N16" s="369" t="s">
        <v>1112</v>
      </c>
    </row>
    <row r="17" spans="1:14" ht="20.25" customHeight="1">
      <c r="A17" s="366" t="s">
        <v>116</v>
      </c>
      <c r="B17" s="887">
        <v>2140</v>
      </c>
      <c r="C17" s="887">
        <v>3310</v>
      </c>
      <c r="D17" s="887">
        <v>5450</v>
      </c>
      <c r="E17" s="887">
        <v>0</v>
      </c>
      <c r="F17" s="887">
        <v>0</v>
      </c>
      <c r="G17" s="887">
        <f t="shared" si="0"/>
        <v>0</v>
      </c>
      <c r="H17" s="887">
        <v>0</v>
      </c>
      <c r="I17" s="887">
        <v>0</v>
      </c>
      <c r="J17" s="887">
        <f t="shared" si="1"/>
        <v>0</v>
      </c>
      <c r="K17" s="887">
        <f t="shared" si="2"/>
        <v>2140</v>
      </c>
      <c r="L17" s="887">
        <f t="shared" si="3"/>
        <v>3310</v>
      </c>
      <c r="M17" s="887">
        <f t="shared" si="4"/>
        <v>5450</v>
      </c>
      <c r="N17" s="369" t="s">
        <v>1665</v>
      </c>
    </row>
    <row r="18" spans="1:14" ht="20.25" customHeight="1">
      <c r="A18" s="366" t="s">
        <v>1823</v>
      </c>
      <c r="B18" s="887">
        <v>46</v>
      </c>
      <c r="C18" s="887">
        <v>100</v>
      </c>
      <c r="D18" s="887">
        <v>146</v>
      </c>
      <c r="E18" s="887">
        <v>0</v>
      </c>
      <c r="F18" s="887">
        <v>0</v>
      </c>
      <c r="G18" s="887">
        <v>0</v>
      </c>
      <c r="H18" s="887">
        <v>0</v>
      </c>
      <c r="I18" s="887">
        <v>0</v>
      </c>
      <c r="J18" s="887">
        <v>0</v>
      </c>
      <c r="K18" s="887">
        <v>46</v>
      </c>
      <c r="L18" s="887">
        <v>100</v>
      </c>
      <c r="M18" s="887">
        <v>146</v>
      </c>
      <c r="N18" s="369" t="s">
        <v>2224</v>
      </c>
    </row>
    <row r="19" spans="1:14" ht="20.25" customHeight="1">
      <c r="A19" s="366" t="s">
        <v>131</v>
      </c>
      <c r="B19" s="887">
        <v>2167</v>
      </c>
      <c r="C19" s="887">
        <v>3093</v>
      </c>
      <c r="D19" s="887">
        <v>5260</v>
      </c>
      <c r="E19" s="887">
        <v>0</v>
      </c>
      <c r="F19" s="887">
        <v>2</v>
      </c>
      <c r="G19" s="887">
        <f t="shared" si="0"/>
        <v>2</v>
      </c>
      <c r="H19" s="887">
        <v>0</v>
      </c>
      <c r="I19" s="887">
        <v>1</v>
      </c>
      <c r="J19" s="887">
        <f t="shared" si="1"/>
        <v>1</v>
      </c>
      <c r="K19" s="887">
        <f t="shared" si="2"/>
        <v>2167</v>
      </c>
      <c r="L19" s="887">
        <f t="shared" si="3"/>
        <v>3096</v>
      </c>
      <c r="M19" s="887">
        <f t="shared" si="4"/>
        <v>5263</v>
      </c>
      <c r="N19" s="369" t="s">
        <v>1672</v>
      </c>
    </row>
    <row r="20" spans="1:14" ht="20.25" customHeight="1">
      <c r="A20" s="366" t="s">
        <v>117</v>
      </c>
      <c r="B20" s="887">
        <v>1901</v>
      </c>
      <c r="C20" s="887">
        <v>1545</v>
      </c>
      <c r="D20" s="887">
        <v>3446</v>
      </c>
      <c r="E20" s="887">
        <v>1</v>
      </c>
      <c r="F20" s="887">
        <v>0</v>
      </c>
      <c r="G20" s="887">
        <f t="shared" si="0"/>
        <v>1</v>
      </c>
      <c r="H20" s="887">
        <v>0</v>
      </c>
      <c r="I20" s="887">
        <v>0</v>
      </c>
      <c r="J20" s="887">
        <f t="shared" si="1"/>
        <v>0</v>
      </c>
      <c r="K20" s="887">
        <f t="shared" si="2"/>
        <v>1902</v>
      </c>
      <c r="L20" s="887">
        <f t="shared" si="3"/>
        <v>1545</v>
      </c>
      <c r="M20" s="887">
        <f t="shared" si="4"/>
        <v>3447</v>
      </c>
      <c r="N20" s="369" t="s">
        <v>467</v>
      </c>
    </row>
    <row r="21" spans="1:14" ht="23.25" customHeight="1">
      <c r="A21" s="366" t="s">
        <v>205</v>
      </c>
      <c r="B21" s="366">
        <v>307</v>
      </c>
      <c r="C21" s="366">
        <v>266</v>
      </c>
      <c r="D21" s="366">
        <f>SUM(B21:C21)</f>
        <v>573</v>
      </c>
      <c r="E21" s="366">
        <v>0</v>
      </c>
      <c r="F21" s="366">
        <v>0</v>
      </c>
      <c r="G21" s="366">
        <f>SUM(E21:F21)</f>
        <v>0</v>
      </c>
      <c r="H21" s="366">
        <v>0</v>
      </c>
      <c r="I21" s="366">
        <v>0</v>
      </c>
      <c r="J21" s="366">
        <v>0</v>
      </c>
      <c r="K21" s="366">
        <f>SUM(B21,E21,H21)</f>
        <v>307</v>
      </c>
      <c r="L21" s="366">
        <f>SUM(C21,F21,I21)</f>
        <v>266</v>
      </c>
      <c r="M21" s="366">
        <f>SUM(K21:L21)</f>
        <v>573</v>
      </c>
      <c r="N21" s="369" t="s">
        <v>476</v>
      </c>
    </row>
    <row r="22" spans="1:14" ht="20.25" customHeight="1">
      <c r="A22" s="366" t="s">
        <v>132</v>
      </c>
      <c r="B22" s="887">
        <v>1605</v>
      </c>
      <c r="C22" s="887">
        <v>1930</v>
      </c>
      <c r="D22" s="887">
        <v>3535</v>
      </c>
      <c r="E22" s="887">
        <v>0</v>
      </c>
      <c r="F22" s="887">
        <v>0</v>
      </c>
      <c r="G22" s="887">
        <f t="shared" si="0"/>
        <v>0</v>
      </c>
      <c r="H22" s="887">
        <v>0</v>
      </c>
      <c r="I22" s="887">
        <v>0</v>
      </c>
      <c r="J22" s="887">
        <f t="shared" si="1"/>
        <v>0</v>
      </c>
      <c r="K22" s="887">
        <f t="shared" si="2"/>
        <v>1605</v>
      </c>
      <c r="L22" s="887">
        <f t="shared" si="3"/>
        <v>1930</v>
      </c>
      <c r="M22" s="887">
        <f t="shared" si="4"/>
        <v>3535</v>
      </c>
      <c r="N22" s="369" t="s">
        <v>1664</v>
      </c>
    </row>
    <row r="23" spans="1:14" ht="20.25" customHeight="1">
      <c r="A23" s="366" t="s">
        <v>133</v>
      </c>
      <c r="B23" s="887">
        <v>1642</v>
      </c>
      <c r="C23" s="887">
        <v>1783</v>
      </c>
      <c r="D23" s="887">
        <v>3425</v>
      </c>
      <c r="E23" s="887">
        <v>0</v>
      </c>
      <c r="F23" s="887">
        <v>0</v>
      </c>
      <c r="G23" s="887">
        <f t="shared" si="0"/>
        <v>0</v>
      </c>
      <c r="H23" s="887">
        <v>0</v>
      </c>
      <c r="I23" s="887">
        <v>0</v>
      </c>
      <c r="J23" s="887">
        <f t="shared" si="1"/>
        <v>0</v>
      </c>
      <c r="K23" s="887">
        <f t="shared" si="2"/>
        <v>1642</v>
      </c>
      <c r="L23" s="887">
        <f t="shared" si="3"/>
        <v>1783</v>
      </c>
      <c r="M23" s="887">
        <f t="shared" si="4"/>
        <v>3425</v>
      </c>
      <c r="N23" s="369" t="s">
        <v>1663</v>
      </c>
    </row>
    <row r="24" spans="1:14" ht="20.25" customHeight="1">
      <c r="A24" s="366" t="s">
        <v>1867</v>
      </c>
      <c r="B24" s="887">
        <v>192</v>
      </c>
      <c r="C24" s="887">
        <v>102</v>
      </c>
      <c r="D24" s="887">
        <f t="shared" si="5"/>
        <v>294</v>
      </c>
      <c r="E24" s="887">
        <v>0</v>
      </c>
      <c r="F24" s="887">
        <v>0</v>
      </c>
      <c r="G24" s="887">
        <f t="shared" si="0"/>
        <v>0</v>
      </c>
      <c r="H24" s="887">
        <v>0</v>
      </c>
      <c r="I24" s="887">
        <v>0</v>
      </c>
      <c r="J24" s="887">
        <v>0</v>
      </c>
      <c r="K24" s="887">
        <f t="shared" si="2"/>
        <v>192</v>
      </c>
      <c r="L24" s="887">
        <f t="shared" si="3"/>
        <v>102</v>
      </c>
      <c r="M24" s="887">
        <f t="shared" si="4"/>
        <v>294</v>
      </c>
      <c r="N24" s="369" t="s">
        <v>1113</v>
      </c>
    </row>
    <row r="25" spans="1:14" ht="20.25" customHeight="1">
      <c r="A25" s="366" t="s">
        <v>118</v>
      </c>
      <c r="B25" s="887">
        <v>1953</v>
      </c>
      <c r="C25" s="887">
        <v>2775</v>
      </c>
      <c r="D25" s="887">
        <v>4728</v>
      </c>
      <c r="E25" s="887">
        <v>0</v>
      </c>
      <c r="F25" s="887">
        <v>0</v>
      </c>
      <c r="G25" s="887">
        <f t="shared" si="0"/>
        <v>0</v>
      </c>
      <c r="H25" s="887">
        <v>0</v>
      </c>
      <c r="I25" s="887">
        <v>0</v>
      </c>
      <c r="J25" s="887">
        <v>0</v>
      </c>
      <c r="K25" s="887">
        <f t="shared" si="2"/>
        <v>1953</v>
      </c>
      <c r="L25" s="887">
        <f t="shared" si="3"/>
        <v>2775</v>
      </c>
      <c r="M25" s="887">
        <f t="shared" si="4"/>
        <v>4728</v>
      </c>
      <c r="N25" s="369" t="s">
        <v>468</v>
      </c>
    </row>
    <row r="26" spans="1:14" ht="23.25" customHeight="1" thickBot="1">
      <c r="A26" s="1069" t="s">
        <v>1114</v>
      </c>
      <c r="B26" s="1069">
        <v>283</v>
      </c>
      <c r="C26" s="1069">
        <v>249</v>
      </c>
      <c r="D26" s="1069">
        <f>SUM(B26:C26)</f>
        <v>532</v>
      </c>
      <c r="E26" s="1069">
        <v>0</v>
      </c>
      <c r="F26" s="1069">
        <v>0</v>
      </c>
      <c r="G26" s="1069">
        <f>SUM(E26:F26)</f>
        <v>0</v>
      </c>
      <c r="H26" s="1069">
        <v>0</v>
      </c>
      <c r="I26" s="1069">
        <v>0</v>
      </c>
      <c r="J26" s="1069">
        <v>0</v>
      </c>
      <c r="K26" s="1069">
        <f>SUM(B26,E26,H26)</f>
        <v>283</v>
      </c>
      <c r="L26" s="1069">
        <f>SUM(C26,F26,I26)</f>
        <v>249</v>
      </c>
      <c r="M26" s="1069">
        <f>SUM(K26:L26)</f>
        <v>532</v>
      </c>
      <c r="N26" s="2484" t="s">
        <v>1671</v>
      </c>
    </row>
    <row r="27" spans="1:14" ht="20.25" customHeight="1" thickTop="1"/>
    <row r="28" spans="1:14" ht="21" customHeight="1" thickBot="1">
      <c r="A28" s="1072" t="s">
        <v>457</v>
      </c>
      <c r="B28" s="2679"/>
      <c r="C28" s="2679"/>
      <c r="D28" s="2679"/>
      <c r="E28" s="2679"/>
      <c r="F28" s="2679"/>
      <c r="G28" s="2679"/>
      <c r="H28" s="2679"/>
      <c r="I28" s="2679"/>
      <c r="J28" s="2679"/>
      <c r="K28" s="2679"/>
      <c r="L28" s="2679"/>
      <c r="M28" s="2679"/>
      <c r="N28" s="1171" t="s">
        <v>1644</v>
      </c>
    </row>
    <row r="29" spans="1:14" ht="20.25" customHeight="1" thickTop="1">
      <c r="A29" s="2684" t="s">
        <v>128</v>
      </c>
      <c r="B29" s="2684" t="s">
        <v>45</v>
      </c>
      <c r="C29" s="2684"/>
      <c r="D29" s="2684"/>
      <c r="E29" s="2684" t="s">
        <v>46</v>
      </c>
      <c r="F29" s="2684"/>
      <c r="G29" s="2684"/>
      <c r="H29" s="2684" t="s">
        <v>972</v>
      </c>
      <c r="I29" s="2684"/>
      <c r="J29" s="2684"/>
      <c r="K29" s="2684" t="s">
        <v>905</v>
      </c>
      <c r="L29" s="2684"/>
      <c r="M29" s="2684"/>
      <c r="N29" s="2676" t="s">
        <v>462</v>
      </c>
    </row>
    <row r="30" spans="1:14" ht="20.25" customHeight="1">
      <c r="A30" s="2683"/>
      <c r="B30" s="2683" t="s">
        <v>1673</v>
      </c>
      <c r="C30" s="2683"/>
      <c r="D30" s="2683"/>
      <c r="E30" s="2683" t="s">
        <v>463</v>
      </c>
      <c r="F30" s="2683"/>
      <c r="G30" s="2683"/>
      <c r="H30" s="2683" t="s">
        <v>1658</v>
      </c>
      <c r="I30" s="2683"/>
      <c r="J30" s="2683"/>
      <c r="K30" s="2683" t="s">
        <v>464</v>
      </c>
      <c r="L30" s="2683"/>
      <c r="M30" s="2683"/>
      <c r="N30" s="2677"/>
    </row>
    <row r="31" spans="1:14" ht="20.25" customHeight="1">
      <c r="A31" s="2683"/>
      <c r="B31" s="1320" t="s">
        <v>931</v>
      </c>
      <c r="C31" s="493" t="s">
        <v>1126</v>
      </c>
      <c r="D31" s="1320" t="s">
        <v>954</v>
      </c>
      <c r="E31" s="1320" t="s">
        <v>931</v>
      </c>
      <c r="F31" s="493" t="s">
        <v>1126</v>
      </c>
      <c r="G31" s="1320" t="s">
        <v>954</v>
      </c>
      <c r="H31" s="1320" t="s">
        <v>931</v>
      </c>
      <c r="I31" s="493" t="s">
        <v>1126</v>
      </c>
      <c r="J31" s="1320" t="s">
        <v>954</v>
      </c>
      <c r="K31" s="1320" t="s">
        <v>931</v>
      </c>
      <c r="L31" s="493" t="s">
        <v>1126</v>
      </c>
      <c r="M31" s="1320" t="s">
        <v>954</v>
      </c>
      <c r="N31" s="2677"/>
    </row>
    <row r="32" spans="1:14" ht="20.25" customHeight="1" thickBot="1">
      <c r="A32" s="2687"/>
      <c r="B32" s="1326" t="s">
        <v>934</v>
      </c>
      <c r="C32" s="1326" t="s">
        <v>935</v>
      </c>
      <c r="D32" s="1326" t="s">
        <v>936</v>
      </c>
      <c r="E32" s="1326" t="s">
        <v>934</v>
      </c>
      <c r="F32" s="1326" t="s">
        <v>935</v>
      </c>
      <c r="G32" s="1326" t="s">
        <v>936</v>
      </c>
      <c r="H32" s="1326" t="s">
        <v>934</v>
      </c>
      <c r="I32" s="1326" t="s">
        <v>935</v>
      </c>
      <c r="J32" s="1326" t="s">
        <v>936</v>
      </c>
      <c r="K32" s="1326" t="s">
        <v>934</v>
      </c>
      <c r="L32" s="1326" t="s">
        <v>935</v>
      </c>
      <c r="M32" s="1326" t="s">
        <v>936</v>
      </c>
      <c r="N32" s="2678"/>
    </row>
    <row r="33" spans="1:14" ht="20.25" customHeight="1">
      <c r="A33" s="366" t="s">
        <v>119</v>
      </c>
      <c r="B33" s="887">
        <v>2023</v>
      </c>
      <c r="C33" s="887">
        <v>2653</v>
      </c>
      <c r="D33" s="887">
        <f>SUM(B33:C33)</f>
        <v>4676</v>
      </c>
      <c r="E33" s="887">
        <v>0</v>
      </c>
      <c r="F33" s="887">
        <v>0</v>
      </c>
      <c r="G33" s="887">
        <f>SUM(E33:F33)</f>
        <v>0</v>
      </c>
      <c r="H33" s="887">
        <v>0</v>
      </c>
      <c r="I33" s="887">
        <v>0</v>
      </c>
      <c r="J33" s="887">
        <v>0</v>
      </c>
      <c r="K33" s="887">
        <f t="shared" ref="K33:L37" si="10">SUM(B33,E33,H33)</f>
        <v>2023</v>
      </c>
      <c r="L33" s="887">
        <f t="shared" si="10"/>
        <v>2653</v>
      </c>
      <c r="M33" s="887">
        <f>SUM(K33:L33)</f>
        <v>4676</v>
      </c>
      <c r="N33" s="369" t="s">
        <v>469</v>
      </c>
    </row>
    <row r="34" spans="1:14" ht="20.25" customHeight="1">
      <c r="A34" s="366" t="s">
        <v>120</v>
      </c>
      <c r="B34" s="887">
        <v>1383</v>
      </c>
      <c r="C34" s="887">
        <v>1879</v>
      </c>
      <c r="D34" s="887">
        <f>SUM(B34:C34)</f>
        <v>3262</v>
      </c>
      <c r="E34" s="887">
        <v>0</v>
      </c>
      <c r="F34" s="887">
        <v>0</v>
      </c>
      <c r="G34" s="887">
        <f>SUM(E34:F34)</f>
        <v>0</v>
      </c>
      <c r="H34" s="887">
        <v>0</v>
      </c>
      <c r="I34" s="887">
        <v>0</v>
      </c>
      <c r="J34" s="887">
        <v>0</v>
      </c>
      <c r="K34" s="887">
        <f t="shared" si="10"/>
        <v>1383</v>
      </c>
      <c r="L34" s="887">
        <f t="shared" si="10"/>
        <v>1879</v>
      </c>
      <c r="M34" s="887">
        <f>SUM(K34:L34)</f>
        <v>3262</v>
      </c>
      <c r="N34" s="369" t="s">
        <v>470</v>
      </c>
    </row>
    <row r="35" spans="1:14" ht="20.25" customHeight="1">
      <c r="A35" s="366" t="s">
        <v>122</v>
      </c>
      <c r="B35" s="366">
        <v>963</v>
      </c>
      <c r="C35" s="366">
        <v>1792</v>
      </c>
      <c r="D35" s="366">
        <v>2755</v>
      </c>
      <c r="E35" s="366">
        <v>0</v>
      </c>
      <c r="F35" s="366">
        <v>0</v>
      </c>
      <c r="G35" s="366">
        <f>SUM(E35:F35)</f>
        <v>0</v>
      </c>
      <c r="H35" s="366">
        <v>0</v>
      </c>
      <c r="I35" s="366">
        <v>0</v>
      </c>
      <c r="J35" s="366">
        <v>0</v>
      </c>
      <c r="K35" s="366">
        <f t="shared" si="10"/>
        <v>963</v>
      </c>
      <c r="L35" s="366">
        <f t="shared" si="10"/>
        <v>1792</v>
      </c>
      <c r="M35" s="366">
        <f>SUM(K35:L35)</f>
        <v>2755</v>
      </c>
      <c r="N35" s="369" t="s">
        <v>471</v>
      </c>
    </row>
    <row r="36" spans="1:14" ht="23.25" customHeight="1">
      <c r="A36" s="366" t="s">
        <v>2380</v>
      </c>
      <c r="B36" s="366">
        <v>412</v>
      </c>
      <c r="C36" s="366">
        <v>747</v>
      </c>
      <c r="D36" s="366">
        <f>SUM(B36:C36)</f>
        <v>1159</v>
      </c>
      <c r="E36" s="366">
        <v>0</v>
      </c>
      <c r="F36" s="366">
        <v>0</v>
      </c>
      <c r="G36" s="366">
        <f>SUM(E36:F36)</f>
        <v>0</v>
      </c>
      <c r="H36" s="366">
        <v>0</v>
      </c>
      <c r="I36" s="366">
        <v>0</v>
      </c>
      <c r="J36" s="366">
        <v>0</v>
      </c>
      <c r="K36" s="366">
        <f t="shared" si="10"/>
        <v>412</v>
      </c>
      <c r="L36" s="366">
        <f t="shared" si="10"/>
        <v>747</v>
      </c>
      <c r="M36" s="366">
        <f>SUM(K36:L36)</f>
        <v>1159</v>
      </c>
      <c r="N36" s="369" t="s">
        <v>1816</v>
      </c>
    </row>
    <row r="37" spans="1:14" ht="23.25" customHeight="1">
      <c r="A37" s="366" t="s">
        <v>49</v>
      </c>
      <c r="B37" s="366">
        <v>1282</v>
      </c>
      <c r="C37" s="366">
        <v>1645</v>
      </c>
      <c r="D37" s="366">
        <f>SUM(B37:C37)</f>
        <v>2927</v>
      </c>
      <c r="E37" s="366">
        <v>0</v>
      </c>
      <c r="F37" s="366">
        <v>0</v>
      </c>
      <c r="G37" s="366">
        <v>0</v>
      </c>
      <c r="H37" s="366">
        <v>0</v>
      </c>
      <c r="I37" s="366">
        <v>0</v>
      </c>
      <c r="J37" s="366">
        <v>0</v>
      </c>
      <c r="K37" s="366">
        <f t="shared" si="10"/>
        <v>1282</v>
      </c>
      <c r="L37" s="366">
        <f t="shared" si="10"/>
        <v>1645</v>
      </c>
      <c r="M37" s="366">
        <f>SUM(K37:L37)</f>
        <v>2927</v>
      </c>
      <c r="N37" s="369" t="s">
        <v>472</v>
      </c>
    </row>
    <row r="38" spans="1:14" ht="23.25" customHeight="1">
      <c r="A38" s="366" t="s">
        <v>123</v>
      </c>
      <c r="B38" s="366">
        <v>1583</v>
      </c>
      <c r="C38" s="366">
        <v>1528</v>
      </c>
      <c r="D38" s="366">
        <v>3111</v>
      </c>
      <c r="E38" s="366">
        <v>0</v>
      </c>
      <c r="F38" s="366">
        <v>0</v>
      </c>
      <c r="G38" s="366">
        <f t="shared" ref="G38:G44" si="11">SUM(E38:F38)</f>
        <v>0</v>
      </c>
      <c r="H38" s="366">
        <v>0</v>
      </c>
      <c r="I38" s="366">
        <v>0</v>
      </c>
      <c r="J38" s="366">
        <v>0</v>
      </c>
      <c r="K38" s="366">
        <f t="shared" ref="K38:K45" si="12">SUM(B38,E38,H38)</f>
        <v>1583</v>
      </c>
      <c r="L38" s="366">
        <f t="shared" ref="L38:L44" si="13">SUM(C38,F38,I38)</f>
        <v>1528</v>
      </c>
      <c r="M38" s="366">
        <f t="shared" ref="M38:M45" si="14">SUM(K38:L38)</f>
        <v>3111</v>
      </c>
      <c r="N38" s="369" t="s">
        <v>473</v>
      </c>
    </row>
    <row r="39" spans="1:14" ht="23.25" customHeight="1">
      <c r="A39" s="366" t="s">
        <v>24</v>
      </c>
      <c r="B39" s="366">
        <v>733</v>
      </c>
      <c r="C39" s="366">
        <v>1126</v>
      </c>
      <c r="D39" s="366">
        <v>1859</v>
      </c>
      <c r="E39" s="366">
        <v>0</v>
      </c>
      <c r="F39" s="366">
        <v>0</v>
      </c>
      <c r="G39" s="366">
        <f t="shared" si="11"/>
        <v>0</v>
      </c>
      <c r="H39" s="366">
        <v>0</v>
      </c>
      <c r="I39" s="366">
        <v>0</v>
      </c>
      <c r="J39" s="366">
        <v>0</v>
      </c>
      <c r="K39" s="366">
        <f t="shared" si="12"/>
        <v>733</v>
      </c>
      <c r="L39" s="366">
        <f t="shared" si="13"/>
        <v>1126</v>
      </c>
      <c r="M39" s="366">
        <f t="shared" si="14"/>
        <v>1859</v>
      </c>
      <c r="N39" s="369" t="s">
        <v>474</v>
      </c>
    </row>
    <row r="40" spans="1:14" ht="23.25" customHeight="1">
      <c r="A40" s="366" t="s">
        <v>25</v>
      </c>
      <c r="B40" s="366">
        <v>1177</v>
      </c>
      <c r="C40" s="366">
        <v>1074</v>
      </c>
      <c r="D40" s="366">
        <f t="shared" ref="D40:D44" si="15">SUM(B40:C40)</f>
        <v>2251</v>
      </c>
      <c r="E40" s="366">
        <v>0</v>
      </c>
      <c r="F40" s="366">
        <v>0</v>
      </c>
      <c r="G40" s="366">
        <f t="shared" si="11"/>
        <v>0</v>
      </c>
      <c r="H40" s="366">
        <v>0</v>
      </c>
      <c r="I40" s="366">
        <v>0</v>
      </c>
      <c r="J40" s="366">
        <v>0</v>
      </c>
      <c r="K40" s="366">
        <f t="shared" si="12"/>
        <v>1177</v>
      </c>
      <c r="L40" s="366">
        <f t="shared" si="13"/>
        <v>1074</v>
      </c>
      <c r="M40" s="366">
        <f t="shared" si="14"/>
        <v>2251</v>
      </c>
      <c r="N40" s="369" t="s">
        <v>475</v>
      </c>
    </row>
    <row r="41" spans="1:14" ht="45" customHeight="1">
      <c r="A41" s="1073" t="s">
        <v>1115</v>
      </c>
      <c r="B41" s="1073">
        <v>2267</v>
      </c>
      <c r="C41" s="1073">
        <v>1449</v>
      </c>
      <c r="D41" s="366">
        <v>3716</v>
      </c>
      <c r="E41" s="1073">
        <v>1</v>
      </c>
      <c r="F41" s="1073">
        <v>0</v>
      </c>
      <c r="G41" s="366">
        <f t="shared" si="11"/>
        <v>1</v>
      </c>
      <c r="H41" s="1073">
        <v>0</v>
      </c>
      <c r="I41" s="1073">
        <v>0</v>
      </c>
      <c r="J41" s="1073">
        <v>0</v>
      </c>
      <c r="K41" s="366">
        <f t="shared" si="12"/>
        <v>2268</v>
      </c>
      <c r="L41" s="366">
        <f t="shared" si="13"/>
        <v>1449</v>
      </c>
      <c r="M41" s="366">
        <f t="shared" si="14"/>
        <v>3717</v>
      </c>
      <c r="N41" s="1074" t="s">
        <v>1659</v>
      </c>
    </row>
    <row r="42" spans="1:14" ht="38.25" customHeight="1">
      <c r="A42" s="366" t="s">
        <v>1067</v>
      </c>
      <c r="B42" s="366">
        <v>4515</v>
      </c>
      <c r="C42" s="366">
        <v>4025</v>
      </c>
      <c r="D42" s="366">
        <f t="shared" si="15"/>
        <v>8540</v>
      </c>
      <c r="E42" s="366">
        <v>0</v>
      </c>
      <c r="F42" s="366">
        <v>1</v>
      </c>
      <c r="G42" s="366">
        <f t="shared" si="11"/>
        <v>1</v>
      </c>
      <c r="H42" s="366">
        <v>0</v>
      </c>
      <c r="I42" s="366">
        <v>0</v>
      </c>
      <c r="J42" s="366">
        <v>0</v>
      </c>
      <c r="K42" s="366">
        <f t="shared" si="12"/>
        <v>4515</v>
      </c>
      <c r="L42" s="366">
        <f t="shared" si="13"/>
        <v>4026</v>
      </c>
      <c r="M42" s="366">
        <f t="shared" si="14"/>
        <v>8541</v>
      </c>
      <c r="N42" s="1074" t="s">
        <v>1660</v>
      </c>
    </row>
    <row r="43" spans="1:14" ht="40.5" customHeight="1">
      <c r="A43" s="366" t="s">
        <v>1066</v>
      </c>
      <c r="B43" s="366">
        <v>3124</v>
      </c>
      <c r="C43" s="366">
        <v>2929</v>
      </c>
      <c r="D43" s="366">
        <f t="shared" si="15"/>
        <v>6053</v>
      </c>
      <c r="E43" s="366">
        <v>0</v>
      </c>
      <c r="F43" s="366">
        <v>0</v>
      </c>
      <c r="G43" s="366">
        <f t="shared" si="11"/>
        <v>0</v>
      </c>
      <c r="H43" s="366">
        <v>0</v>
      </c>
      <c r="I43" s="366">
        <v>0</v>
      </c>
      <c r="J43" s="366">
        <v>0</v>
      </c>
      <c r="K43" s="366">
        <f t="shared" si="12"/>
        <v>3124</v>
      </c>
      <c r="L43" s="366">
        <f t="shared" si="13"/>
        <v>2929</v>
      </c>
      <c r="M43" s="366">
        <f t="shared" si="14"/>
        <v>6053</v>
      </c>
      <c r="N43" s="1074" t="s">
        <v>1661</v>
      </c>
    </row>
    <row r="44" spans="1:14" ht="42" customHeight="1">
      <c r="A44" s="366" t="s">
        <v>2341</v>
      </c>
      <c r="B44" s="366">
        <v>2354</v>
      </c>
      <c r="C44" s="366">
        <v>2200</v>
      </c>
      <c r="D44" s="366">
        <f t="shared" si="15"/>
        <v>4554</v>
      </c>
      <c r="E44" s="366">
        <v>0</v>
      </c>
      <c r="F44" s="366">
        <v>0</v>
      </c>
      <c r="G44" s="366">
        <f t="shared" si="11"/>
        <v>0</v>
      </c>
      <c r="H44" s="366">
        <v>0</v>
      </c>
      <c r="I44" s="366">
        <v>0</v>
      </c>
      <c r="J44" s="366">
        <v>0</v>
      </c>
      <c r="K44" s="366">
        <f t="shared" si="12"/>
        <v>2354</v>
      </c>
      <c r="L44" s="366">
        <f t="shared" si="13"/>
        <v>2200</v>
      </c>
      <c r="M44" s="366">
        <f t="shared" si="14"/>
        <v>4554</v>
      </c>
      <c r="N44" s="1074" t="s">
        <v>1662</v>
      </c>
    </row>
    <row r="45" spans="1:14" ht="26.25" customHeight="1">
      <c r="A45" s="1070" t="s">
        <v>134</v>
      </c>
      <c r="B45" s="366">
        <v>10244</v>
      </c>
      <c r="C45" s="366">
        <v>6366</v>
      </c>
      <c r="D45" s="366">
        <v>16610</v>
      </c>
      <c r="E45" s="366">
        <v>4</v>
      </c>
      <c r="F45" s="366">
        <v>7</v>
      </c>
      <c r="G45" s="366">
        <v>11</v>
      </c>
      <c r="H45" s="366">
        <v>0</v>
      </c>
      <c r="I45" s="366">
        <v>0</v>
      </c>
      <c r="J45" s="1070">
        <v>0</v>
      </c>
      <c r="K45" s="366">
        <f t="shared" si="12"/>
        <v>10248</v>
      </c>
      <c r="L45" s="366">
        <f>SUM(C45,F45,I45)</f>
        <v>6373</v>
      </c>
      <c r="M45" s="366">
        <f t="shared" si="14"/>
        <v>16621</v>
      </c>
      <c r="N45" s="1078" t="s">
        <v>477</v>
      </c>
    </row>
    <row r="46" spans="1:14" ht="26.25" customHeight="1" thickBot="1">
      <c r="A46" s="1069" t="s">
        <v>50</v>
      </c>
      <c r="B46" s="1069">
        <f>SUM(B33:B45,B9:B26)</f>
        <v>55107</v>
      </c>
      <c r="C46" s="1069">
        <f t="shared" ref="C46:M46" si="16">SUM(C33:C45,C9:C26)</f>
        <v>58136</v>
      </c>
      <c r="D46" s="1069">
        <f t="shared" si="16"/>
        <v>113243</v>
      </c>
      <c r="E46" s="1069">
        <f t="shared" si="16"/>
        <v>11</v>
      </c>
      <c r="F46" s="1069">
        <f t="shared" si="16"/>
        <v>15</v>
      </c>
      <c r="G46" s="1069">
        <f t="shared" si="16"/>
        <v>26</v>
      </c>
      <c r="H46" s="1069">
        <f t="shared" si="16"/>
        <v>0</v>
      </c>
      <c r="I46" s="1069">
        <f t="shared" si="16"/>
        <v>1</v>
      </c>
      <c r="J46" s="1069">
        <f t="shared" si="16"/>
        <v>1</v>
      </c>
      <c r="K46" s="1069">
        <f t="shared" si="16"/>
        <v>55118</v>
      </c>
      <c r="L46" s="1069">
        <f t="shared" si="16"/>
        <v>58152</v>
      </c>
      <c r="M46" s="1069">
        <f t="shared" si="16"/>
        <v>113270</v>
      </c>
      <c r="N46" s="941" t="s">
        <v>500</v>
      </c>
    </row>
    <row r="47" spans="1:14" ht="20.25" customHeight="1" thickTop="1">
      <c r="A47" s="1070"/>
      <c r="B47" s="1070"/>
      <c r="C47" s="1070"/>
      <c r="D47" s="1070"/>
      <c r="E47" s="1070"/>
      <c r="F47" s="1070"/>
      <c r="G47" s="1070"/>
      <c r="H47" s="1070"/>
      <c r="I47" s="1070"/>
      <c r="J47" s="1070"/>
      <c r="K47" s="1070"/>
      <c r="L47" s="1070"/>
      <c r="M47" s="1070"/>
      <c r="N47" s="1304"/>
    </row>
    <row r="48" spans="1:14" ht="20.25" customHeight="1">
      <c r="A48" s="1070"/>
      <c r="B48" s="1070"/>
      <c r="C48" s="1070"/>
      <c r="D48" s="1071"/>
      <c r="E48" s="1070"/>
      <c r="F48" s="1070"/>
      <c r="G48" s="1070"/>
      <c r="H48" s="1070"/>
      <c r="I48" s="1070"/>
      <c r="J48" s="1070"/>
      <c r="K48" s="1071"/>
      <c r="L48" s="1071"/>
      <c r="M48" s="1071"/>
      <c r="N48" s="1304"/>
    </row>
    <row r="49" spans="1:14" ht="20.25" customHeight="1">
      <c r="A49" s="1070"/>
      <c r="B49" s="1070"/>
      <c r="C49" s="1070"/>
      <c r="D49" s="1071"/>
      <c r="E49" s="1070"/>
      <c r="F49" s="1070"/>
      <c r="G49" s="1070"/>
      <c r="H49" s="1070"/>
      <c r="I49" s="1070"/>
      <c r="J49" s="1070"/>
      <c r="K49" s="1071"/>
      <c r="L49" s="1071"/>
      <c r="M49" s="1071"/>
      <c r="N49" s="1304"/>
    </row>
    <row r="50" spans="1:14" ht="20.25" customHeight="1">
      <c r="A50" s="1070"/>
      <c r="B50" s="1070"/>
      <c r="C50" s="1070"/>
      <c r="D50" s="1070"/>
      <c r="E50" s="1070"/>
      <c r="F50" s="1070"/>
      <c r="G50" s="1070"/>
      <c r="H50" s="1070"/>
      <c r="I50" s="1070"/>
      <c r="J50" s="1070"/>
      <c r="K50" s="1070"/>
      <c r="L50" s="1070"/>
      <c r="M50" s="1070"/>
      <c r="N50" s="1304"/>
    </row>
    <row r="51" spans="1:14" ht="20.25" customHeight="1">
      <c r="A51" s="1070"/>
      <c r="B51" s="1070"/>
      <c r="C51" s="1070"/>
      <c r="D51" s="1070"/>
      <c r="E51" s="1070"/>
      <c r="F51" s="1070"/>
      <c r="G51" s="1070"/>
      <c r="H51" s="1070"/>
      <c r="I51" s="1070"/>
      <c r="J51" s="1070"/>
      <c r="K51" s="1070"/>
      <c r="L51" s="1070"/>
      <c r="M51" s="1070"/>
      <c r="N51" s="1304"/>
    </row>
    <row r="52" spans="1:14" ht="18" customHeight="1" thickBot="1">
      <c r="A52" s="1075" t="s">
        <v>457</v>
      </c>
      <c r="B52" s="2688"/>
      <c r="C52" s="2688"/>
      <c r="D52" s="2688"/>
      <c r="E52" s="2688"/>
      <c r="F52" s="2688"/>
      <c r="G52" s="2688"/>
      <c r="H52" s="2688"/>
      <c r="I52" s="2688"/>
      <c r="J52" s="2688"/>
      <c r="K52" s="2688"/>
      <c r="L52" s="2688"/>
      <c r="M52" s="2688"/>
      <c r="N52" s="1171" t="s">
        <v>1644</v>
      </c>
    </row>
    <row r="53" spans="1:14" ht="18.75" customHeight="1" thickTop="1">
      <c r="A53" s="2684" t="s">
        <v>128</v>
      </c>
      <c r="B53" s="2684" t="s">
        <v>45</v>
      </c>
      <c r="C53" s="2684"/>
      <c r="D53" s="2684"/>
      <c r="E53" s="2684" t="s">
        <v>46</v>
      </c>
      <c r="F53" s="2684"/>
      <c r="G53" s="2684"/>
      <c r="H53" s="2684" t="s">
        <v>972</v>
      </c>
      <c r="I53" s="2684"/>
      <c r="J53" s="2684"/>
      <c r="K53" s="2684" t="s">
        <v>905</v>
      </c>
      <c r="L53" s="2684"/>
      <c r="M53" s="2684"/>
      <c r="N53" s="2680" t="s">
        <v>462</v>
      </c>
    </row>
    <row r="54" spans="1:14" ht="15" customHeight="1">
      <c r="A54" s="2683"/>
      <c r="B54" s="2683" t="s">
        <v>1673</v>
      </c>
      <c r="C54" s="2683"/>
      <c r="D54" s="2683"/>
      <c r="E54" s="2683" t="s">
        <v>463</v>
      </c>
      <c r="F54" s="2683"/>
      <c r="G54" s="2683"/>
      <c r="H54" s="2683" t="s">
        <v>1658</v>
      </c>
      <c r="I54" s="2683"/>
      <c r="J54" s="2683"/>
      <c r="K54" s="2683" t="s">
        <v>464</v>
      </c>
      <c r="L54" s="2683"/>
      <c r="M54" s="2683"/>
      <c r="N54" s="2681"/>
    </row>
    <row r="55" spans="1:14" ht="24" customHeight="1">
      <c r="A55" s="2683"/>
      <c r="B55" s="1320" t="s">
        <v>931</v>
      </c>
      <c r="C55" s="493" t="s">
        <v>1126</v>
      </c>
      <c r="D55" s="1320" t="s">
        <v>954</v>
      </c>
      <c r="E55" s="1320" t="s">
        <v>931</v>
      </c>
      <c r="F55" s="493" t="s">
        <v>1126</v>
      </c>
      <c r="G55" s="1320" t="s">
        <v>954</v>
      </c>
      <c r="H55" s="1320" t="s">
        <v>931</v>
      </c>
      <c r="I55" s="493" t="s">
        <v>1126</v>
      </c>
      <c r="J55" s="1320" t="s">
        <v>954</v>
      </c>
      <c r="K55" s="1320" t="s">
        <v>931</v>
      </c>
      <c r="L55" s="493" t="s">
        <v>1126</v>
      </c>
      <c r="M55" s="1320" t="s">
        <v>954</v>
      </c>
      <c r="N55" s="2681"/>
    </row>
    <row r="56" spans="1:14" ht="24" customHeight="1" thickBot="1">
      <c r="A56" s="2687"/>
      <c r="B56" s="415" t="s">
        <v>934</v>
      </c>
      <c r="C56" s="415" t="s">
        <v>935</v>
      </c>
      <c r="D56" s="415" t="s">
        <v>936</v>
      </c>
      <c r="E56" s="415" t="s">
        <v>934</v>
      </c>
      <c r="F56" s="415" t="s">
        <v>935</v>
      </c>
      <c r="G56" s="415" t="s">
        <v>936</v>
      </c>
      <c r="H56" s="415" t="s">
        <v>934</v>
      </c>
      <c r="I56" s="415" t="s">
        <v>935</v>
      </c>
      <c r="J56" s="415" t="s">
        <v>936</v>
      </c>
      <c r="K56" s="415" t="s">
        <v>934</v>
      </c>
      <c r="L56" s="415" t="s">
        <v>935</v>
      </c>
      <c r="M56" s="415" t="s">
        <v>936</v>
      </c>
      <c r="N56" s="2682"/>
    </row>
    <row r="57" spans="1:14" ht="25.5" customHeight="1">
      <c r="A57" s="1067" t="s">
        <v>51</v>
      </c>
      <c r="B57" s="1067"/>
      <c r="C57" s="1067"/>
      <c r="D57" s="1067"/>
      <c r="E57" s="1067"/>
      <c r="F57" s="1067"/>
      <c r="G57" s="1067"/>
      <c r="H57" s="1067"/>
      <c r="I57" s="1067"/>
      <c r="J57" s="1067"/>
      <c r="K57" s="1067"/>
      <c r="L57" s="1067"/>
      <c r="M57" s="1067"/>
      <c r="N57" s="1076" t="s">
        <v>901</v>
      </c>
    </row>
    <row r="58" spans="1:14" ht="24" customHeight="1">
      <c r="A58" s="366" t="s">
        <v>114</v>
      </c>
      <c r="B58" s="279">
        <v>1233</v>
      </c>
      <c r="C58" s="888">
        <v>962</v>
      </c>
      <c r="D58" s="888">
        <f>SUM(B58:C58)</f>
        <v>2195</v>
      </c>
      <c r="E58" s="888">
        <v>1</v>
      </c>
      <c r="F58" s="888">
        <v>1</v>
      </c>
      <c r="G58" s="888">
        <f>SUM(E58:F58)</f>
        <v>2</v>
      </c>
      <c r="H58" s="888">
        <v>0</v>
      </c>
      <c r="I58" s="888">
        <v>0</v>
      </c>
      <c r="J58" s="888">
        <f>SUM(H58:I58)</f>
        <v>0</v>
      </c>
      <c r="K58" s="888">
        <f>SUM(B58,E58,H58)</f>
        <v>1234</v>
      </c>
      <c r="L58" s="888">
        <f t="shared" ref="L58:M72" si="17">SUM(C58,F58,I58)</f>
        <v>963</v>
      </c>
      <c r="M58" s="888">
        <f>SUM(D58,G58,J58)</f>
        <v>2197</v>
      </c>
      <c r="N58" s="369" t="s">
        <v>466</v>
      </c>
    </row>
    <row r="59" spans="1:14" ht="24" customHeight="1">
      <c r="A59" s="366" t="s">
        <v>129</v>
      </c>
      <c r="B59" s="279">
        <v>1355</v>
      </c>
      <c r="C59" s="888">
        <v>985</v>
      </c>
      <c r="D59" s="888">
        <f t="shared" ref="D59:D72" si="18">SUM(B59:C59)</f>
        <v>2340</v>
      </c>
      <c r="E59" s="888">
        <v>0</v>
      </c>
      <c r="F59" s="888">
        <v>0</v>
      </c>
      <c r="G59" s="888">
        <f t="shared" ref="G59:G73" si="19">SUM(E59:F59)</f>
        <v>0</v>
      </c>
      <c r="H59" s="888">
        <v>0</v>
      </c>
      <c r="I59" s="888">
        <v>0</v>
      </c>
      <c r="J59" s="888">
        <f t="shared" ref="J59:J73" si="20">SUM(H59:I59)</f>
        <v>0</v>
      </c>
      <c r="K59" s="888">
        <f>SUM(B59,E59,H59)</f>
        <v>1355</v>
      </c>
      <c r="L59" s="888">
        <f t="shared" si="17"/>
        <v>985</v>
      </c>
      <c r="M59" s="888">
        <f t="shared" si="17"/>
        <v>2340</v>
      </c>
      <c r="N59" s="369" t="s">
        <v>1666</v>
      </c>
    </row>
    <row r="60" spans="1:14" ht="24" customHeight="1">
      <c r="A60" s="366" t="s">
        <v>130</v>
      </c>
      <c r="B60" s="279">
        <v>6</v>
      </c>
      <c r="C60" s="888">
        <v>2</v>
      </c>
      <c r="D60" s="888">
        <f t="shared" si="18"/>
        <v>8</v>
      </c>
      <c r="E60" s="888">
        <v>0</v>
      </c>
      <c r="F60" s="888">
        <v>0</v>
      </c>
      <c r="G60" s="888">
        <f t="shared" si="19"/>
        <v>0</v>
      </c>
      <c r="H60" s="888">
        <v>0</v>
      </c>
      <c r="I60" s="888">
        <v>0</v>
      </c>
      <c r="J60" s="888">
        <f t="shared" si="20"/>
        <v>0</v>
      </c>
      <c r="K60" s="888">
        <f>SUM(B60,E60,H60)</f>
        <v>6</v>
      </c>
      <c r="L60" s="888">
        <f t="shared" si="17"/>
        <v>2</v>
      </c>
      <c r="M60" s="888">
        <f t="shared" si="17"/>
        <v>8</v>
      </c>
      <c r="N60" s="369" t="s">
        <v>1667</v>
      </c>
    </row>
    <row r="61" spans="1:14" ht="24" customHeight="1">
      <c r="A61" s="366" t="s">
        <v>201</v>
      </c>
      <c r="B61" s="279">
        <v>438</v>
      </c>
      <c r="C61" s="888">
        <v>386</v>
      </c>
      <c r="D61" s="888">
        <v>824</v>
      </c>
      <c r="E61" s="888">
        <v>0</v>
      </c>
      <c r="F61" s="888">
        <v>0</v>
      </c>
      <c r="G61" s="888">
        <f t="shared" si="19"/>
        <v>0</v>
      </c>
      <c r="H61" s="888">
        <v>0</v>
      </c>
      <c r="I61" s="888">
        <v>0</v>
      </c>
      <c r="J61" s="888">
        <f t="shared" si="20"/>
        <v>0</v>
      </c>
      <c r="K61" s="888">
        <f>SUM(B61,E61,H61)</f>
        <v>438</v>
      </c>
      <c r="L61" s="888">
        <f t="shared" si="17"/>
        <v>386</v>
      </c>
      <c r="M61" s="888">
        <f>SUM(D61,G61,J61)</f>
        <v>824</v>
      </c>
      <c r="N61" s="369" t="s">
        <v>1669</v>
      </c>
    </row>
    <row r="62" spans="1:14" ht="24" customHeight="1">
      <c r="A62" s="366" t="s">
        <v>115</v>
      </c>
      <c r="B62" s="1710">
        <v>290</v>
      </c>
      <c r="C62" s="366">
        <v>126</v>
      </c>
      <c r="D62" s="888">
        <f t="shared" si="18"/>
        <v>416</v>
      </c>
      <c r="E62" s="366">
        <v>0</v>
      </c>
      <c r="F62" s="366">
        <v>0</v>
      </c>
      <c r="G62" s="888">
        <f t="shared" si="19"/>
        <v>0</v>
      </c>
      <c r="H62" s="366">
        <v>0</v>
      </c>
      <c r="I62" s="366">
        <v>0</v>
      </c>
      <c r="J62" s="888">
        <f t="shared" si="20"/>
        <v>0</v>
      </c>
      <c r="K62" s="888">
        <f t="shared" ref="K62:M73" si="21">SUM(B62,E62,H62)</f>
        <v>290</v>
      </c>
      <c r="L62" s="888">
        <f t="shared" si="17"/>
        <v>126</v>
      </c>
      <c r="M62" s="888">
        <f t="shared" si="17"/>
        <v>416</v>
      </c>
      <c r="N62" s="369" t="s">
        <v>1670</v>
      </c>
    </row>
    <row r="63" spans="1:14" ht="24" customHeight="1">
      <c r="A63" s="366" t="s">
        <v>116</v>
      </c>
      <c r="B63" s="279">
        <v>556</v>
      </c>
      <c r="C63" s="888">
        <v>225</v>
      </c>
      <c r="D63" s="888">
        <f t="shared" si="18"/>
        <v>781</v>
      </c>
      <c r="E63" s="888">
        <v>0</v>
      </c>
      <c r="F63" s="888">
        <v>0</v>
      </c>
      <c r="G63" s="888">
        <f t="shared" si="19"/>
        <v>0</v>
      </c>
      <c r="H63" s="888">
        <v>0</v>
      </c>
      <c r="I63" s="888">
        <v>0</v>
      </c>
      <c r="J63" s="888">
        <f t="shared" si="20"/>
        <v>0</v>
      </c>
      <c r="K63" s="888">
        <f>SUM(B63,E63,H63)</f>
        <v>556</v>
      </c>
      <c r="L63" s="888">
        <f t="shared" si="17"/>
        <v>225</v>
      </c>
      <c r="M63" s="888">
        <f t="shared" si="17"/>
        <v>781</v>
      </c>
      <c r="N63" s="369" t="s">
        <v>1665</v>
      </c>
    </row>
    <row r="64" spans="1:14" ht="24" customHeight="1">
      <c r="A64" s="366" t="s">
        <v>131</v>
      </c>
      <c r="B64" s="279">
        <v>474</v>
      </c>
      <c r="C64" s="888">
        <v>283</v>
      </c>
      <c r="D64" s="888">
        <f t="shared" si="18"/>
        <v>757</v>
      </c>
      <c r="E64" s="888">
        <v>0</v>
      </c>
      <c r="F64" s="888">
        <v>0</v>
      </c>
      <c r="G64" s="888">
        <f t="shared" si="19"/>
        <v>0</v>
      </c>
      <c r="H64" s="888">
        <v>0</v>
      </c>
      <c r="I64" s="888">
        <v>0</v>
      </c>
      <c r="J64" s="888">
        <f t="shared" si="20"/>
        <v>0</v>
      </c>
      <c r="K64" s="888">
        <v>474</v>
      </c>
      <c r="L64" s="888">
        <v>283</v>
      </c>
      <c r="M64" s="888">
        <v>757</v>
      </c>
      <c r="N64" s="369" t="s">
        <v>1672</v>
      </c>
    </row>
    <row r="65" spans="1:14" ht="30" customHeight="1">
      <c r="A65" s="366" t="s">
        <v>117</v>
      </c>
      <c r="B65" s="279">
        <v>695</v>
      </c>
      <c r="C65" s="888">
        <v>277</v>
      </c>
      <c r="D65" s="888">
        <f t="shared" si="18"/>
        <v>972</v>
      </c>
      <c r="E65" s="888">
        <v>0</v>
      </c>
      <c r="F65" s="888">
        <v>0</v>
      </c>
      <c r="G65" s="888">
        <f t="shared" si="19"/>
        <v>0</v>
      </c>
      <c r="H65" s="888">
        <v>0</v>
      </c>
      <c r="I65" s="888">
        <v>0</v>
      </c>
      <c r="J65" s="888">
        <f t="shared" si="20"/>
        <v>0</v>
      </c>
      <c r="K65" s="888">
        <f t="shared" si="21"/>
        <v>695</v>
      </c>
      <c r="L65" s="888">
        <f t="shared" si="17"/>
        <v>277</v>
      </c>
      <c r="M65" s="888">
        <f t="shared" si="17"/>
        <v>972</v>
      </c>
      <c r="N65" s="369" t="s">
        <v>467</v>
      </c>
    </row>
    <row r="66" spans="1:14" ht="29.25" customHeight="1">
      <c r="A66" s="366" t="s">
        <v>205</v>
      </c>
      <c r="B66" s="888">
        <v>154</v>
      </c>
      <c r="C66" s="888">
        <v>100</v>
      </c>
      <c r="D66" s="888">
        <f>SUM(B66:C66)</f>
        <v>254</v>
      </c>
      <c r="E66" s="888">
        <v>0</v>
      </c>
      <c r="F66" s="888">
        <v>0</v>
      </c>
      <c r="G66" s="888">
        <f>SUM(E66:F66)</f>
        <v>0</v>
      </c>
      <c r="H66" s="888">
        <v>0</v>
      </c>
      <c r="I66" s="888">
        <v>0</v>
      </c>
      <c r="J66" s="888">
        <f>SUM(H66:I66)</f>
        <v>0</v>
      </c>
      <c r="K66" s="888">
        <f>SUM(B66,E66,H66)</f>
        <v>154</v>
      </c>
      <c r="L66" s="888">
        <f>SUM(C66,F66,I66)</f>
        <v>100</v>
      </c>
      <c r="M66" s="888">
        <f>SUM(D66,G66,J66)</f>
        <v>254</v>
      </c>
      <c r="N66" s="369" t="s">
        <v>476</v>
      </c>
    </row>
    <row r="67" spans="1:14" ht="24" customHeight="1">
      <c r="A67" s="366" t="s">
        <v>132</v>
      </c>
      <c r="B67" s="279">
        <v>383</v>
      </c>
      <c r="C67" s="888">
        <v>208</v>
      </c>
      <c r="D67" s="888">
        <f t="shared" si="18"/>
        <v>591</v>
      </c>
      <c r="E67" s="888">
        <v>0</v>
      </c>
      <c r="F67" s="888">
        <v>0</v>
      </c>
      <c r="G67" s="888">
        <f t="shared" si="19"/>
        <v>0</v>
      </c>
      <c r="H67" s="888">
        <v>0</v>
      </c>
      <c r="I67" s="888">
        <v>0</v>
      </c>
      <c r="J67" s="888">
        <f t="shared" si="20"/>
        <v>0</v>
      </c>
      <c r="K67" s="888">
        <f t="shared" si="21"/>
        <v>383</v>
      </c>
      <c r="L67" s="888">
        <f t="shared" si="17"/>
        <v>208</v>
      </c>
      <c r="M67" s="888">
        <f t="shared" si="17"/>
        <v>591</v>
      </c>
      <c r="N67" s="369" t="s">
        <v>1664</v>
      </c>
    </row>
    <row r="68" spans="1:14" ht="24" customHeight="1">
      <c r="A68" s="366" t="s">
        <v>133</v>
      </c>
      <c r="B68" s="279">
        <v>139</v>
      </c>
      <c r="C68" s="888">
        <v>76</v>
      </c>
      <c r="D68" s="888">
        <f t="shared" si="18"/>
        <v>215</v>
      </c>
      <c r="E68" s="888">
        <v>0</v>
      </c>
      <c r="F68" s="888">
        <v>0</v>
      </c>
      <c r="G68" s="888">
        <f t="shared" si="19"/>
        <v>0</v>
      </c>
      <c r="H68" s="888">
        <v>0</v>
      </c>
      <c r="I68" s="888">
        <v>0</v>
      </c>
      <c r="J68" s="888">
        <f t="shared" si="20"/>
        <v>0</v>
      </c>
      <c r="K68" s="888">
        <f t="shared" si="21"/>
        <v>139</v>
      </c>
      <c r="L68" s="888">
        <f t="shared" si="17"/>
        <v>76</v>
      </c>
      <c r="M68" s="888">
        <f t="shared" si="17"/>
        <v>215</v>
      </c>
      <c r="N68" s="369" t="s">
        <v>1663</v>
      </c>
    </row>
    <row r="69" spans="1:14" ht="24" customHeight="1">
      <c r="A69" s="366" t="s">
        <v>1117</v>
      </c>
      <c r="B69" s="279">
        <v>44</v>
      </c>
      <c r="C69" s="888">
        <v>16</v>
      </c>
      <c r="D69" s="888">
        <f t="shared" si="18"/>
        <v>60</v>
      </c>
      <c r="E69" s="888">
        <v>0</v>
      </c>
      <c r="F69" s="888">
        <v>0</v>
      </c>
      <c r="G69" s="888">
        <f t="shared" si="19"/>
        <v>0</v>
      </c>
      <c r="H69" s="888">
        <v>0</v>
      </c>
      <c r="I69" s="888">
        <v>0</v>
      </c>
      <c r="J69" s="888">
        <f t="shared" si="20"/>
        <v>0</v>
      </c>
      <c r="K69" s="888">
        <f t="shared" si="21"/>
        <v>44</v>
      </c>
      <c r="L69" s="888">
        <f t="shared" si="17"/>
        <v>16</v>
      </c>
      <c r="M69" s="888">
        <f t="shared" si="17"/>
        <v>60</v>
      </c>
      <c r="N69" s="369" t="s">
        <v>1113</v>
      </c>
    </row>
    <row r="70" spans="1:14" ht="24" customHeight="1">
      <c r="A70" s="366" t="s">
        <v>118</v>
      </c>
      <c r="B70" s="279">
        <v>726</v>
      </c>
      <c r="C70" s="888">
        <v>315</v>
      </c>
      <c r="D70" s="888">
        <f t="shared" si="18"/>
        <v>1041</v>
      </c>
      <c r="E70" s="888">
        <v>0</v>
      </c>
      <c r="F70" s="888">
        <v>0</v>
      </c>
      <c r="G70" s="888">
        <f t="shared" si="19"/>
        <v>0</v>
      </c>
      <c r="H70" s="888">
        <v>0</v>
      </c>
      <c r="I70" s="888">
        <v>0</v>
      </c>
      <c r="J70" s="888">
        <f t="shared" si="20"/>
        <v>0</v>
      </c>
      <c r="K70" s="888">
        <f t="shared" si="21"/>
        <v>726</v>
      </c>
      <c r="L70" s="888">
        <f t="shared" si="17"/>
        <v>315</v>
      </c>
      <c r="M70" s="888">
        <f t="shared" si="17"/>
        <v>1041</v>
      </c>
      <c r="N70" s="369" t="s">
        <v>468</v>
      </c>
    </row>
    <row r="71" spans="1:14" ht="24" customHeight="1">
      <c r="A71" s="366" t="s">
        <v>119</v>
      </c>
      <c r="B71" s="279">
        <v>424</v>
      </c>
      <c r="C71" s="888">
        <v>254</v>
      </c>
      <c r="D71" s="888">
        <v>678</v>
      </c>
      <c r="E71" s="888">
        <v>0</v>
      </c>
      <c r="F71" s="888">
        <v>0</v>
      </c>
      <c r="G71" s="888">
        <f t="shared" si="19"/>
        <v>0</v>
      </c>
      <c r="H71" s="888">
        <v>0</v>
      </c>
      <c r="I71" s="888">
        <v>0</v>
      </c>
      <c r="J71" s="888">
        <f t="shared" si="20"/>
        <v>0</v>
      </c>
      <c r="K71" s="888">
        <f t="shared" si="21"/>
        <v>424</v>
      </c>
      <c r="L71" s="888">
        <f t="shared" si="17"/>
        <v>254</v>
      </c>
      <c r="M71" s="888">
        <f t="shared" si="17"/>
        <v>678</v>
      </c>
      <c r="N71" s="369" t="s">
        <v>469</v>
      </c>
    </row>
    <row r="72" spans="1:14" ht="30" customHeight="1">
      <c r="A72" s="1073" t="s">
        <v>120</v>
      </c>
      <c r="B72" s="2096">
        <v>442</v>
      </c>
      <c r="C72" s="1077">
        <v>299</v>
      </c>
      <c r="D72" s="1077">
        <f t="shared" si="18"/>
        <v>741</v>
      </c>
      <c r="E72" s="1077">
        <v>0</v>
      </c>
      <c r="F72" s="1077">
        <v>0</v>
      </c>
      <c r="G72" s="1077">
        <f t="shared" si="19"/>
        <v>0</v>
      </c>
      <c r="H72" s="1077">
        <v>0</v>
      </c>
      <c r="I72" s="1077">
        <v>0</v>
      </c>
      <c r="J72" s="1077">
        <f t="shared" si="20"/>
        <v>0</v>
      </c>
      <c r="K72" s="1077">
        <f t="shared" si="21"/>
        <v>442</v>
      </c>
      <c r="L72" s="1077">
        <f t="shared" si="17"/>
        <v>299</v>
      </c>
      <c r="M72" s="1077">
        <f t="shared" si="17"/>
        <v>741</v>
      </c>
      <c r="N72" s="2097" t="s">
        <v>470</v>
      </c>
    </row>
    <row r="73" spans="1:14" ht="30" customHeight="1" thickBot="1">
      <c r="A73" s="1069" t="s">
        <v>122</v>
      </c>
      <c r="B73" s="2312">
        <v>483</v>
      </c>
      <c r="C73" s="2313">
        <v>218</v>
      </c>
      <c r="D73" s="2313">
        <f>SUM(B73:C73)</f>
        <v>701</v>
      </c>
      <c r="E73" s="2313">
        <v>0</v>
      </c>
      <c r="F73" s="2313">
        <v>0</v>
      </c>
      <c r="G73" s="2313">
        <f t="shared" si="19"/>
        <v>0</v>
      </c>
      <c r="H73" s="2313">
        <v>0</v>
      </c>
      <c r="I73" s="2313">
        <v>0</v>
      </c>
      <c r="J73" s="2313">
        <f t="shared" si="20"/>
        <v>0</v>
      </c>
      <c r="K73" s="2313">
        <f t="shared" si="21"/>
        <v>483</v>
      </c>
      <c r="L73" s="2313">
        <f t="shared" si="21"/>
        <v>218</v>
      </c>
      <c r="M73" s="2313">
        <f t="shared" si="21"/>
        <v>701</v>
      </c>
      <c r="N73" s="2314" t="s">
        <v>471</v>
      </c>
    </row>
    <row r="74" spans="1:14" ht="18" customHeight="1" thickTop="1">
      <c r="A74" s="1070"/>
      <c r="B74" s="1070"/>
      <c r="C74" s="1070"/>
      <c r="D74" s="1070"/>
      <c r="E74" s="1070"/>
      <c r="F74" s="1070"/>
      <c r="G74" s="1070"/>
      <c r="H74" s="1070"/>
      <c r="I74" s="1070"/>
      <c r="J74" s="1070"/>
      <c r="K74" s="1070"/>
      <c r="L74" s="1070"/>
      <c r="M74" s="1070"/>
      <c r="N74" s="1084"/>
    </row>
    <row r="75" spans="1:14" ht="18" customHeight="1">
      <c r="A75" s="1070"/>
      <c r="B75" s="1070"/>
      <c r="C75" s="1070"/>
      <c r="D75" s="1070"/>
      <c r="E75" s="1070"/>
      <c r="F75" s="1070"/>
      <c r="G75" s="1070"/>
      <c r="H75" s="1070"/>
      <c r="I75" s="1070"/>
      <c r="J75" s="1070"/>
      <c r="K75" s="1070"/>
      <c r="L75" s="1070"/>
      <c r="M75" s="1070"/>
      <c r="N75" s="1084"/>
    </row>
    <row r="76" spans="1:14" ht="18" customHeight="1">
      <c r="A76" s="1070"/>
      <c r="B76" s="1070"/>
      <c r="C76" s="1070"/>
      <c r="D76" s="1070"/>
      <c r="E76" s="1070"/>
      <c r="F76" s="1070"/>
      <c r="G76" s="1070"/>
      <c r="H76" s="1070"/>
      <c r="I76" s="1070"/>
      <c r="J76" s="1070"/>
      <c r="K76" s="1070"/>
      <c r="L76" s="1070"/>
      <c r="M76" s="1070"/>
      <c r="N76" s="1084"/>
    </row>
    <row r="77" spans="1:14" ht="18" customHeight="1">
      <c r="A77" s="1070"/>
      <c r="B77" s="1070"/>
      <c r="C77" s="1070"/>
      <c r="D77" s="1070"/>
      <c r="E77" s="1070"/>
      <c r="F77" s="1070"/>
      <c r="G77" s="1070"/>
      <c r="H77" s="1070"/>
      <c r="I77" s="1070"/>
      <c r="J77" s="1070"/>
      <c r="K77" s="1070"/>
      <c r="L77" s="1070"/>
      <c r="M77" s="1070"/>
      <c r="N77" s="1084"/>
    </row>
    <row r="78" spans="1:14" ht="18" customHeight="1" thickBot="1">
      <c r="A78" s="1075" t="s">
        <v>457</v>
      </c>
      <c r="B78" s="2688"/>
      <c r="C78" s="2688"/>
      <c r="D78" s="2688"/>
      <c r="E78" s="2688"/>
      <c r="F78" s="2688"/>
      <c r="G78" s="2688"/>
      <c r="H78" s="2688"/>
      <c r="I78" s="2688"/>
      <c r="J78" s="2688"/>
      <c r="K78" s="2688"/>
      <c r="L78" s="2688"/>
      <c r="M78" s="2688"/>
      <c r="N78" s="1171" t="s">
        <v>1644</v>
      </c>
    </row>
    <row r="79" spans="1:14" ht="18.75" customHeight="1" thickTop="1">
      <c r="A79" s="2684" t="s">
        <v>128</v>
      </c>
      <c r="B79" s="2684" t="s">
        <v>45</v>
      </c>
      <c r="C79" s="2684"/>
      <c r="D79" s="2684"/>
      <c r="E79" s="2684" t="s">
        <v>46</v>
      </c>
      <c r="F79" s="2684"/>
      <c r="G79" s="2684"/>
      <c r="H79" s="2684" t="s">
        <v>972</v>
      </c>
      <c r="I79" s="2684"/>
      <c r="J79" s="2684"/>
      <c r="K79" s="2684" t="s">
        <v>905</v>
      </c>
      <c r="L79" s="2684"/>
      <c r="M79" s="2684"/>
      <c r="N79" s="2680" t="s">
        <v>462</v>
      </c>
    </row>
    <row r="80" spans="1:14" ht="23.25" customHeight="1">
      <c r="A80" s="2683"/>
      <c r="B80" s="2683" t="s">
        <v>1673</v>
      </c>
      <c r="C80" s="2683"/>
      <c r="D80" s="2683"/>
      <c r="E80" s="2683" t="s">
        <v>463</v>
      </c>
      <c r="F80" s="2683"/>
      <c r="G80" s="2683"/>
      <c r="H80" s="2683" t="s">
        <v>1658</v>
      </c>
      <c r="I80" s="2683"/>
      <c r="J80" s="2683"/>
      <c r="K80" s="2683" t="s">
        <v>464</v>
      </c>
      <c r="L80" s="2683"/>
      <c r="M80" s="2683"/>
      <c r="N80" s="2681"/>
    </row>
    <row r="81" spans="1:14" ht="21.75" customHeight="1">
      <c r="A81" s="2683"/>
      <c r="B81" s="1320" t="s">
        <v>931</v>
      </c>
      <c r="C81" s="493" t="s">
        <v>1126</v>
      </c>
      <c r="D81" s="1320" t="s">
        <v>954</v>
      </c>
      <c r="E81" s="1320" t="s">
        <v>931</v>
      </c>
      <c r="F81" s="493" t="s">
        <v>1126</v>
      </c>
      <c r="G81" s="1320" t="s">
        <v>954</v>
      </c>
      <c r="H81" s="1320" t="s">
        <v>931</v>
      </c>
      <c r="I81" s="493" t="s">
        <v>1126</v>
      </c>
      <c r="J81" s="1320" t="s">
        <v>954</v>
      </c>
      <c r="K81" s="1320" t="s">
        <v>931</v>
      </c>
      <c r="L81" s="493" t="s">
        <v>1126</v>
      </c>
      <c r="M81" s="1320" t="s">
        <v>954</v>
      </c>
      <c r="N81" s="2681"/>
    </row>
    <row r="82" spans="1:14" ht="15.75" customHeight="1" thickBot="1">
      <c r="A82" s="2687"/>
      <c r="B82" s="1326" t="s">
        <v>934</v>
      </c>
      <c r="C82" s="1326" t="s">
        <v>935</v>
      </c>
      <c r="D82" s="1326" t="s">
        <v>936</v>
      </c>
      <c r="E82" s="1326" t="s">
        <v>934</v>
      </c>
      <c r="F82" s="1326" t="s">
        <v>935</v>
      </c>
      <c r="G82" s="1326" t="s">
        <v>936</v>
      </c>
      <c r="H82" s="1326" t="s">
        <v>934</v>
      </c>
      <c r="I82" s="1326" t="s">
        <v>935</v>
      </c>
      <c r="J82" s="1326" t="s">
        <v>936</v>
      </c>
      <c r="K82" s="1326" t="s">
        <v>934</v>
      </c>
      <c r="L82" s="1326" t="s">
        <v>935</v>
      </c>
      <c r="M82" s="1326" t="s">
        <v>936</v>
      </c>
      <c r="N82" s="2682"/>
    </row>
    <row r="83" spans="1:14" ht="29.25" customHeight="1">
      <c r="A83" s="366" t="s">
        <v>2380</v>
      </c>
      <c r="B83" s="888">
        <v>197</v>
      </c>
      <c r="C83" s="888">
        <v>140</v>
      </c>
      <c r="D83" s="888">
        <f>SUM(B83:C83)</f>
        <v>337</v>
      </c>
      <c r="E83" s="888">
        <v>0</v>
      </c>
      <c r="F83" s="888">
        <v>0</v>
      </c>
      <c r="G83" s="888">
        <f>SUM(E83:F83)</f>
        <v>0</v>
      </c>
      <c r="H83" s="888">
        <v>0</v>
      </c>
      <c r="I83" s="888">
        <v>0</v>
      </c>
      <c r="J83" s="888">
        <f>SUM(H83:I83)</f>
        <v>0</v>
      </c>
      <c r="K83" s="888">
        <f t="shared" ref="K83:M84" si="22">SUM(B83,E83,H83)</f>
        <v>197</v>
      </c>
      <c r="L83" s="888">
        <f t="shared" si="22"/>
        <v>140</v>
      </c>
      <c r="M83" s="888">
        <f t="shared" si="22"/>
        <v>337</v>
      </c>
      <c r="N83" s="369" t="s">
        <v>1816</v>
      </c>
    </row>
    <row r="84" spans="1:14" ht="24.75" customHeight="1">
      <c r="A84" s="366" t="s">
        <v>49</v>
      </c>
      <c r="B84" s="279">
        <v>1138</v>
      </c>
      <c r="C84" s="888">
        <v>542</v>
      </c>
      <c r="D84" s="888">
        <f>SUM(B84:C84)</f>
        <v>1680</v>
      </c>
      <c r="E84" s="888">
        <v>0</v>
      </c>
      <c r="F84" s="888">
        <v>0</v>
      </c>
      <c r="G84" s="888">
        <f>SUM(E84:F84)</f>
        <v>0</v>
      </c>
      <c r="H84" s="888">
        <v>0</v>
      </c>
      <c r="I84" s="888">
        <v>0</v>
      </c>
      <c r="J84" s="888">
        <f>SUM(H84:I84)</f>
        <v>0</v>
      </c>
      <c r="K84" s="888">
        <f t="shared" si="22"/>
        <v>1138</v>
      </c>
      <c r="L84" s="888">
        <f t="shared" si="22"/>
        <v>542</v>
      </c>
      <c r="M84" s="888">
        <f t="shared" si="22"/>
        <v>1680</v>
      </c>
      <c r="N84" s="369" t="s">
        <v>472</v>
      </c>
    </row>
    <row r="85" spans="1:14" ht="23.25" customHeight="1">
      <c r="A85" s="366" t="s">
        <v>123</v>
      </c>
      <c r="B85" s="279">
        <v>477</v>
      </c>
      <c r="C85" s="888">
        <v>190</v>
      </c>
      <c r="D85" s="888">
        <f t="shared" ref="D85:D92" si="23">SUM(B85:C85)</f>
        <v>667</v>
      </c>
      <c r="E85" s="888">
        <v>0</v>
      </c>
      <c r="F85" s="888">
        <v>0</v>
      </c>
      <c r="G85" s="888">
        <f t="shared" ref="G85:G94" si="24">SUM(E85:F85)</f>
        <v>0</v>
      </c>
      <c r="H85" s="888">
        <v>0</v>
      </c>
      <c r="I85" s="888">
        <v>0</v>
      </c>
      <c r="J85" s="888">
        <f t="shared" ref="J85:J94" si="25">SUM(H85:I85)</f>
        <v>0</v>
      </c>
      <c r="K85" s="888">
        <f t="shared" ref="K85:K94" si="26">SUM(B85,E85,H85)</f>
        <v>477</v>
      </c>
      <c r="L85" s="888">
        <f t="shared" ref="L85:L94" si="27">SUM(C85,F85,I85)</f>
        <v>190</v>
      </c>
      <c r="M85" s="888">
        <f t="shared" ref="M85:M94" si="28">SUM(D85,G85,J85)</f>
        <v>667</v>
      </c>
      <c r="N85" s="369" t="s">
        <v>473</v>
      </c>
    </row>
    <row r="86" spans="1:14" ht="25.5" customHeight="1">
      <c r="A86" s="366" t="s">
        <v>24</v>
      </c>
      <c r="B86" s="888">
        <v>304</v>
      </c>
      <c r="C86" s="888">
        <v>155</v>
      </c>
      <c r="D86" s="888">
        <f t="shared" si="23"/>
        <v>459</v>
      </c>
      <c r="E86" s="888">
        <v>0</v>
      </c>
      <c r="F86" s="888">
        <v>0</v>
      </c>
      <c r="G86" s="888">
        <f t="shared" si="24"/>
        <v>0</v>
      </c>
      <c r="H86" s="888">
        <v>0</v>
      </c>
      <c r="I86" s="888">
        <v>0</v>
      </c>
      <c r="J86" s="888">
        <f t="shared" si="25"/>
        <v>0</v>
      </c>
      <c r="K86" s="888">
        <f t="shared" si="26"/>
        <v>304</v>
      </c>
      <c r="L86" s="888">
        <f t="shared" si="27"/>
        <v>155</v>
      </c>
      <c r="M86" s="888">
        <f t="shared" si="28"/>
        <v>459</v>
      </c>
      <c r="N86" s="369" t="s">
        <v>474</v>
      </c>
    </row>
    <row r="87" spans="1:14" ht="22.5" customHeight="1">
      <c r="A87" s="366" t="s">
        <v>25</v>
      </c>
      <c r="B87" s="888">
        <v>350</v>
      </c>
      <c r="C87" s="888">
        <v>155</v>
      </c>
      <c r="D87" s="888">
        <f t="shared" si="23"/>
        <v>505</v>
      </c>
      <c r="E87" s="888">
        <v>0</v>
      </c>
      <c r="F87" s="888">
        <v>0</v>
      </c>
      <c r="G87" s="888">
        <f t="shared" si="24"/>
        <v>0</v>
      </c>
      <c r="H87" s="888">
        <v>0</v>
      </c>
      <c r="I87" s="888">
        <v>0</v>
      </c>
      <c r="J87" s="888">
        <f t="shared" si="25"/>
        <v>0</v>
      </c>
      <c r="K87" s="888">
        <f t="shared" si="26"/>
        <v>350</v>
      </c>
      <c r="L87" s="888">
        <f t="shared" si="27"/>
        <v>155</v>
      </c>
      <c r="M87" s="888">
        <f t="shared" si="28"/>
        <v>505</v>
      </c>
      <c r="N87" s="369" t="s">
        <v>475</v>
      </c>
    </row>
    <row r="88" spans="1:14" ht="43.5" customHeight="1">
      <c r="A88" s="1073" t="s">
        <v>1115</v>
      </c>
      <c r="B88" s="888">
        <v>479</v>
      </c>
      <c r="C88" s="888">
        <v>120</v>
      </c>
      <c r="D88" s="888">
        <f t="shared" si="23"/>
        <v>599</v>
      </c>
      <c r="E88" s="888">
        <v>0</v>
      </c>
      <c r="F88" s="888">
        <v>0</v>
      </c>
      <c r="G88" s="888">
        <f t="shared" si="24"/>
        <v>0</v>
      </c>
      <c r="H88" s="888">
        <v>0</v>
      </c>
      <c r="I88" s="888">
        <v>0</v>
      </c>
      <c r="J88" s="888">
        <f t="shared" si="25"/>
        <v>0</v>
      </c>
      <c r="K88" s="888">
        <f t="shared" si="26"/>
        <v>479</v>
      </c>
      <c r="L88" s="888">
        <f t="shared" si="27"/>
        <v>120</v>
      </c>
      <c r="M88" s="888">
        <f t="shared" si="28"/>
        <v>599</v>
      </c>
      <c r="N88" s="1074" t="s">
        <v>1659</v>
      </c>
    </row>
    <row r="89" spans="1:14" ht="42.75" customHeight="1">
      <c r="A89" s="1073" t="s">
        <v>1067</v>
      </c>
      <c r="B89" s="1077">
        <v>1130</v>
      </c>
      <c r="C89" s="1077">
        <v>658</v>
      </c>
      <c r="D89" s="888">
        <f t="shared" si="23"/>
        <v>1788</v>
      </c>
      <c r="E89" s="1077">
        <v>0</v>
      </c>
      <c r="F89" s="1077">
        <v>0</v>
      </c>
      <c r="G89" s="888">
        <f t="shared" si="24"/>
        <v>0</v>
      </c>
      <c r="H89" s="1077">
        <v>0</v>
      </c>
      <c r="I89" s="1077">
        <v>0</v>
      </c>
      <c r="J89" s="888">
        <f t="shared" si="25"/>
        <v>0</v>
      </c>
      <c r="K89" s="888">
        <f t="shared" si="26"/>
        <v>1130</v>
      </c>
      <c r="L89" s="888">
        <f t="shared" si="27"/>
        <v>658</v>
      </c>
      <c r="M89" s="888">
        <f t="shared" si="28"/>
        <v>1788</v>
      </c>
      <c r="N89" s="1074" t="s">
        <v>1660</v>
      </c>
    </row>
    <row r="90" spans="1:14" ht="50.25" customHeight="1">
      <c r="A90" s="1073" t="s">
        <v>1065</v>
      </c>
      <c r="B90" s="888">
        <v>529</v>
      </c>
      <c r="C90" s="888">
        <v>160</v>
      </c>
      <c r="D90" s="888">
        <f t="shared" si="23"/>
        <v>689</v>
      </c>
      <c r="E90" s="888">
        <v>0</v>
      </c>
      <c r="F90" s="888">
        <v>0</v>
      </c>
      <c r="G90" s="888">
        <f t="shared" si="24"/>
        <v>0</v>
      </c>
      <c r="H90" s="888">
        <v>0</v>
      </c>
      <c r="I90" s="888">
        <v>0</v>
      </c>
      <c r="J90" s="888">
        <f t="shared" si="25"/>
        <v>0</v>
      </c>
      <c r="K90" s="888">
        <f t="shared" si="26"/>
        <v>529</v>
      </c>
      <c r="L90" s="888">
        <f t="shared" si="27"/>
        <v>160</v>
      </c>
      <c r="M90" s="888">
        <f t="shared" si="28"/>
        <v>689</v>
      </c>
      <c r="N90" s="1074" t="s">
        <v>1661</v>
      </c>
    </row>
    <row r="91" spans="1:14" ht="48.75" customHeight="1">
      <c r="A91" s="1073" t="s">
        <v>1116</v>
      </c>
      <c r="B91" s="888">
        <v>581</v>
      </c>
      <c r="C91" s="888">
        <v>93</v>
      </c>
      <c r="D91" s="888">
        <f t="shared" si="23"/>
        <v>674</v>
      </c>
      <c r="E91" s="888">
        <v>0</v>
      </c>
      <c r="F91" s="888">
        <v>0</v>
      </c>
      <c r="G91" s="888">
        <f t="shared" si="24"/>
        <v>0</v>
      </c>
      <c r="H91" s="888">
        <v>0</v>
      </c>
      <c r="I91" s="888">
        <v>0</v>
      </c>
      <c r="J91" s="888">
        <f t="shared" si="25"/>
        <v>0</v>
      </c>
      <c r="K91" s="888">
        <f t="shared" si="26"/>
        <v>581</v>
      </c>
      <c r="L91" s="888">
        <f t="shared" si="27"/>
        <v>93</v>
      </c>
      <c r="M91" s="888">
        <f t="shared" si="28"/>
        <v>674</v>
      </c>
      <c r="N91" s="1074" t="s">
        <v>1662</v>
      </c>
    </row>
    <row r="92" spans="1:14" ht="27" customHeight="1">
      <c r="A92" s="366" t="s">
        <v>134</v>
      </c>
      <c r="B92" s="888">
        <v>8385</v>
      </c>
      <c r="C92" s="888">
        <v>2572</v>
      </c>
      <c r="D92" s="888">
        <f t="shared" si="23"/>
        <v>10957</v>
      </c>
      <c r="E92" s="888"/>
      <c r="F92" s="888">
        <v>0</v>
      </c>
      <c r="G92" s="888">
        <f t="shared" si="24"/>
        <v>0</v>
      </c>
      <c r="H92" s="888">
        <v>0</v>
      </c>
      <c r="I92" s="888">
        <v>0</v>
      </c>
      <c r="J92" s="888">
        <f t="shared" si="25"/>
        <v>0</v>
      </c>
      <c r="K92" s="888">
        <f t="shared" si="26"/>
        <v>8385</v>
      </c>
      <c r="L92" s="888">
        <f t="shared" si="27"/>
        <v>2572</v>
      </c>
      <c r="M92" s="888">
        <f t="shared" si="28"/>
        <v>10957</v>
      </c>
      <c r="N92" s="1074" t="s">
        <v>477</v>
      </c>
    </row>
    <row r="93" spans="1:14" ht="34.5" customHeight="1" thickBot="1">
      <c r="A93" s="1073" t="s">
        <v>52</v>
      </c>
      <c r="B93" s="1077">
        <f>SUM(B58:B73,B83:B92)</f>
        <v>21412</v>
      </c>
      <c r="C93" s="1077">
        <f t="shared" ref="C93:M93" si="29">SUM(C58:C73,C83:C92)</f>
        <v>9517</v>
      </c>
      <c r="D93" s="1077">
        <f t="shared" si="29"/>
        <v>30929</v>
      </c>
      <c r="E93" s="1077">
        <f t="shared" si="29"/>
        <v>1</v>
      </c>
      <c r="F93" s="1077">
        <f t="shared" si="29"/>
        <v>1</v>
      </c>
      <c r="G93" s="1077">
        <f t="shared" si="29"/>
        <v>2</v>
      </c>
      <c r="H93" s="1077">
        <f t="shared" si="29"/>
        <v>0</v>
      </c>
      <c r="I93" s="1077">
        <f t="shared" si="29"/>
        <v>0</v>
      </c>
      <c r="J93" s="1077">
        <f t="shared" si="29"/>
        <v>0</v>
      </c>
      <c r="K93" s="1077">
        <f t="shared" si="29"/>
        <v>21413</v>
      </c>
      <c r="L93" s="1077">
        <f t="shared" si="29"/>
        <v>9518</v>
      </c>
      <c r="M93" s="1077">
        <f t="shared" si="29"/>
        <v>30931</v>
      </c>
      <c r="N93" s="1157" t="s">
        <v>901</v>
      </c>
    </row>
    <row r="94" spans="1:14" ht="27" customHeight="1" thickBot="1">
      <c r="A94" s="2098" t="s">
        <v>1118</v>
      </c>
      <c r="B94" s="1183">
        <f>SUM(B93,B46)</f>
        <v>76519</v>
      </c>
      <c r="C94" s="1183">
        <f>SUM(C93,C46)</f>
        <v>67653</v>
      </c>
      <c r="D94" s="1183">
        <f>SUM(D93,D46)</f>
        <v>144172</v>
      </c>
      <c r="E94" s="1183">
        <f>SUM(E93,E46)</f>
        <v>12</v>
      </c>
      <c r="F94" s="1183">
        <f>SUM(F93,F46)</f>
        <v>16</v>
      </c>
      <c r="G94" s="1183">
        <f t="shared" si="24"/>
        <v>28</v>
      </c>
      <c r="H94" s="1183">
        <f>SUM(H93,H46)</f>
        <v>0</v>
      </c>
      <c r="I94" s="1183">
        <f>SUM(I93,I46)</f>
        <v>1</v>
      </c>
      <c r="J94" s="1183">
        <f t="shared" si="25"/>
        <v>1</v>
      </c>
      <c r="K94" s="1183">
        <f t="shared" si="26"/>
        <v>76531</v>
      </c>
      <c r="L94" s="1183">
        <f t="shared" si="27"/>
        <v>67670</v>
      </c>
      <c r="M94" s="1183">
        <f t="shared" si="28"/>
        <v>144201</v>
      </c>
      <c r="N94" s="2099" t="s">
        <v>1801</v>
      </c>
    </row>
    <row r="95" spans="1:14" ht="23.25" customHeight="1" thickTop="1"/>
    <row r="96" spans="1:14" ht="23.25" customHeight="1">
      <c r="B96" s="2632"/>
      <c r="C96" s="2632"/>
      <c r="D96" s="2632"/>
      <c r="E96" s="2632"/>
      <c r="F96" s="2632"/>
      <c r="G96" s="2632"/>
      <c r="H96" s="2632"/>
      <c r="I96" s="2632"/>
      <c r="J96" s="2632"/>
      <c r="K96" s="2632"/>
      <c r="L96" s="2632"/>
      <c r="M96" s="2632"/>
    </row>
    <row r="98" spans="13:13" ht="23.25" customHeight="1">
      <c r="M98" s="2632"/>
    </row>
  </sheetData>
  <dataConsolidate/>
  <mergeCells count="46">
    <mergeCell ref="N79:N82"/>
    <mergeCell ref="B80:D80"/>
    <mergeCell ref="E80:G80"/>
    <mergeCell ref="H80:J80"/>
    <mergeCell ref="K80:M80"/>
    <mergeCell ref="A79:A82"/>
    <mergeCell ref="B79:D79"/>
    <mergeCell ref="E79:G79"/>
    <mergeCell ref="H79:J79"/>
    <mergeCell ref="K79:M79"/>
    <mergeCell ref="A29:A32"/>
    <mergeCell ref="B29:D29"/>
    <mergeCell ref="E29:G29"/>
    <mergeCell ref="H29:J29"/>
    <mergeCell ref="B78:M78"/>
    <mergeCell ref="B30:D30"/>
    <mergeCell ref="E30:G30"/>
    <mergeCell ref="H30:J30"/>
    <mergeCell ref="K30:M30"/>
    <mergeCell ref="B52:M52"/>
    <mergeCell ref="K29:M29"/>
    <mergeCell ref="A53:A56"/>
    <mergeCell ref="A1:N1"/>
    <mergeCell ref="A2:N2"/>
    <mergeCell ref="B3:M3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N29:N32"/>
    <mergeCell ref="B28:M28"/>
    <mergeCell ref="N53:N56"/>
    <mergeCell ref="B54:D54"/>
    <mergeCell ref="E54:G54"/>
    <mergeCell ref="H54:J54"/>
    <mergeCell ref="K54:M54"/>
    <mergeCell ref="B53:D53"/>
    <mergeCell ref="E53:G53"/>
    <mergeCell ref="H53:J53"/>
    <mergeCell ref="K53:M53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fitToWidth="0" orientation="landscape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89"/>
  <sheetViews>
    <sheetView rightToLeft="1" view="pageBreakPreview" topLeftCell="A64" zoomScale="90" zoomScaleNormal="70" zoomScaleSheetLayoutView="90" workbookViewId="0">
      <selection activeCell="R101" sqref="R101"/>
    </sheetView>
  </sheetViews>
  <sheetFormatPr defaultRowHeight="15.75"/>
  <cols>
    <col min="1" max="1" width="17.42578125" style="284" customWidth="1"/>
    <col min="2" max="2" width="18.85546875" style="284" customWidth="1"/>
    <col min="3" max="3" width="16.42578125" style="284" customWidth="1"/>
    <col min="4" max="6" width="8.28515625" style="1733" customWidth="1"/>
    <col min="7" max="7" width="5.42578125" style="1733" customWidth="1"/>
    <col min="8" max="8" width="6" style="1733" customWidth="1"/>
    <col min="9" max="9" width="4.140625" style="1733" customWidth="1"/>
    <col min="10" max="11" width="8.28515625" style="1733" customWidth="1"/>
    <col min="12" max="12" width="7" style="1733" customWidth="1"/>
    <col min="13" max="13" width="17.7109375" style="1733" customWidth="1"/>
    <col min="14" max="14" width="23.42578125" style="1733" customWidth="1"/>
    <col min="15" max="15" width="19.85546875" style="1733" customWidth="1"/>
    <col min="16" max="16384" width="9.140625" style="1733"/>
  </cols>
  <sheetData>
    <row r="1" spans="1:17" s="827" customFormat="1" ht="15.75" customHeight="1">
      <c r="A1" s="2987" t="s">
        <v>2106</v>
      </c>
      <c r="B1" s="2987"/>
      <c r="C1" s="2987"/>
      <c r="D1" s="2987"/>
      <c r="E1" s="2987"/>
      <c r="F1" s="2987"/>
      <c r="G1" s="2987"/>
      <c r="H1" s="2987"/>
      <c r="I1" s="2987"/>
      <c r="J1" s="2987"/>
      <c r="K1" s="2987"/>
      <c r="L1" s="2987"/>
      <c r="M1" s="2987"/>
      <c r="N1" s="2987"/>
      <c r="O1" s="2987"/>
    </row>
    <row r="2" spans="1:17" s="827" customFormat="1" ht="16.5" customHeight="1">
      <c r="A2" s="2693" t="s">
        <v>2107</v>
      </c>
      <c r="B2" s="2693"/>
      <c r="C2" s="2693"/>
      <c r="D2" s="2693"/>
      <c r="E2" s="2693"/>
      <c r="F2" s="2693"/>
      <c r="G2" s="2693"/>
      <c r="H2" s="2693"/>
      <c r="I2" s="2693"/>
      <c r="J2" s="2693"/>
      <c r="K2" s="2693"/>
      <c r="L2" s="2693"/>
      <c r="M2" s="2693"/>
      <c r="N2" s="2693"/>
      <c r="O2" s="2693"/>
    </row>
    <row r="3" spans="1:17" s="285" customFormat="1" ht="13.5" customHeight="1" thickBot="1">
      <c r="A3" s="2988" t="s">
        <v>2124</v>
      </c>
      <c r="B3" s="2988"/>
      <c r="C3" s="2037"/>
      <c r="D3" s="2037"/>
      <c r="E3" s="2037"/>
      <c r="F3" s="2037"/>
      <c r="G3" s="2037"/>
      <c r="H3" s="2037"/>
      <c r="I3" s="2037"/>
      <c r="J3" s="2037"/>
      <c r="K3" s="2037"/>
      <c r="L3" s="2037"/>
      <c r="M3" s="2033"/>
      <c r="N3" s="2033"/>
      <c r="O3" s="1549" t="s">
        <v>2125</v>
      </c>
    </row>
    <row r="4" spans="1:17" ht="19.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874" t="s">
        <v>503</v>
      </c>
      <c r="N4" s="2874" t="s">
        <v>509</v>
      </c>
      <c r="O4" s="2874" t="s">
        <v>502</v>
      </c>
    </row>
    <row r="5" spans="1:17" ht="16.5" customHeight="1">
      <c r="A5" s="2690"/>
      <c r="B5" s="2690"/>
      <c r="C5" s="2690"/>
      <c r="D5" s="2690" t="s">
        <v>1673</v>
      </c>
      <c r="E5" s="2690"/>
      <c r="F5" s="2690"/>
      <c r="G5" s="2690" t="s">
        <v>463</v>
      </c>
      <c r="H5" s="2690"/>
      <c r="I5" s="2690"/>
      <c r="J5" s="2690" t="s">
        <v>464</v>
      </c>
      <c r="K5" s="2690"/>
      <c r="L5" s="2690"/>
      <c r="M5" s="2875"/>
      <c r="N5" s="2875"/>
      <c r="O5" s="2875"/>
    </row>
    <row r="6" spans="1:17" ht="17.25" customHeight="1">
      <c r="A6" s="2690"/>
      <c r="B6" s="2690"/>
      <c r="C6" s="2690"/>
      <c r="D6" s="2034" t="s">
        <v>931</v>
      </c>
      <c r="E6" s="2034" t="s">
        <v>1126</v>
      </c>
      <c r="F6" s="2022" t="s">
        <v>954</v>
      </c>
      <c r="G6" s="2034" t="s">
        <v>931</v>
      </c>
      <c r="H6" s="2034" t="s">
        <v>1126</v>
      </c>
      <c r="I6" s="2022" t="s">
        <v>954</v>
      </c>
      <c r="J6" s="2034" t="s">
        <v>931</v>
      </c>
      <c r="K6" s="2034" t="s">
        <v>1126</v>
      </c>
      <c r="L6" s="2022" t="s">
        <v>954</v>
      </c>
      <c r="M6" s="2875"/>
      <c r="N6" s="2875"/>
      <c r="O6" s="2875"/>
    </row>
    <row r="7" spans="1:17" ht="11.25" customHeight="1" thickBot="1">
      <c r="A7" s="2707"/>
      <c r="B7" s="2707"/>
      <c r="C7" s="2707"/>
      <c r="D7" s="2023" t="s">
        <v>934</v>
      </c>
      <c r="E7" s="2023" t="s">
        <v>935</v>
      </c>
      <c r="F7" s="2023" t="s">
        <v>936</v>
      </c>
      <c r="G7" s="2023" t="s">
        <v>934</v>
      </c>
      <c r="H7" s="2023" t="s">
        <v>935</v>
      </c>
      <c r="I7" s="2023" t="s">
        <v>936</v>
      </c>
      <c r="J7" s="2023" t="s">
        <v>934</v>
      </c>
      <c r="K7" s="2023" t="s">
        <v>935</v>
      </c>
      <c r="L7" s="2023" t="s">
        <v>936</v>
      </c>
      <c r="M7" s="2876"/>
      <c r="N7" s="2876"/>
      <c r="O7" s="2876"/>
    </row>
    <row r="8" spans="1:17" ht="18" customHeight="1">
      <c r="A8" s="2985" t="s">
        <v>48</v>
      </c>
      <c r="B8" s="2985"/>
      <c r="C8" s="2985"/>
      <c r="D8" s="2985"/>
      <c r="E8" s="2985"/>
      <c r="F8" s="2985"/>
      <c r="G8" s="2985"/>
      <c r="H8" s="2985"/>
      <c r="I8" s="2985"/>
      <c r="J8" s="2985"/>
      <c r="K8" s="2985"/>
      <c r="L8" s="2985"/>
      <c r="M8" s="286"/>
      <c r="N8" s="2986" t="s">
        <v>504</v>
      </c>
      <c r="O8" s="2986"/>
    </row>
    <row r="9" spans="1:17" ht="16.5" customHeight="1">
      <c r="A9" s="2030" t="s">
        <v>98</v>
      </c>
      <c r="B9" s="2050" t="s">
        <v>70</v>
      </c>
      <c r="C9" s="2030"/>
      <c r="D9" s="2030">
        <v>56</v>
      </c>
      <c r="E9" s="2030">
        <v>54</v>
      </c>
      <c r="F9" s="2030">
        <v>110</v>
      </c>
      <c r="G9" s="2030">
        <v>0</v>
      </c>
      <c r="H9" s="2030">
        <v>0</v>
      </c>
      <c r="I9" s="2030">
        <v>0</v>
      </c>
      <c r="J9" s="2030">
        <f>SUM(D9,G9)</f>
        <v>56</v>
      </c>
      <c r="K9" s="2059">
        <f t="shared" ref="K9:L9" si="0">SUM(E9,H9)</f>
        <v>54</v>
      </c>
      <c r="L9" s="2059">
        <f t="shared" si="0"/>
        <v>110</v>
      </c>
      <c r="M9" s="2024"/>
      <c r="N9" s="2035" t="s">
        <v>506</v>
      </c>
      <c r="O9" s="37" t="s">
        <v>589</v>
      </c>
    </row>
    <row r="10" spans="1:17" ht="16.5" customHeight="1">
      <c r="A10" s="2030" t="s">
        <v>57</v>
      </c>
      <c r="B10" s="2050" t="s">
        <v>70</v>
      </c>
      <c r="C10" s="2030"/>
      <c r="D10" s="2030">
        <v>72</v>
      </c>
      <c r="E10" s="2030">
        <v>66</v>
      </c>
      <c r="F10" s="2030">
        <v>138</v>
      </c>
      <c r="G10" s="2030">
        <v>0</v>
      </c>
      <c r="H10" s="2030">
        <v>0</v>
      </c>
      <c r="I10" s="2030">
        <v>0</v>
      </c>
      <c r="J10" s="2030">
        <f t="shared" ref="J10:L33" si="1">SUM(D10,G10)</f>
        <v>72</v>
      </c>
      <c r="K10" s="2030">
        <f t="shared" ref="K10:L26" si="2">SUM(E10,H10)</f>
        <v>66</v>
      </c>
      <c r="L10" s="2030">
        <f t="shared" si="2"/>
        <v>138</v>
      </c>
      <c r="M10" s="2024"/>
      <c r="N10" s="2035" t="s">
        <v>506</v>
      </c>
      <c r="O10" s="37" t="s">
        <v>480</v>
      </c>
    </row>
    <row r="11" spans="1:17" ht="16.5" customHeight="1">
      <c r="A11" s="2030" t="s">
        <v>58</v>
      </c>
      <c r="B11" s="2050" t="s">
        <v>70</v>
      </c>
      <c r="C11" s="2030"/>
      <c r="D11" s="2030">
        <v>41</v>
      </c>
      <c r="E11" s="2030">
        <v>47</v>
      </c>
      <c r="F11" s="2030">
        <v>88</v>
      </c>
      <c r="G11" s="2030">
        <v>0</v>
      </c>
      <c r="H11" s="2030">
        <v>0</v>
      </c>
      <c r="I11" s="2030">
        <v>0</v>
      </c>
      <c r="J11" s="2030">
        <f t="shared" si="1"/>
        <v>41</v>
      </c>
      <c r="K11" s="2030">
        <f t="shared" si="2"/>
        <v>47</v>
      </c>
      <c r="L11" s="2030">
        <f t="shared" si="2"/>
        <v>88</v>
      </c>
      <c r="M11" s="2024"/>
      <c r="N11" s="2035" t="s">
        <v>506</v>
      </c>
      <c r="O11" s="35" t="s">
        <v>481</v>
      </c>
    </row>
    <row r="12" spans="1:17" ht="15.75" customHeight="1">
      <c r="A12" s="2030" t="s">
        <v>59</v>
      </c>
      <c r="B12" s="2050" t="s">
        <v>70</v>
      </c>
      <c r="C12" s="2030"/>
      <c r="D12" s="2030">
        <v>23</v>
      </c>
      <c r="E12" s="2030">
        <v>61</v>
      </c>
      <c r="F12" s="2030">
        <v>84</v>
      </c>
      <c r="G12" s="2030">
        <v>0</v>
      </c>
      <c r="H12" s="2030">
        <v>0</v>
      </c>
      <c r="I12" s="2030">
        <v>0</v>
      </c>
      <c r="J12" s="2030">
        <f t="shared" si="1"/>
        <v>23</v>
      </c>
      <c r="K12" s="2030">
        <f t="shared" si="2"/>
        <v>61</v>
      </c>
      <c r="L12" s="2030">
        <f t="shared" si="2"/>
        <v>84</v>
      </c>
      <c r="M12" s="2024"/>
      <c r="N12" s="2035" t="s">
        <v>506</v>
      </c>
      <c r="O12" s="37" t="s">
        <v>482</v>
      </c>
    </row>
    <row r="13" spans="1:17" ht="16.5" customHeight="1">
      <c r="A13" s="2703" t="s">
        <v>60</v>
      </c>
      <c r="B13" s="2046" t="s">
        <v>187</v>
      </c>
      <c r="C13" s="2046"/>
      <c r="D13" s="2030">
        <v>7</v>
      </c>
      <c r="E13" s="2030">
        <v>7</v>
      </c>
      <c r="F13" s="2030">
        <v>14</v>
      </c>
      <c r="G13" s="2030">
        <v>0</v>
      </c>
      <c r="H13" s="2030">
        <v>0</v>
      </c>
      <c r="I13" s="2030">
        <v>0</v>
      </c>
      <c r="J13" s="2030">
        <f t="shared" si="1"/>
        <v>7</v>
      </c>
      <c r="K13" s="2030">
        <f t="shared" si="2"/>
        <v>7</v>
      </c>
      <c r="L13" s="2030">
        <f t="shared" si="2"/>
        <v>14</v>
      </c>
      <c r="M13" s="2024"/>
      <c r="N13" s="1148" t="s">
        <v>592</v>
      </c>
      <c r="O13" s="2780" t="s">
        <v>483</v>
      </c>
    </row>
    <row r="14" spans="1:17" ht="16.5" customHeight="1">
      <c r="A14" s="2704"/>
      <c r="B14" s="2046" t="s">
        <v>1119</v>
      </c>
      <c r="C14" s="2046"/>
      <c r="D14" s="2030">
        <v>3</v>
      </c>
      <c r="E14" s="2030">
        <v>17</v>
      </c>
      <c r="F14" s="2030">
        <v>20</v>
      </c>
      <c r="G14" s="2030">
        <v>0</v>
      </c>
      <c r="H14" s="2030">
        <v>0</v>
      </c>
      <c r="I14" s="2030">
        <v>0</v>
      </c>
      <c r="J14" s="2030">
        <f t="shared" si="1"/>
        <v>3</v>
      </c>
      <c r="K14" s="2030">
        <f t="shared" si="2"/>
        <v>17</v>
      </c>
      <c r="L14" s="2030">
        <f t="shared" si="2"/>
        <v>20</v>
      </c>
      <c r="M14" s="2024"/>
      <c r="N14" s="1251" t="s">
        <v>1703</v>
      </c>
      <c r="O14" s="2781"/>
    </row>
    <row r="15" spans="1:17" ht="16.5" customHeight="1">
      <c r="A15" s="2704"/>
      <c r="B15" s="2046" t="s">
        <v>188</v>
      </c>
      <c r="C15" s="2046"/>
      <c r="D15" s="2030">
        <v>20</v>
      </c>
      <c r="E15" s="2030">
        <v>4</v>
      </c>
      <c r="F15" s="2030">
        <v>24</v>
      </c>
      <c r="G15" s="2030">
        <v>0</v>
      </c>
      <c r="H15" s="2030">
        <v>0</v>
      </c>
      <c r="I15" s="2030">
        <v>0</v>
      </c>
      <c r="J15" s="2030">
        <f t="shared" si="1"/>
        <v>20</v>
      </c>
      <c r="K15" s="2030">
        <f t="shared" si="2"/>
        <v>4</v>
      </c>
      <c r="L15" s="2030">
        <f t="shared" si="2"/>
        <v>24</v>
      </c>
      <c r="M15" s="2024"/>
      <c r="N15" s="1148" t="s">
        <v>593</v>
      </c>
      <c r="O15" s="2781"/>
      <c r="Q15" s="713"/>
    </row>
    <row r="16" spans="1:17" ht="40.5" customHeight="1">
      <c r="A16" s="2704"/>
      <c r="B16" s="2974" t="s">
        <v>18</v>
      </c>
      <c r="C16" s="2046" t="s">
        <v>2360</v>
      </c>
      <c r="D16" s="2030">
        <v>19</v>
      </c>
      <c r="E16" s="2030">
        <v>7</v>
      </c>
      <c r="F16" s="2030">
        <v>26</v>
      </c>
      <c r="G16" s="2030">
        <v>0</v>
      </c>
      <c r="H16" s="2030">
        <v>0</v>
      </c>
      <c r="I16" s="2030">
        <v>0</v>
      </c>
      <c r="J16" s="2030">
        <f t="shared" si="1"/>
        <v>19</v>
      </c>
      <c r="K16" s="2030">
        <f t="shared" si="2"/>
        <v>7</v>
      </c>
      <c r="L16" s="2030">
        <f t="shared" si="2"/>
        <v>26</v>
      </c>
      <c r="M16" s="2512" t="s">
        <v>2232</v>
      </c>
      <c r="N16" s="2969" t="s">
        <v>594</v>
      </c>
      <c r="O16" s="2781"/>
    </row>
    <row r="17" spans="1:15" ht="24.75" customHeight="1">
      <c r="A17" s="2704"/>
      <c r="B17" s="2976"/>
      <c r="C17" s="2385" t="s">
        <v>2361</v>
      </c>
      <c r="D17" s="2059">
        <v>7</v>
      </c>
      <c r="E17" s="2059">
        <v>4</v>
      </c>
      <c r="F17" s="2059">
        <v>11</v>
      </c>
      <c r="G17" s="2059">
        <v>0</v>
      </c>
      <c r="H17" s="2059">
        <v>0</v>
      </c>
      <c r="I17" s="2059">
        <v>0</v>
      </c>
      <c r="J17" s="2059">
        <f t="shared" ref="J17" si="3">SUM(D17,G17)</f>
        <v>7</v>
      </c>
      <c r="K17" s="2059">
        <f t="shared" ref="K17" si="4">SUM(E17,H17)</f>
        <v>4</v>
      </c>
      <c r="L17" s="2059">
        <f t="shared" ref="L17" si="5">SUM(F17,I17)</f>
        <v>11</v>
      </c>
      <c r="M17" s="1109" t="s">
        <v>645</v>
      </c>
      <c r="N17" s="2970"/>
      <c r="O17" s="2781"/>
    </row>
    <row r="18" spans="1:15" ht="16.5" customHeight="1">
      <c r="A18" s="2704"/>
      <c r="B18" s="2067" t="s">
        <v>302</v>
      </c>
      <c r="C18" s="2088"/>
      <c r="D18" s="2059">
        <f>SUM(D16:D17)</f>
        <v>26</v>
      </c>
      <c r="E18" s="2059">
        <f t="shared" ref="E18:L18" si="6">SUM(E16:E17)</f>
        <v>11</v>
      </c>
      <c r="F18" s="2059">
        <f t="shared" si="6"/>
        <v>37</v>
      </c>
      <c r="G18" s="2059">
        <f t="shared" si="6"/>
        <v>0</v>
      </c>
      <c r="H18" s="2059">
        <f t="shared" si="6"/>
        <v>0</v>
      </c>
      <c r="I18" s="2059">
        <f t="shared" si="6"/>
        <v>0</v>
      </c>
      <c r="J18" s="2059">
        <f t="shared" si="6"/>
        <v>26</v>
      </c>
      <c r="K18" s="2059">
        <f t="shared" si="6"/>
        <v>11</v>
      </c>
      <c r="L18" s="2059">
        <f t="shared" si="6"/>
        <v>37</v>
      </c>
      <c r="M18" s="2719" t="s">
        <v>2357</v>
      </c>
      <c r="N18" s="2983"/>
      <c r="O18" s="2781"/>
    </row>
    <row r="19" spans="1:15" ht="16.5" customHeight="1">
      <c r="A19" s="2704"/>
      <c r="B19" s="2067" t="s">
        <v>2080</v>
      </c>
      <c r="C19" s="2088"/>
      <c r="D19" s="2059">
        <v>7</v>
      </c>
      <c r="E19" s="2059">
        <v>6</v>
      </c>
      <c r="F19" s="2059">
        <v>13</v>
      </c>
      <c r="G19" s="2059">
        <v>0</v>
      </c>
      <c r="H19" s="2059">
        <v>0</v>
      </c>
      <c r="I19" s="2059">
        <v>0</v>
      </c>
      <c r="J19" s="2059">
        <f>SUM(D19,G19)</f>
        <v>7</v>
      </c>
      <c r="K19" s="2059">
        <f t="shared" ref="K19:L19" si="7">SUM(E19,H19)</f>
        <v>6</v>
      </c>
      <c r="L19" s="2059">
        <f t="shared" si="7"/>
        <v>13</v>
      </c>
      <c r="M19" s="2068"/>
      <c r="N19" s="1148" t="s">
        <v>1691</v>
      </c>
      <c r="O19" s="2781"/>
    </row>
    <row r="20" spans="1:15" ht="16.5" customHeight="1">
      <c r="A20" s="2704"/>
      <c r="B20" s="2046" t="s">
        <v>2081</v>
      </c>
      <c r="C20" s="2046"/>
      <c r="D20" s="2030">
        <v>3</v>
      </c>
      <c r="E20" s="2030">
        <v>10</v>
      </c>
      <c r="F20" s="2030">
        <v>13</v>
      </c>
      <c r="G20" s="2030">
        <v>0</v>
      </c>
      <c r="H20" s="2030">
        <v>0</v>
      </c>
      <c r="I20" s="2030">
        <v>0</v>
      </c>
      <c r="J20" s="2030">
        <f t="shared" si="1"/>
        <v>3</v>
      </c>
      <c r="K20" s="2030">
        <f t="shared" si="2"/>
        <v>10</v>
      </c>
      <c r="L20" s="2030">
        <f t="shared" si="2"/>
        <v>13</v>
      </c>
      <c r="M20" s="2024"/>
      <c r="N20" s="1148" t="s">
        <v>507</v>
      </c>
      <c r="O20" s="2781"/>
    </row>
    <row r="21" spans="1:15" ht="16.5" customHeight="1">
      <c r="A21" s="2704"/>
      <c r="B21" s="2046" t="s">
        <v>2082</v>
      </c>
      <c r="C21" s="2046"/>
      <c r="D21" s="2030">
        <v>17</v>
      </c>
      <c r="E21" s="2030">
        <v>3</v>
      </c>
      <c r="F21" s="2030">
        <v>20</v>
      </c>
      <c r="G21" s="2030">
        <v>0</v>
      </c>
      <c r="H21" s="2030">
        <v>0</v>
      </c>
      <c r="I21" s="2030">
        <v>0</v>
      </c>
      <c r="J21" s="2030">
        <f t="shared" si="1"/>
        <v>17</v>
      </c>
      <c r="K21" s="2030">
        <f t="shared" si="2"/>
        <v>3</v>
      </c>
      <c r="L21" s="2030">
        <f t="shared" si="2"/>
        <v>20</v>
      </c>
      <c r="M21" s="2024"/>
      <c r="N21" s="1108" t="s">
        <v>628</v>
      </c>
      <c r="O21" s="2781"/>
    </row>
    <row r="22" spans="1:15" ht="16.5" customHeight="1">
      <c r="A22" s="2704"/>
      <c r="B22" s="2046" t="s">
        <v>2083</v>
      </c>
      <c r="C22" s="2046"/>
      <c r="D22" s="2030">
        <v>7</v>
      </c>
      <c r="E22" s="2030">
        <v>9</v>
      </c>
      <c r="F22" s="2030">
        <v>16</v>
      </c>
      <c r="G22" s="2030">
        <v>0</v>
      </c>
      <c r="H22" s="2030">
        <v>0</v>
      </c>
      <c r="I22" s="2030">
        <v>0</v>
      </c>
      <c r="J22" s="2030">
        <f t="shared" si="1"/>
        <v>7</v>
      </c>
      <c r="K22" s="2030">
        <f t="shared" si="2"/>
        <v>9</v>
      </c>
      <c r="L22" s="2030">
        <f t="shared" si="2"/>
        <v>16</v>
      </c>
      <c r="M22" s="2024"/>
      <c r="N22" s="2130" t="s">
        <v>595</v>
      </c>
      <c r="O22" s="2781"/>
    </row>
    <row r="23" spans="1:15" ht="16.5" customHeight="1">
      <c r="A23" s="2706" t="s">
        <v>225</v>
      </c>
      <c r="B23" s="2706"/>
      <c r="C23" s="2706"/>
      <c r="D23" s="2030">
        <f>SUM(D19:D22,D18,D13:D15)</f>
        <v>90</v>
      </c>
      <c r="E23" s="2059">
        <f t="shared" ref="E23:L23" si="8">SUM(E19:E22,E18,E13:E15)</f>
        <v>67</v>
      </c>
      <c r="F23" s="2059">
        <f t="shared" si="8"/>
        <v>157</v>
      </c>
      <c r="G23" s="2059">
        <f t="shared" si="8"/>
        <v>0</v>
      </c>
      <c r="H23" s="2059">
        <f t="shared" si="8"/>
        <v>0</v>
      </c>
      <c r="I23" s="2059">
        <f t="shared" si="8"/>
        <v>0</v>
      </c>
      <c r="J23" s="2059">
        <f t="shared" si="8"/>
        <v>90</v>
      </c>
      <c r="K23" s="2059">
        <f t="shared" si="8"/>
        <v>67</v>
      </c>
      <c r="L23" s="2059">
        <f t="shared" si="8"/>
        <v>157</v>
      </c>
      <c r="M23" s="2719" t="s">
        <v>2348</v>
      </c>
      <c r="N23" s="2719"/>
      <c r="O23" s="2719"/>
    </row>
    <row r="24" spans="1:15" ht="16.5" customHeight="1">
      <c r="A24" s="2703" t="s">
        <v>2084</v>
      </c>
      <c r="B24" s="2046" t="s">
        <v>72</v>
      </c>
      <c r="C24" s="2046"/>
      <c r="D24" s="2030">
        <v>2</v>
      </c>
      <c r="E24" s="2030">
        <v>9</v>
      </c>
      <c r="F24" s="2030">
        <v>11</v>
      </c>
      <c r="G24" s="2030">
        <v>0</v>
      </c>
      <c r="H24" s="2030">
        <v>0</v>
      </c>
      <c r="I24" s="2030">
        <v>0</v>
      </c>
      <c r="J24" s="2030">
        <f t="shared" si="1"/>
        <v>2</v>
      </c>
      <c r="K24" s="2030">
        <f t="shared" si="2"/>
        <v>9</v>
      </c>
      <c r="L24" s="2030">
        <f t="shared" si="2"/>
        <v>11</v>
      </c>
      <c r="M24" s="2024"/>
      <c r="N24" s="202" t="s">
        <v>707</v>
      </c>
      <c r="O24" s="2790" t="s">
        <v>2237</v>
      </c>
    </row>
    <row r="25" spans="1:15" ht="16.5" customHeight="1">
      <c r="A25" s="2704"/>
      <c r="B25" s="2042" t="s">
        <v>2087</v>
      </c>
      <c r="C25" s="2042"/>
      <c r="D25" s="2029">
        <v>4</v>
      </c>
      <c r="E25" s="2029">
        <v>4</v>
      </c>
      <c r="F25" s="2029">
        <v>8</v>
      </c>
      <c r="G25" s="2029">
        <v>0</v>
      </c>
      <c r="H25" s="2029">
        <v>0</v>
      </c>
      <c r="I25" s="2029">
        <v>0</v>
      </c>
      <c r="J25" s="2029">
        <f t="shared" si="1"/>
        <v>4</v>
      </c>
      <c r="K25" s="2029">
        <f t="shared" si="2"/>
        <v>4</v>
      </c>
      <c r="L25" s="2029">
        <f t="shared" si="2"/>
        <v>8</v>
      </c>
      <c r="M25" s="2045"/>
      <c r="N25" s="202" t="s">
        <v>707</v>
      </c>
      <c r="O25" s="2760"/>
    </row>
    <row r="26" spans="1:15" ht="16.5" customHeight="1">
      <c r="A26" s="2704"/>
      <c r="B26" s="2042" t="s">
        <v>2088</v>
      </c>
      <c r="C26" s="2042"/>
      <c r="D26" s="2029">
        <v>3</v>
      </c>
      <c r="E26" s="2029">
        <v>2</v>
      </c>
      <c r="F26" s="2029">
        <v>5</v>
      </c>
      <c r="G26" s="2029">
        <v>0</v>
      </c>
      <c r="H26" s="2029">
        <v>0</v>
      </c>
      <c r="I26" s="2029">
        <v>0</v>
      </c>
      <c r="J26" s="2029">
        <f t="shared" si="1"/>
        <v>3</v>
      </c>
      <c r="K26" s="2029">
        <f t="shared" si="2"/>
        <v>2</v>
      </c>
      <c r="L26" s="2029">
        <f t="shared" si="2"/>
        <v>5</v>
      </c>
      <c r="M26" s="2045"/>
      <c r="N26" s="2116" t="s">
        <v>512</v>
      </c>
      <c r="O26" s="2760"/>
    </row>
    <row r="27" spans="1:15" ht="16.5" customHeight="1">
      <c r="A27" s="2704"/>
      <c r="B27" s="2046" t="s">
        <v>2089</v>
      </c>
      <c r="C27" s="2046"/>
      <c r="D27" s="2030">
        <v>4</v>
      </c>
      <c r="E27" s="2030">
        <v>2</v>
      </c>
      <c r="F27" s="2030">
        <v>6</v>
      </c>
      <c r="G27" s="2030">
        <v>0</v>
      </c>
      <c r="H27" s="2030">
        <v>0</v>
      </c>
      <c r="I27" s="2030">
        <v>0</v>
      </c>
      <c r="J27" s="2030">
        <f t="shared" si="1"/>
        <v>4</v>
      </c>
      <c r="K27" s="2030">
        <f t="shared" si="1"/>
        <v>2</v>
      </c>
      <c r="L27" s="2030">
        <f t="shared" si="1"/>
        <v>6</v>
      </c>
      <c r="M27" s="2024"/>
      <c r="N27" s="2109" t="s">
        <v>513</v>
      </c>
      <c r="O27" s="2760"/>
    </row>
    <row r="28" spans="1:15" ht="16.5" customHeight="1">
      <c r="A28" s="2704"/>
      <c r="B28" s="2088" t="s">
        <v>74</v>
      </c>
      <c r="C28" s="2088"/>
      <c r="D28" s="2059">
        <v>7</v>
      </c>
      <c r="E28" s="2059">
        <v>1</v>
      </c>
      <c r="F28" s="2059">
        <v>8</v>
      </c>
      <c r="G28" s="2059">
        <v>0</v>
      </c>
      <c r="H28" s="2059">
        <v>0</v>
      </c>
      <c r="I28" s="2059">
        <v>0</v>
      </c>
      <c r="J28" s="2059">
        <f t="shared" ref="J28:J29" si="9">SUM(D28,G28)</f>
        <v>7</v>
      </c>
      <c r="K28" s="2059">
        <f t="shared" ref="K28:K29" si="10">SUM(E28,H28)</f>
        <v>1</v>
      </c>
      <c r="L28" s="2059">
        <f t="shared" ref="L28:L29" si="11">SUM(F28,I28)</f>
        <v>8</v>
      </c>
      <c r="M28" s="2068"/>
      <c r="N28" s="2024" t="s">
        <v>512</v>
      </c>
      <c r="O28" s="2760"/>
    </row>
    <row r="29" spans="1:15" ht="16.5" customHeight="1">
      <c r="A29" s="2704"/>
      <c r="B29" s="2088" t="s">
        <v>2090</v>
      </c>
      <c r="C29" s="2088"/>
      <c r="D29" s="2059">
        <v>4</v>
      </c>
      <c r="E29" s="2059">
        <v>3</v>
      </c>
      <c r="F29" s="2059">
        <v>7</v>
      </c>
      <c r="G29" s="2059">
        <v>0</v>
      </c>
      <c r="H29" s="2059">
        <v>0</v>
      </c>
      <c r="I29" s="2059">
        <v>0</v>
      </c>
      <c r="J29" s="2059">
        <f t="shared" si="9"/>
        <v>4</v>
      </c>
      <c r="K29" s="2059">
        <f t="shared" si="10"/>
        <v>3</v>
      </c>
      <c r="L29" s="2059">
        <f t="shared" si="11"/>
        <v>7</v>
      </c>
      <c r="M29" s="2068"/>
      <c r="N29" s="2116" t="s">
        <v>708</v>
      </c>
      <c r="O29" s="2760"/>
    </row>
    <row r="30" spans="1:15" ht="16.5" customHeight="1">
      <c r="A30" s="2704"/>
      <c r="B30" s="2046" t="s">
        <v>76</v>
      </c>
      <c r="C30" s="2046"/>
      <c r="D30" s="2030">
        <v>7</v>
      </c>
      <c r="E30" s="2030">
        <v>3</v>
      </c>
      <c r="F30" s="2030">
        <v>10</v>
      </c>
      <c r="G30" s="2030">
        <v>0</v>
      </c>
      <c r="H30" s="2030">
        <v>0</v>
      </c>
      <c r="I30" s="2030">
        <v>0</v>
      </c>
      <c r="J30" s="2030">
        <f t="shared" si="1"/>
        <v>7</v>
      </c>
      <c r="K30" s="2030">
        <f t="shared" si="1"/>
        <v>3</v>
      </c>
      <c r="L30" s="2030">
        <f t="shared" si="1"/>
        <v>10</v>
      </c>
      <c r="M30" s="2024"/>
      <c r="N30" s="2024" t="s">
        <v>516</v>
      </c>
      <c r="O30" s="2760"/>
    </row>
    <row r="31" spans="1:15" ht="27" customHeight="1">
      <c r="A31" s="2704"/>
      <c r="B31" s="2046" t="s">
        <v>2086</v>
      </c>
      <c r="C31" s="2046"/>
      <c r="D31" s="2030">
        <v>3</v>
      </c>
      <c r="E31" s="2030">
        <v>0</v>
      </c>
      <c r="F31" s="2030">
        <v>3</v>
      </c>
      <c r="G31" s="2030">
        <v>0</v>
      </c>
      <c r="H31" s="2030">
        <v>0</v>
      </c>
      <c r="I31" s="2030">
        <v>0</v>
      </c>
      <c r="J31" s="2030">
        <f t="shared" si="1"/>
        <v>3</v>
      </c>
      <c r="K31" s="2030">
        <f t="shared" si="1"/>
        <v>0</v>
      </c>
      <c r="L31" s="2030">
        <f t="shared" si="1"/>
        <v>3</v>
      </c>
      <c r="M31" s="2024"/>
      <c r="N31" s="2026" t="s">
        <v>517</v>
      </c>
      <c r="O31" s="2760"/>
    </row>
    <row r="32" spans="1:15" ht="13.5" customHeight="1">
      <c r="A32" s="2704"/>
      <c r="B32" s="2046" t="s">
        <v>75</v>
      </c>
      <c r="C32" s="2046"/>
      <c r="D32" s="2030">
        <v>5</v>
      </c>
      <c r="E32" s="2030">
        <v>2</v>
      </c>
      <c r="F32" s="2030">
        <v>7</v>
      </c>
      <c r="G32" s="2030">
        <v>0</v>
      </c>
      <c r="H32" s="2030">
        <v>0</v>
      </c>
      <c r="I32" s="2030">
        <v>0</v>
      </c>
      <c r="J32" s="2030">
        <f t="shared" si="1"/>
        <v>5</v>
      </c>
      <c r="K32" s="2030">
        <f t="shared" si="1"/>
        <v>2</v>
      </c>
      <c r="L32" s="2030">
        <f t="shared" si="1"/>
        <v>7</v>
      </c>
      <c r="M32" s="2024"/>
      <c r="N32" s="2024" t="s">
        <v>518</v>
      </c>
      <c r="O32" s="2760"/>
    </row>
    <row r="33" spans="1:15" ht="16.5" customHeight="1">
      <c r="A33" s="2705"/>
      <c r="B33" s="2048" t="s">
        <v>2085</v>
      </c>
      <c r="C33" s="2048"/>
      <c r="D33" s="2041">
        <v>4</v>
      </c>
      <c r="E33" s="2041">
        <v>5</v>
      </c>
      <c r="F33" s="2041">
        <v>9</v>
      </c>
      <c r="G33" s="2041">
        <v>0</v>
      </c>
      <c r="H33" s="2041">
        <v>0</v>
      </c>
      <c r="I33" s="2041">
        <v>0</v>
      </c>
      <c r="J33" s="2041">
        <f t="shared" si="1"/>
        <v>4</v>
      </c>
      <c r="K33" s="2041">
        <f t="shared" si="1"/>
        <v>5</v>
      </c>
      <c r="L33" s="2041">
        <f t="shared" si="1"/>
        <v>9</v>
      </c>
      <c r="M33" s="2053"/>
      <c r="N33" s="2053" t="s">
        <v>1081</v>
      </c>
      <c r="O33" s="2761"/>
    </row>
    <row r="34" spans="1:15" ht="16.5" customHeight="1" thickBot="1">
      <c r="A34" s="2728" t="s">
        <v>225</v>
      </c>
      <c r="B34" s="2728"/>
      <c r="C34" s="2728"/>
      <c r="D34" s="2374">
        <f>SUM(D24:D33)</f>
        <v>43</v>
      </c>
      <c r="E34" s="2374">
        <f t="shared" ref="E34:L34" si="12">SUM(E24:E33)</f>
        <v>31</v>
      </c>
      <c r="F34" s="2374">
        <f t="shared" si="12"/>
        <v>74</v>
      </c>
      <c r="G34" s="2374">
        <f t="shared" si="12"/>
        <v>0</v>
      </c>
      <c r="H34" s="2374">
        <f t="shared" si="12"/>
        <v>0</v>
      </c>
      <c r="I34" s="2374">
        <f t="shared" si="12"/>
        <v>0</v>
      </c>
      <c r="J34" s="2374">
        <f t="shared" si="12"/>
        <v>43</v>
      </c>
      <c r="K34" s="2374">
        <f t="shared" si="12"/>
        <v>31</v>
      </c>
      <c r="L34" s="2374">
        <f t="shared" si="12"/>
        <v>74</v>
      </c>
      <c r="M34" s="2713" t="s">
        <v>2348</v>
      </c>
      <c r="N34" s="2713"/>
      <c r="O34" s="2713"/>
    </row>
    <row r="35" spans="1:15" s="285" customFormat="1" ht="21" customHeight="1" thickTop="1" thickBot="1">
      <c r="A35" s="2984" t="s">
        <v>2127</v>
      </c>
      <c r="B35" s="2984"/>
      <c r="C35" s="2036"/>
      <c r="D35" s="2036"/>
      <c r="E35" s="2036"/>
      <c r="F35" s="2036"/>
      <c r="G35" s="2036"/>
      <c r="H35" s="2036"/>
      <c r="I35" s="2036"/>
      <c r="J35" s="2036"/>
      <c r="K35" s="2036"/>
      <c r="L35" s="2036"/>
      <c r="M35" s="2038"/>
      <c r="N35" s="2965" t="s">
        <v>2126</v>
      </c>
      <c r="O35" s="2965"/>
    </row>
    <row r="36" spans="1:15" ht="12" customHeight="1" thickTop="1">
      <c r="A36" s="2695" t="s">
        <v>53</v>
      </c>
      <c r="B36" s="2695" t="s">
        <v>54</v>
      </c>
      <c r="C36" s="2695" t="s">
        <v>55</v>
      </c>
      <c r="D36" s="2695" t="s">
        <v>45</v>
      </c>
      <c r="E36" s="2695"/>
      <c r="F36" s="2695"/>
      <c r="G36" s="2695" t="s">
        <v>46</v>
      </c>
      <c r="H36" s="2695"/>
      <c r="I36" s="2695"/>
      <c r="J36" s="2695" t="s">
        <v>905</v>
      </c>
      <c r="K36" s="2695"/>
      <c r="L36" s="2695"/>
      <c r="M36" s="2874" t="s">
        <v>503</v>
      </c>
      <c r="N36" s="2874" t="s">
        <v>509</v>
      </c>
      <c r="O36" s="2874" t="s">
        <v>502</v>
      </c>
    </row>
    <row r="37" spans="1:15" ht="12.75" customHeight="1">
      <c r="A37" s="2690"/>
      <c r="B37" s="2690"/>
      <c r="C37" s="2690"/>
      <c r="D37" s="2690" t="s">
        <v>1673</v>
      </c>
      <c r="E37" s="2690"/>
      <c r="F37" s="2690"/>
      <c r="G37" s="2690" t="s">
        <v>463</v>
      </c>
      <c r="H37" s="2690"/>
      <c r="I37" s="2690"/>
      <c r="J37" s="2690" t="s">
        <v>464</v>
      </c>
      <c r="K37" s="2690"/>
      <c r="L37" s="2690"/>
      <c r="M37" s="2875"/>
      <c r="N37" s="2875"/>
      <c r="O37" s="2875"/>
    </row>
    <row r="38" spans="1:15" ht="18.75" customHeight="1">
      <c r="A38" s="2690"/>
      <c r="B38" s="2690"/>
      <c r="C38" s="2690"/>
      <c r="D38" s="2034" t="s">
        <v>931</v>
      </c>
      <c r="E38" s="2034" t="s">
        <v>1126</v>
      </c>
      <c r="F38" s="2022" t="s">
        <v>954</v>
      </c>
      <c r="G38" s="2034" t="s">
        <v>931</v>
      </c>
      <c r="H38" s="2034" t="s">
        <v>1126</v>
      </c>
      <c r="I38" s="2022" t="s">
        <v>954</v>
      </c>
      <c r="J38" s="2034" t="s">
        <v>931</v>
      </c>
      <c r="K38" s="2034" t="s">
        <v>1126</v>
      </c>
      <c r="L38" s="2022" t="s">
        <v>954</v>
      </c>
      <c r="M38" s="2875"/>
      <c r="N38" s="2875"/>
      <c r="O38" s="2875"/>
    </row>
    <row r="39" spans="1:15" ht="14.25" customHeight="1" thickBot="1">
      <c r="A39" s="2707"/>
      <c r="B39" s="2707"/>
      <c r="C39" s="2707"/>
      <c r="D39" s="2023" t="s">
        <v>934</v>
      </c>
      <c r="E39" s="2023" t="s">
        <v>935</v>
      </c>
      <c r="F39" s="2023" t="s">
        <v>936</v>
      </c>
      <c r="G39" s="2023" t="s">
        <v>934</v>
      </c>
      <c r="H39" s="2023" t="s">
        <v>935</v>
      </c>
      <c r="I39" s="2023" t="s">
        <v>936</v>
      </c>
      <c r="J39" s="2023" t="s">
        <v>934</v>
      </c>
      <c r="K39" s="2023" t="s">
        <v>935</v>
      </c>
      <c r="L39" s="2023" t="s">
        <v>936</v>
      </c>
      <c r="M39" s="2876"/>
      <c r="N39" s="2876"/>
      <c r="O39" s="2876"/>
    </row>
    <row r="40" spans="1:15" ht="18" customHeight="1">
      <c r="A40" s="2407" t="s">
        <v>62</v>
      </c>
      <c r="B40" s="2028" t="s">
        <v>70</v>
      </c>
      <c r="C40" s="2032"/>
      <c r="D40" s="2032">
        <v>19</v>
      </c>
      <c r="E40" s="2032">
        <v>6</v>
      </c>
      <c r="F40" s="2032">
        <v>25</v>
      </c>
      <c r="G40" s="2030">
        <v>0</v>
      </c>
      <c r="H40" s="2030">
        <f t="shared" ref="H40:I42" si="13">SUM(H30:H39)</f>
        <v>0</v>
      </c>
      <c r="I40" s="2030">
        <f t="shared" si="13"/>
        <v>0</v>
      </c>
      <c r="J40" s="2032">
        <f>SUM(D40,G40)</f>
        <v>19</v>
      </c>
      <c r="K40" s="2032">
        <f t="shared" ref="K40:L72" si="14">SUM(E40,H40)</f>
        <v>6</v>
      </c>
      <c r="L40" s="2032">
        <f t="shared" si="14"/>
        <v>25</v>
      </c>
      <c r="M40" s="2038"/>
      <c r="N40" s="2508" t="s">
        <v>506</v>
      </c>
      <c r="O40" s="2038" t="s">
        <v>486</v>
      </c>
    </row>
    <row r="41" spans="1:15" ht="18" customHeight="1">
      <c r="A41" s="2703" t="s">
        <v>63</v>
      </c>
      <c r="B41" s="2982" t="s">
        <v>77</v>
      </c>
      <c r="C41" s="2059" t="s">
        <v>77</v>
      </c>
      <c r="D41" s="2030">
        <v>13</v>
      </c>
      <c r="E41" s="2030">
        <v>12</v>
      </c>
      <c r="F41" s="2032">
        <v>25</v>
      </c>
      <c r="G41" s="2030">
        <f>SUM(G31:G40)</f>
        <v>0</v>
      </c>
      <c r="H41" s="2030">
        <f t="shared" si="13"/>
        <v>0</v>
      </c>
      <c r="I41" s="2030">
        <f t="shared" si="13"/>
        <v>0</v>
      </c>
      <c r="J41" s="2032">
        <f t="shared" ref="J41:J47" si="15">SUM(D41,G41)</f>
        <v>13</v>
      </c>
      <c r="K41" s="2032">
        <f t="shared" si="14"/>
        <v>12</v>
      </c>
      <c r="L41" s="2032">
        <f t="shared" si="14"/>
        <v>25</v>
      </c>
      <c r="M41" s="2024"/>
      <c r="N41" s="2024" t="s">
        <v>519</v>
      </c>
      <c r="O41" s="2702" t="s">
        <v>487</v>
      </c>
    </row>
    <row r="42" spans="1:15" ht="18" customHeight="1">
      <c r="A42" s="2704"/>
      <c r="B42" s="2784"/>
      <c r="C42" s="2059" t="s">
        <v>2091</v>
      </c>
      <c r="D42" s="2059">
        <v>2</v>
      </c>
      <c r="E42" s="2059">
        <v>9</v>
      </c>
      <c r="F42" s="2070">
        <v>11</v>
      </c>
      <c r="G42" s="2059">
        <f>SUM(G32:G41)</f>
        <v>0</v>
      </c>
      <c r="H42" s="2059">
        <f t="shared" si="13"/>
        <v>0</v>
      </c>
      <c r="I42" s="2059">
        <f t="shared" si="13"/>
        <v>0</v>
      </c>
      <c r="J42" s="2070">
        <f t="shared" ref="J42" si="16">SUM(D42,G42)</f>
        <v>2</v>
      </c>
      <c r="K42" s="2070">
        <f t="shared" ref="K42" si="17">SUM(E42,H42)</f>
        <v>9</v>
      </c>
      <c r="L42" s="2070">
        <f t="shared" ref="L42" si="18">SUM(F42,I42)</f>
        <v>11</v>
      </c>
      <c r="M42" s="2068"/>
      <c r="N42" s="2068" t="s">
        <v>2363</v>
      </c>
      <c r="O42" s="2700"/>
    </row>
    <row r="43" spans="1:15" ht="18" customHeight="1">
      <c r="A43" s="2704"/>
      <c r="B43" s="2742" t="s">
        <v>302</v>
      </c>
      <c r="C43" s="2706"/>
      <c r="D43" s="2059">
        <f>SUM(D41:D42)</f>
        <v>15</v>
      </c>
      <c r="E43" s="2059">
        <f t="shared" ref="E43:L43" si="19">SUM(E41:E42)</f>
        <v>21</v>
      </c>
      <c r="F43" s="2059">
        <f t="shared" si="19"/>
        <v>36</v>
      </c>
      <c r="G43" s="2059">
        <f t="shared" si="19"/>
        <v>0</v>
      </c>
      <c r="H43" s="2059">
        <f t="shared" si="19"/>
        <v>0</v>
      </c>
      <c r="I43" s="2059">
        <f t="shared" si="19"/>
        <v>0</v>
      </c>
      <c r="J43" s="2059">
        <f t="shared" si="19"/>
        <v>15</v>
      </c>
      <c r="K43" s="2059">
        <f t="shared" si="19"/>
        <v>21</v>
      </c>
      <c r="L43" s="2059">
        <f t="shared" si="19"/>
        <v>36</v>
      </c>
      <c r="M43" s="2719" t="s">
        <v>2357</v>
      </c>
      <c r="N43" s="2983"/>
      <c r="O43" s="2700"/>
    </row>
    <row r="44" spans="1:15" ht="18" customHeight="1">
      <c r="A44" s="2704"/>
      <c r="B44" s="2030" t="s">
        <v>78</v>
      </c>
      <c r="C44" s="2030"/>
      <c r="D44" s="2030">
        <v>19</v>
      </c>
      <c r="E44" s="2030">
        <v>10</v>
      </c>
      <c r="F44" s="2032">
        <v>29</v>
      </c>
      <c r="G44" s="2030">
        <f>SUM(G32:G41)</f>
        <v>0</v>
      </c>
      <c r="H44" s="2030">
        <f>SUM(H32:H41)</f>
        <v>0</v>
      </c>
      <c r="I44" s="2030">
        <f>SUM(I32:I41)</f>
        <v>0</v>
      </c>
      <c r="J44" s="2032">
        <f t="shared" si="15"/>
        <v>19</v>
      </c>
      <c r="K44" s="2032">
        <f t="shared" si="14"/>
        <v>10</v>
      </c>
      <c r="L44" s="2032">
        <f t="shared" si="14"/>
        <v>29</v>
      </c>
      <c r="M44" s="2024"/>
      <c r="N44" s="2024" t="s">
        <v>521</v>
      </c>
      <c r="O44" s="2700"/>
    </row>
    <row r="45" spans="1:15" ht="18" customHeight="1">
      <c r="A45" s="2704"/>
      <c r="B45" s="2030" t="s">
        <v>79</v>
      </c>
      <c r="C45" s="2030"/>
      <c r="D45" s="2030">
        <v>16</v>
      </c>
      <c r="E45" s="2030">
        <v>9</v>
      </c>
      <c r="F45" s="2032">
        <v>25</v>
      </c>
      <c r="G45" s="2030">
        <f>SUM(G35:G44)</f>
        <v>0</v>
      </c>
      <c r="H45" s="2030">
        <f>SUM(H35:H44)</f>
        <v>0</v>
      </c>
      <c r="I45" s="2030">
        <f>SUM(I35:I44)</f>
        <v>0</v>
      </c>
      <c r="J45" s="2032">
        <f t="shared" si="15"/>
        <v>16</v>
      </c>
      <c r="K45" s="2032">
        <f t="shared" si="14"/>
        <v>9</v>
      </c>
      <c r="L45" s="2032">
        <f t="shared" si="14"/>
        <v>25</v>
      </c>
      <c r="M45" s="2024"/>
      <c r="N45" s="2024" t="s">
        <v>522</v>
      </c>
      <c r="O45" s="2700"/>
    </row>
    <row r="46" spans="1:15" ht="18" customHeight="1">
      <c r="A46" s="2704"/>
      <c r="B46" s="2030" t="s">
        <v>27</v>
      </c>
      <c r="C46" s="2030"/>
      <c r="D46" s="2030">
        <v>16</v>
      </c>
      <c r="E46" s="2030">
        <v>5</v>
      </c>
      <c r="F46" s="2032">
        <v>21</v>
      </c>
      <c r="G46" s="2030">
        <f>SUM(G35:G45)</f>
        <v>0</v>
      </c>
      <c r="H46" s="2030">
        <f>SUM(H35:H45)</f>
        <v>0</v>
      </c>
      <c r="I46" s="2030">
        <f>SUM(I35:I45)</f>
        <v>0</v>
      </c>
      <c r="J46" s="2032">
        <f t="shared" si="15"/>
        <v>16</v>
      </c>
      <c r="K46" s="2032">
        <f t="shared" si="14"/>
        <v>5</v>
      </c>
      <c r="L46" s="2032">
        <f t="shared" si="14"/>
        <v>21</v>
      </c>
      <c r="M46" s="2024"/>
      <c r="N46" s="2259" t="s">
        <v>524</v>
      </c>
      <c r="O46" s="2700"/>
    </row>
    <row r="47" spans="1:15" ht="18" customHeight="1">
      <c r="A47" s="2705"/>
      <c r="B47" s="2030" t="s">
        <v>2092</v>
      </c>
      <c r="C47" s="2030"/>
      <c r="D47" s="2030">
        <v>3</v>
      </c>
      <c r="E47" s="2030">
        <v>7</v>
      </c>
      <c r="F47" s="2032">
        <v>10</v>
      </c>
      <c r="G47" s="2030">
        <f>SUM(G35:G46)</f>
        <v>0</v>
      </c>
      <c r="H47" s="2030">
        <f>SUM(H35:H46)</f>
        <v>0</v>
      </c>
      <c r="I47" s="2030">
        <f>SUM(I35:I46)</f>
        <v>0</v>
      </c>
      <c r="J47" s="2032">
        <f t="shared" si="15"/>
        <v>3</v>
      </c>
      <c r="K47" s="2032">
        <f t="shared" si="14"/>
        <v>7</v>
      </c>
      <c r="L47" s="2032">
        <f t="shared" si="14"/>
        <v>10</v>
      </c>
      <c r="M47" s="2024"/>
      <c r="N47" s="2259" t="s">
        <v>522</v>
      </c>
      <c r="O47" s="2701"/>
    </row>
    <row r="48" spans="1:15" ht="18" customHeight="1">
      <c r="A48" s="2706" t="s">
        <v>225</v>
      </c>
      <c r="B48" s="2706"/>
      <c r="C48" s="2706"/>
      <c r="D48" s="2030">
        <f>SUM(D44:D47,D43)</f>
        <v>69</v>
      </c>
      <c r="E48" s="2059">
        <f t="shared" ref="E48:L48" si="20">SUM(E44:E47,E43)</f>
        <v>52</v>
      </c>
      <c r="F48" s="2059">
        <f t="shared" si="20"/>
        <v>121</v>
      </c>
      <c r="G48" s="2059">
        <f t="shared" si="20"/>
        <v>0</v>
      </c>
      <c r="H48" s="2059">
        <f t="shared" si="20"/>
        <v>0</v>
      </c>
      <c r="I48" s="2059">
        <f t="shared" si="20"/>
        <v>0</v>
      </c>
      <c r="J48" s="2059">
        <f t="shared" si="20"/>
        <v>69</v>
      </c>
      <c r="K48" s="2059">
        <f t="shared" si="20"/>
        <v>52</v>
      </c>
      <c r="L48" s="2059">
        <f t="shared" si="20"/>
        <v>121</v>
      </c>
      <c r="M48" s="2719" t="s">
        <v>2348</v>
      </c>
      <c r="N48" s="2719"/>
      <c r="O48" s="2719"/>
    </row>
    <row r="49" spans="1:15" ht="18" customHeight="1">
      <c r="A49" s="2703" t="s">
        <v>182</v>
      </c>
      <c r="B49" s="2067" t="s">
        <v>80</v>
      </c>
      <c r="C49" s="2067"/>
      <c r="D49" s="2070">
        <v>23</v>
      </c>
      <c r="E49" s="2070">
        <v>18</v>
      </c>
      <c r="F49" s="2070">
        <v>41</v>
      </c>
      <c r="G49" s="2070">
        <v>0</v>
      </c>
      <c r="H49" s="2070">
        <v>0</v>
      </c>
      <c r="I49" s="2070">
        <v>0</v>
      </c>
      <c r="J49" s="2070">
        <f>SUM(D49,G49)</f>
        <v>23</v>
      </c>
      <c r="K49" s="2070">
        <f t="shared" ref="K49:L49" si="21">SUM(E49,H49)</f>
        <v>18</v>
      </c>
      <c r="L49" s="2070">
        <f t="shared" si="21"/>
        <v>41</v>
      </c>
      <c r="M49" s="2064"/>
      <c r="N49" s="2107" t="s">
        <v>523</v>
      </c>
      <c r="O49" s="2790" t="s">
        <v>2236</v>
      </c>
    </row>
    <row r="50" spans="1:15" ht="12" customHeight="1">
      <c r="A50" s="2704"/>
      <c r="B50" s="2067" t="s">
        <v>22</v>
      </c>
      <c r="C50" s="2067"/>
      <c r="D50" s="2070">
        <v>33</v>
      </c>
      <c r="E50" s="2070">
        <v>28</v>
      </c>
      <c r="F50" s="2070">
        <v>61</v>
      </c>
      <c r="G50" s="2070">
        <v>0</v>
      </c>
      <c r="H50" s="2070">
        <v>0</v>
      </c>
      <c r="I50" s="2070">
        <v>0</v>
      </c>
      <c r="J50" s="2070">
        <f t="shared" ref="J50:J53" si="22">SUM(D50,G50)</f>
        <v>33</v>
      </c>
      <c r="K50" s="2070">
        <f t="shared" ref="K50:K53" si="23">SUM(E50,H50)</f>
        <v>28</v>
      </c>
      <c r="L50" s="2070">
        <f t="shared" ref="L50:L53" si="24">SUM(F50,I50)</f>
        <v>61</v>
      </c>
      <c r="M50" s="2064"/>
      <c r="N50" s="2107" t="s">
        <v>709</v>
      </c>
      <c r="O50" s="2760"/>
    </row>
    <row r="51" spans="1:15" ht="30.75" customHeight="1">
      <c r="A51" s="2704"/>
      <c r="B51" s="2067" t="s">
        <v>191</v>
      </c>
      <c r="C51" s="2067" t="s">
        <v>191</v>
      </c>
      <c r="D51" s="2070">
        <v>11</v>
      </c>
      <c r="E51" s="2070">
        <v>9</v>
      </c>
      <c r="F51" s="2070">
        <v>20</v>
      </c>
      <c r="G51" s="2070">
        <v>0</v>
      </c>
      <c r="H51" s="2070">
        <v>0</v>
      </c>
      <c r="I51" s="2070">
        <v>0</v>
      </c>
      <c r="J51" s="2070">
        <f t="shared" si="22"/>
        <v>11</v>
      </c>
      <c r="K51" s="2070">
        <f t="shared" si="23"/>
        <v>9</v>
      </c>
      <c r="L51" s="2070">
        <f t="shared" si="24"/>
        <v>20</v>
      </c>
      <c r="M51" s="2255" t="s">
        <v>2238</v>
      </c>
      <c r="N51" s="2255" t="s">
        <v>2238</v>
      </c>
      <c r="O51" s="2760"/>
    </row>
    <row r="52" spans="1:15" ht="18.75" customHeight="1">
      <c r="A52" s="2704"/>
      <c r="B52" s="2067" t="s">
        <v>1546</v>
      </c>
      <c r="C52" s="2067"/>
      <c r="D52" s="2070">
        <v>24</v>
      </c>
      <c r="E52" s="2070">
        <v>22</v>
      </c>
      <c r="F52" s="2070">
        <v>46</v>
      </c>
      <c r="G52" s="2070">
        <v>0</v>
      </c>
      <c r="H52" s="2070">
        <v>0</v>
      </c>
      <c r="I52" s="2070">
        <v>0</v>
      </c>
      <c r="J52" s="2070">
        <f t="shared" si="22"/>
        <v>24</v>
      </c>
      <c r="K52" s="2070">
        <f t="shared" si="23"/>
        <v>22</v>
      </c>
      <c r="L52" s="2070">
        <f t="shared" si="24"/>
        <v>46</v>
      </c>
      <c r="M52" s="2064"/>
      <c r="N52" s="1112" t="s">
        <v>641</v>
      </c>
      <c r="O52" s="2760"/>
    </row>
    <row r="53" spans="1:15" ht="33" customHeight="1">
      <c r="A53" s="2705"/>
      <c r="B53" s="2076" t="s">
        <v>2093</v>
      </c>
      <c r="C53" s="2067"/>
      <c r="D53" s="2070">
        <v>20</v>
      </c>
      <c r="E53" s="2070">
        <v>8</v>
      </c>
      <c r="F53" s="2070">
        <v>28</v>
      </c>
      <c r="G53" s="2070">
        <v>0</v>
      </c>
      <c r="H53" s="2070">
        <v>0</v>
      </c>
      <c r="I53" s="2070">
        <v>0</v>
      </c>
      <c r="J53" s="2070">
        <f t="shared" si="22"/>
        <v>20</v>
      </c>
      <c r="K53" s="2070">
        <f t="shared" si="23"/>
        <v>8</v>
      </c>
      <c r="L53" s="2070">
        <f t="shared" si="24"/>
        <v>28</v>
      </c>
      <c r="M53" s="2064"/>
      <c r="N53" s="2255" t="s">
        <v>2239</v>
      </c>
      <c r="O53" s="2761"/>
    </row>
    <row r="54" spans="1:15" ht="18" customHeight="1">
      <c r="A54" s="2706" t="s">
        <v>225</v>
      </c>
      <c r="B54" s="2706"/>
      <c r="C54" s="2706"/>
      <c r="D54" s="2070">
        <f>SUM(D49:D53)</f>
        <v>111</v>
      </c>
      <c r="E54" s="2070">
        <f t="shared" ref="E54:L54" si="25">SUM(E49:E53)</f>
        <v>85</v>
      </c>
      <c r="F54" s="2070">
        <f t="shared" si="25"/>
        <v>196</v>
      </c>
      <c r="G54" s="2070">
        <f t="shared" si="25"/>
        <v>0</v>
      </c>
      <c r="H54" s="2070">
        <f t="shared" si="25"/>
        <v>0</v>
      </c>
      <c r="I54" s="2070">
        <f t="shared" si="25"/>
        <v>0</v>
      </c>
      <c r="J54" s="2070">
        <f t="shared" si="25"/>
        <v>111</v>
      </c>
      <c r="K54" s="2070">
        <f t="shared" si="25"/>
        <v>85</v>
      </c>
      <c r="L54" s="2070">
        <f t="shared" si="25"/>
        <v>196</v>
      </c>
      <c r="M54" s="2719" t="s">
        <v>2348</v>
      </c>
      <c r="N54" s="2721"/>
      <c r="O54" s="2719"/>
    </row>
    <row r="55" spans="1:15" ht="18" customHeight="1">
      <c r="A55" s="2703" t="s">
        <v>2077</v>
      </c>
      <c r="B55" s="2067" t="s">
        <v>214</v>
      </c>
      <c r="C55" s="2067"/>
      <c r="D55" s="2070">
        <v>9</v>
      </c>
      <c r="E55" s="2070">
        <v>7</v>
      </c>
      <c r="F55" s="2070">
        <v>16</v>
      </c>
      <c r="G55" s="2070">
        <v>0</v>
      </c>
      <c r="H55" s="2070">
        <v>0</v>
      </c>
      <c r="I55" s="2070">
        <v>0</v>
      </c>
      <c r="J55" s="2070">
        <f>SUM(D55,G55)</f>
        <v>9</v>
      </c>
      <c r="K55" s="2070">
        <f t="shared" ref="K55:L55" si="26">SUM(E55,H55)</f>
        <v>7</v>
      </c>
      <c r="L55" s="2070">
        <f t="shared" si="26"/>
        <v>16</v>
      </c>
      <c r="M55" s="2064"/>
      <c r="N55" s="1129" t="s">
        <v>2240</v>
      </c>
      <c r="O55" s="2790" t="s">
        <v>2235</v>
      </c>
    </row>
    <row r="56" spans="1:15" ht="27.75" customHeight="1">
      <c r="A56" s="2705"/>
      <c r="B56" s="2067" t="s">
        <v>2094</v>
      </c>
      <c r="C56" s="2067"/>
      <c r="D56" s="2070">
        <v>6</v>
      </c>
      <c r="E56" s="2070">
        <v>2</v>
      </c>
      <c r="F56" s="2070">
        <v>8</v>
      </c>
      <c r="G56" s="2070">
        <v>0</v>
      </c>
      <c r="H56" s="2070">
        <v>0</v>
      </c>
      <c r="I56" s="2070">
        <v>0</v>
      </c>
      <c r="J56" s="2070">
        <f>SUM(D56,G56)</f>
        <v>6</v>
      </c>
      <c r="K56" s="2070">
        <f t="shared" ref="K56" si="27">SUM(E56,H56)</f>
        <v>2</v>
      </c>
      <c r="L56" s="2070">
        <f t="shared" ref="L56" si="28">SUM(F56,I56)</f>
        <v>8</v>
      </c>
      <c r="M56" s="2064"/>
      <c r="N56" s="2262" t="s">
        <v>1148</v>
      </c>
      <c r="O56" s="2761"/>
    </row>
    <row r="57" spans="1:15" ht="18" customHeight="1">
      <c r="A57" s="2706" t="s">
        <v>225</v>
      </c>
      <c r="B57" s="2706"/>
      <c r="C57" s="2706"/>
      <c r="D57" s="2070">
        <f>SUM(D55:D56)</f>
        <v>15</v>
      </c>
      <c r="E57" s="2070">
        <f t="shared" ref="E57:L57" si="29">SUM(E55:E56)</f>
        <v>9</v>
      </c>
      <c r="F57" s="2070">
        <f t="shared" si="29"/>
        <v>24</v>
      </c>
      <c r="G57" s="2070">
        <f t="shared" si="29"/>
        <v>0</v>
      </c>
      <c r="H57" s="2070">
        <f t="shared" si="29"/>
        <v>0</v>
      </c>
      <c r="I57" s="2070">
        <f t="shared" si="29"/>
        <v>0</v>
      </c>
      <c r="J57" s="2070">
        <f t="shared" si="29"/>
        <v>15</v>
      </c>
      <c r="K57" s="2070">
        <f t="shared" si="29"/>
        <v>9</v>
      </c>
      <c r="L57" s="2070">
        <f t="shared" si="29"/>
        <v>24</v>
      </c>
      <c r="M57" s="2719" t="s">
        <v>2348</v>
      </c>
      <c r="N57" s="2719"/>
      <c r="O57" s="2719"/>
    </row>
    <row r="58" spans="1:15" ht="18" customHeight="1">
      <c r="A58" s="2709" t="s">
        <v>64</v>
      </c>
      <c r="B58" s="2030" t="s">
        <v>87</v>
      </c>
      <c r="C58" s="2030"/>
      <c r="D58" s="2030">
        <v>18</v>
      </c>
      <c r="E58" s="2030">
        <v>12</v>
      </c>
      <c r="F58" s="2030">
        <v>30</v>
      </c>
      <c r="G58" s="2030">
        <v>0</v>
      </c>
      <c r="H58" s="2030">
        <v>0</v>
      </c>
      <c r="I58" s="2030">
        <v>0</v>
      </c>
      <c r="J58" s="2030">
        <f t="shared" ref="J58:L83" si="30">SUM(D58,G58)</f>
        <v>18</v>
      </c>
      <c r="K58" s="2030">
        <f t="shared" si="14"/>
        <v>12</v>
      </c>
      <c r="L58" s="2030">
        <f t="shared" si="14"/>
        <v>30</v>
      </c>
      <c r="M58" s="2981" t="s">
        <v>1082</v>
      </c>
      <c r="N58" s="2981"/>
      <c r="O58" s="2720" t="s">
        <v>527</v>
      </c>
    </row>
    <row r="59" spans="1:15" ht="18" customHeight="1">
      <c r="A59" s="2710"/>
      <c r="B59" s="2059" t="s">
        <v>86</v>
      </c>
      <c r="C59" s="2059"/>
      <c r="D59" s="2059">
        <v>23</v>
      </c>
      <c r="E59" s="2059">
        <v>11</v>
      </c>
      <c r="F59" s="2059">
        <v>34</v>
      </c>
      <c r="G59" s="2059">
        <v>0</v>
      </c>
      <c r="H59" s="2059">
        <v>0</v>
      </c>
      <c r="I59" s="2059">
        <v>0</v>
      </c>
      <c r="J59" s="2059">
        <f t="shared" ref="J59:J64" si="31">SUM(D59,G59)</f>
        <v>23</v>
      </c>
      <c r="K59" s="2059">
        <f t="shared" ref="K59:K64" si="32">SUM(E59,H59)</f>
        <v>11</v>
      </c>
      <c r="L59" s="2059">
        <f t="shared" ref="L59:L64" si="33">SUM(F59,I59)</f>
        <v>34</v>
      </c>
      <c r="M59" s="2259"/>
      <c r="N59" s="2259" t="s">
        <v>2242</v>
      </c>
      <c r="O59" s="2717"/>
    </row>
    <row r="60" spans="1:15" ht="13.5" customHeight="1">
      <c r="A60" s="2710"/>
      <c r="B60" s="2030" t="s">
        <v>84</v>
      </c>
      <c r="C60" s="2030"/>
      <c r="D60" s="2030">
        <v>43</v>
      </c>
      <c r="E60" s="2030">
        <v>13</v>
      </c>
      <c r="F60" s="2030">
        <v>56</v>
      </c>
      <c r="G60" s="2059">
        <v>0</v>
      </c>
      <c r="H60" s="2059">
        <v>0</v>
      </c>
      <c r="I60" s="2059">
        <v>0</v>
      </c>
      <c r="J60" s="2059">
        <f t="shared" si="31"/>
        <v>43</v>
      </c>
      <c r="K60" s="2059">
        <f t="shared" si="32"/>
        <v>13</v>
      </c>
      <c r="L60" s="2059">
        <f t="shared" si="33"/>
        <v>56</v>
      </c>
      <c r="M60" s="2259"/>
      <c r="N60" s="2024" t="s">
        <v>532</v>
      </c>
      <c r="O60" s="2717"/>
    </row>
    <row r="61" spans="1:15" ht="29.25" customHeight="1">
      <c r="A61" s="2710"/>
      <c r="B61" s="2030" t="s">
        <v>173</v>
      </c>
      <c r="C61" s="2030"/>
      <c r="D61" s="2030">
        <v>13</v>
      </c>
      <c r="E61" s="2030">
        <v>11</v>
      </c>
      <c r="F61" s="2030">
        <v>24</v>
      </c>
      <c r="G61" s="2059">
        <v>0</v>
      </c>
      <c r="H61" s="2059">
        <v>0</v>
      </c>
      <c r="I61" s="2059">
        <v>0</v>
      </c>
      <c r="J61" s="2059">
        <f t="shared" si="31"/>
        <v>13</v>
      </c>
      <c r="K61" s="2059">
        <f t="shared" si="32"/>
        <v>11</v>
      </c>
      <c r="L61" s="2059">
        <f t="shared" si="33"/>
        <v>24</v>
      </c>
      <c r="M61" s="2024"/>
      <c r="N61" s="2026" t="s">
        <v>686</v>
      </c>
      <c r="O61" s="2717"/>
    </row>
    <row r="62" spans="1:15" ht="18" customHeight="1">
      <c r="A62" s="2710"/>
      <c r="B62" s="2030" t="s">
        <v>97</v>
      </c>
      <c r="C62" s="2030"/>
      <c r="D62" s="2030">
        <v>13</v>
      </c>
      <c r="E62" s="2030">
        <v>6</v>
      </c>
      <c r="F62" s="2030">
        <v>19</v>
      </c>
      <c r="G62" s="2059">
        <v>0</v>
      </c>
      <c r="H62" s="2059">
        <v>0</v>
      </c>
      <c r="I62" s="2059">
        <v>0</v>
      </c>
      <c r="J62" s="2059">
        <f t="shared" si="31"/>
        <v>13</v>
      </c>
      <c r="K62" s="2059">
        <f t="shared" si="32"/>
        <v>6</v>
      </c>
      <c r="L62" s="2059">
        <f t="shared" si="33"/>
        <v>19</v>
      </c>
      <c r="M62" s="2024"/>
      <c r="N62" s="2024" t="s">
        <v>533</v>
      </c>
      <c r="O62" s="2717"/>
    </row>
    <row r="63" spans="1:15" ht="18" customHeight="1">
      <c r="A63" s="2710"/>
      <c r="B63" s="2059" t="s">
        <v>2096</v>
      </c>
      <c r="C63" s="2059"/>
      <c r="D63" s="2059">
        <v>29</v>
      </c>
      <c r="E63" s="2059">
        <v>15</v>
      </c>
      <c r="F63" s="2059">
        <v>44</v>
      </c>
      <c r="G63" s="2059">
        <v>0</v>
      </c>
      <c r="H63" s="2059">
        <v>0</v>
      </c>
      <c r="I63" s="2059">
        <v>0</v>
      </c>
      <c r="J63" s="2059">
        <f t="shared" si="31"/>
        <v>29</v>
      </c>
      <c r="K63" s="2059">
        <f t="shared" si="32"/>
        <v>15</v>
      </c>
      <c r="L63" s="2059">
        <f t="shared" si="33"/>
        <v>44</v>
      </c>
      <c r="M63" s="2068"/>
      <c r="N63" s="1113" t="s">
        <v>656</v>
      </c>
      <c r="O63" s="2717"/>
    </row>
    <row r="64" spans="1:15" ht="15" customHeight="1">
      <c r="A64" s="2711"/>
      <c r="B64" s="2080" t="s">
        <v>2095</v>
      </c>
      <c r="C64" s="2080"/>
      <c r="D64" s="2080">
        <v>13</v>
      </c>
      <c r="E64" s="2080">
        <v>8</v>
      </c>
      <c r="F64" s="2080">
        <v>21</v>
      </c>
      <c r="G64" s="2080">
        <v>0</v>
      </c>
      <c r="H64" s="2080">
        <v>0</v>
      </c>
      <c r="I64" s="2080">
        <v>0</v>
      </c>
      <c r="J64" s="2080">
        <f t="shared" si="31"/>
        <v>13</v>
      </c>
      <c r="K64" s="2080">
        <f t="shared" si="32"/>
        <v>8</v>
      </c>
      <c r="L64" s="2080">
        <f t="shared" si="33"/>
        <v>21</v>
      </c>
      <c r="M64" s="2095"/>
      <c r="N64" s="2095" t="s">
        <v>2362</v>
      </c>
      <c r="O64" s="2718"/>
    </row>
    <row r="65" spans="1:15" ht="18" customHeight="1" thickBot="1">
      <c r="A65" s="2728" t="s">
        <v>225</v>
      </c>
      <c r="B65" s="2728"/>
      <c r="C65" s="2728"/>
      <c r="D65" s="2374">
        <f>SUM(D58:D64)</f>
        <v>152</v>
      </c>
      <c r="E65" s="2374">
        <f t="shared" ref="E65:L65" si="34">SUM(E58:E64)</f>
        <v>76</v>
      </c>
      <c r="F65" s="2374">
        <f t="shared" si="34"/>
        <v>228</v>
      </c>
      <c r="G65" s="2374">
        <f t="shared" si="34"/>
        <v>0</v>
      </c>
      <c r="H65" s="2374">
        <f t="shared" si="34"/>
        <v>0</v>
      </c>
      <c r="I65" s="2374">
        <f t="shared" si="34"/>
        <v>0</v>
      </c>
      <c r="J65" s="2374">
        <f t="shared" si="34"/>
        <v>152</v>
      </c>
      <c r="K65" s="2374">
        <f t="shared" si="34"/>
        <v>76</v>
      </c>
      <c r="L65" s="2374">
        <f t="shared" si="34"/>
        <v>228</v>
      </c>
      <c r="M65" s="2713" t="s">
        <v>2348</v>
      </c>
      <c r="N65" s="2713"/>
      <c r="O65" s="2713"/>
    </row>
    <row r="66" spans="1:15" ht="18" customHeight="1" thickTop="1">
      <c r="A66" s="2066"/>
      <c r="B66" s="2066"/>
      <c r="C66" s="2066"/>
      <c r="D66" s="2062"/>
      <c r="E66" s="2062"/>
      <c r="F66" s="2062"/>
      <c r="G66" s="2062"/>
      <c r="H66" s="2062"/>
      <c r="I66" s="2062"/>
      <c r="J66" s="2062"/>
      <c r="K66" s="2062"/>
      <c r="L66" s="2062"/>
      <c r="M66" s="2063"/>
      <c r="N66" s="2063"/>
      <c r="O66" s="2063"/>
    </row>
    <row r="67" spans="1:15" s="285" customFormat="1" ht="21" customHeight="1" thickBot="1">
      <c r="A67" s="2984" t="s">
        <v>2127</v>
      </c>
      <c r="B67" s="2984"/>
      <c r="C67" s="2036"/>
      <c r="D67" s="2036"/>
      <c r="E67" s="2036"/>
      <c r="F67" s="2036"/>
      <c r="G67" s="2036"/>
      <c r="H67" s="2036"/>
      <c r="I67" s="2036"/>
      <c r="J67" s="2036"/>
      <c r="K67" s="2036"/>
      <c r="L67" s="2036"/>
      <c r="M67" s="2184"/>
      <c r="N67" s="2965" t="s">
        <v>2126</v>
      </c>
      <c r="O67" s="2965"/>
    </row>
    <row r="68" spans="1:15" ht="17.25" customHeight="1" thickTop="1">
      <c r="A68" s="2695" t="s">
        <v>53</v>
      </c>
      <c r="B68" s="2695" t="s">
        <v>54</v>
      </c>
      <c r="C68" s="2695" t="s">
        <v>55</v>
      </c>
      <c r="D68" s="2695" t="s">
        <v>45</v>
      </c>
      <c r="E68" s="2695"/>
      <c r="F68" s="2695"/>
      <c r="G68" s="2695" t="s">
        <v>46</v>
      </c>
      <c r="H68" s="2695"/>
      <c r="I68" s="2695"/>
      <c r="J68" s="2695" t="s">
        <v>47</v>
      </c>
      <c r="K68" s="2695"/>
      <c r="L68" s="2695"/>
      <c r="M68" s="2874" t="s">
        <v>503</v>
      </c>
      <c r="N68" s="2874" t="s">
        <v>509</v>
      </c>
      <c r="O68" s="2874" t="s">
        <v>502</v>
      </c>
    </row>
    <row r="69" spans="1:15" ht="17.25" customHeight="1">
      <c r="A69" s="2690"/>
      <c r="B69" s="2690"/>
      <c r="C69" s="2690"/>
      <c r="D69" s="2690" t="s">
        <v>1673</v>
      </c>
      <c r="E69" s="2690"/>
      <c r="F69" s="2690"/>
      <c r="G69" s="2690" t="s">
        <v>463</v>
      </c>
      <c r="H69" s="2690"/>
      <c r="I69" s="2690"/>
      <c r="J69" s="2690" t="s">
        <v>464</v>
      </c>
      <c r="K69" s="2690"/>
      <c r="L69" s="2690"/>
      <c r="M69" s="2875"/>
      <c r="N69" s="2875"/>
      <c r="O69" s="2875"/>
    </row>
    <row r="70" spans="1:15" ht="17.25" customHeight="1">
      <c r="A70" s="2690"/>
      <c r="B70" s="2690"/>
      <c r="C70" s="2690"/>
      <c r="D70" s="2073" t="s">
        <v>931</v>
      </c>
      <c r="E70" s="2073" t="s">
        <v>1126</v>
      </c>
      <c r="F70" s="2055" t="s">
        <v>954</v>
      </c>
      <c r="G70" s="2073" t="s">
        <v>931</v>
      </c>
      <c r="H70" s="2073" t="s">
        <v>1126</v>
      </c>
      <c r="I70" s="2055" t="s">
        <v>954</v>
      </c>
      <c r="J70" s="2073" t="s">
        <v>931</v>
      </c>
      <c r="K70" s="2073" t="s">
        <v>1126</v>
      </c>
      <c r="L70" s="2055" t="s">
        <v>954</v>
      </c>
      <c r="M70" s="2875"/>
      <c r="N70" s="2875"/>
      <c r="O70" s="2875"/>
    </row>
    <row r="71" spans="1:15" ht="17.25" customHeight="1" thickBot="1">
      <c r="A71" s="2707"/>
      <c r="B71" s="2707"/>
      <c r="C71" s="2707"/>
      <c r="D71" s="2056" t="s">
        <v>934</v>
      </c>
      <c r="E71" s="2056" t="s">
        <v>935</v>
      </c>
      <c r="F71" s="2056" t="s">
        <v>936</v>
      </c>
      <c r="G71" s="2056" t="s">
        <v>934</v>
      </c>
      <c r="H71" s="2056" t="s">
        <v>935</v>
      </c>
      <c r="I71" s="2056" t="s">
        <v>936</v>
      </c>
      <c r="J71" s="2056" t="s">
        <v>934</v>
      </c>
      <c r="K71" s="2056" t="s">
        <v>935</v>
      </c>
      <c r="L71" s="2056" t="s">
        <v>936</v>
      </c>
      <c r="M71" s="2876"/>
      <c r="N71" s="2876"/>
      <c r="O71" s="2876"/>
    </row>
    <row r="72" spans="1:15" ht="22.5" customHeight="1">
      <c r="A72" s="2710" t="s">
        <v>137</v>
      </c>
      <c r="B72" s="2070" t="s">
        <v>77</v>
      </c>
      <c r="C72" s="2070"/>
      <c r="D72" s="2070">
        <v>24</v>
      </c>
      <c r="E72" s="2070">
        <v>23</v>
      </c>
      <c r="F72" s="2070">
        <v>47</v>
      </c>
      <c r="G72" s="2070">
        <v>0</v>
      </c>
      <c r="H72" s="2070">
        <v>0</v>
      </c>
      <c r="I72" s="2070">
        <v>0</v>
      </c>
      <c r="J72" s="2070">
        <f t="shared" si="30"/>
        <v>24</v>
      </c>
      <c r="K72" s="2070">
        <f t="shared" si="14"/>
        <v>23</v>
      </c>
      <c r="L72" s="2070">
        <f t="shared" si="14"/>
        <v>47</v>
      </c>
      <c r="M72" s="929"/>
      <c r="N72" s="929" t="s">
        <v>519</v>
      </c>
      <c r="O72" s="2717" t="s">
        <v>1819</v>
      </c>
    </row>
    <row r="73" spans="1:15" ht="22.5" customHeight="1">
      <c r="A73" s="2710"/>
      <c r="B73" s="2030" t="s">
        <v>78</v>
      </c>
      <c r="C73" s="2030"/>
      <c r="D73" s="2030">
        <v>37</v>
      </c>
      <c r="E73" s="2030">
        <v>4</v>
      </c>
      <c r="F73" s="2030">
        <v>41</v>
      </c>
      <c r="G73" s="2030">
        <v>0</v>
      </c>
      <c r="H73" s="2030">
        <v>0</v>
      </c>
      <c r="I73" s="2030">
        <v>0</v>
      </c>
      <c r="J73" s="2030">
        <f t="shared" si="30"/>
        <v>37</v>
      </c>
      <c r="K73" s="2030">
        <f t="shared" si="30"/>
        <v>4</v>
      </c>
      <c r="L73" s="2030">
        <f t="shared" si="30"/>
        <v>41</v>
      </c>
      <c r="M73" s="2024"/>
      <c r="N73" s="2024" t="s">
        <v>521</v>
      </c>
      <c r="O73" s="2717"/>
    </row>
    <row r="74" spans="1:15" ht="22.5" customHeight="1">
      <c r="A74" s="2710"/>
      <c r="B74" s="2030" t="s">
        <v>79</v>
      </c>
      <c r="C74" s="2030"/>
      <c r="D74" s="2030">
        <v>14</v>
      </c>
      <c r="E74" s="2030">
        <v>9</v>
      </c>
      <c r="F74" s="2030">
        <v>23</v>
      </c>
      <c r="G74" s="2030">
        <v>0</v>
      </c>
      <c r="H74" s="2030">
        <v>0</v>
      </c>
      <c r="I74" s="2030">
        <v>0</v>
      </c>
      <c r="J74" s="2030">
        <f t="shared" si="30"/>
        <v>14</v>
      </c>
      <c r="K74" s="2030">
        <f t="shared" si="30"/>
        <v>9</v>
      </c>
      <c r="L74" s="2030">
        <f t="shared" si="30"/>
        <v>23</v>
      </c>
      <c r="M74" s="2024"/>
      <c r="N74" s="2024" t="s">
        <v>1084</v>
      </c>
      <c r="O74" s="2717"/>
    </row>
    <row r="75" spans="1:15" ht="22.5" customHeight="1">
      <c r="A75" s="2710"/>
      <c r="B75" s="2030" t="s">
        <v>80</v>
      </c>
      <c r="C75" s="2030"/>
      <c r="D75" s="2030">
        <v>33</v>
      </c>
      <c r="E75" s="2030">
        <v>21</v>
      </c>
      <c r="F75" s="2030">
        <v>54</v>
      </c>
      <c r="G75" s="2030">
        <v>0</v>
      </c>
      <c r="H75" s="2030">
        <v>0</v>
      </c>
      <c r="I75" s="2030">
        <v>0</v>
      </c>
      <c r="J75" s="2030">
        <f t="shared" si="30"/>
        <v>33</v>
      </c>
      <c r="K75" s="2030">
        <f t="shared" si="30"/>
        <v>21</v>
      </c>
      <c r="L75" s="2030">
        <f t="shared" si="30"/>
        <v>54</v>
      </c>
      <c r="M75" s="2024"/>
      <c r="N75" s="2024" t="s">
        <v>523</v>
      </c>
      <c r="O75" s="2717"/>
    </row>
    <row r="76" spans="1:15" ht="22.5" customHeight="1">
      <c r="A76" s="2711"/>
      <c r="B76" s="2030" t="s">
        <v>22</v>
      </c>
      <c r="C76" s="2030"/>
      <c r="D76" s="2030">
        <v>50</v>
      </c>
      <c r="E76" s="2030">
        <v>63</v>
      </c>
      <c r="F76" s="2030">
        <v>113</v>
      </c>
      <c r="G76" s="2030">
        <v>0</v>
      </c>
      <c r="H76" s="2030">
        <v>0</v>
      </c>
      <c r="I76" s="2030">
        <v>0</v>
      </c>
      <c r="J76" s="2030">
        <f t="shared" si="30"/>
        <v>50</v>
      </c>
      <c r="K76" s="2030">
        <f t="shared" si="30"/>
        <v>63</v>
      </c>
      <c r="L76" s="2030">
        <f t="shared" si="30"/>
        <v>113</v>
      </c>
      <c r="M76" s="2024"/>
      <c r="N76" s="2024" t="s">
        <v>507</v>
      </c>
      <c r="O76" s="2718"/>
    </row>
    <row r="77" spans="1:15" ht="22.5" customHeight="1">
      <c r="A77" s="2706" t="s">
        <v>225</v>
      </c>
      <c r="B77" s="2706"/>
      <c r="C77" s="2706"/>
      <c r="D77" s="2030">
        <f>SUM(D72:D76)</f>
        <v>158</v>
      </c>
      <c r="E77" s="2059">
        <f t="shared" ref="E77:L77" si="35">SUM(E72:E76)</f>
        <v>120</v>
      </c>
      <c r="F77" s="2059">
        <f t="shared" si="35"/>
        <v>278</v>
      </c>
      <c r="G77" s="2059">
        <f t="shared" si="35"/>
        <v>0</v>
      </c>
      <c r="H77" s="2059">
        <f t="shared" si="35"/>
        <v>0</v>
      </c>
      <c r="I77" s="2059">
        <f t="shared" si="35"/>
        <v>0</v>
      </c>
      <c r="J77" s="2059">
        <f t="shared" si="35"/>
        <v>158</v>
      </c>
      <c r="K77" s="2059">
        <f t="shared" si="35"/>
        <v>120</v>
      </c>
      <c r="L77" s="2059">
        <f t="shared" si="35"/>
        <v>278</v>
      </c>
      <c r="M77" s="2719" t="s">
        <v>2348</v>
      </c>
      <c r="N77" s="2719"/>
      <c r="O77" s="2719"/>
    </row>
    <row r="78" spans="1:15" ht="22.5" customHeight="1">
      <c r="A78" s="2709" t="s">
        <v>26</v>
      </c>
      <c r="B78" s="2059" t="s">
        <v>100</v>
      </c>
      <c r="C78" s="2059"/>
      <c r="D78" s="2059">
        <v>105</v>
      </c>
      <c r="E78" s="2059">
        <v>60</v>
      </c>
      <c r="F78" s="2059">
        <v>165</v>
      </c>
      <c r="G78" s="2059">
        <v>0</v>
      </c>
      <c r="H78" s="2059">
        <v>0</v>
      </c>
      <c r="I78" s="2059">
        <v>0</v>
      </c>
      <c r="J78" s="2059">
        <f t="shared" si="30"/>
        <v>105</v>
      </c>
      <c r="K78" s="2059">
        <f t="shared" si="30"/>
        <v>60</v>
      </c>
      <c r="L78" s="2059">
        <f t="shared" si="30"/>
        <v>165</v>
      </c>
      <c r="M78" s="2068"/>
      <c r="N78" s="2068" t="s">
        <v>544</v>
      </c>
      <c r="O78" s="2720" t="s">
        <v>1820</v>
      </c>
    </row>
    <row r="79" spans="1:15" ht="22.5" customHeight="1">
      <c r="A79" s="2710"/>
      <c r="B79" s="2080" t="s">
        <v>101</v>
      </c>
      <c r="C79" s="2080"/>
      <c r="D79" s="2080">
        <v>50</v>
      </c>
      <c r="E79" s="2080">
        <v>80</v>
      </c>
      <c r="F79" s="2080">
        <v>130</v>
      </c>
      <c r="G79" s="2080">
        <v>0</v>
      </c>
      <c r="H79" s="2080">
        <v>0</v>
      </c>
      <c r="I79" s="2080">
        <v>0</v>
      </c>
      <c r="J79" s="2080">
        <f t="shared" si="30"/>
        <v>50</v>
      </c>
      <c r="K79" s="2080">
        <f t="shared" si="30"/>
        <v>80</v>
      </c>
      <c r="L79" s="2080">
        <f t="shared" si="30"/>
        <v>130</v>
      </c>
      <c r="M79" s="2095"/>
      <c r="N79" s="2095" t="s">
        <v>605</v>
      </c>
      <c r="O79" s="2717"/>
    </row>
    <row r="80" spans="1:15" ht="22.5" customHeight="1">
      <c r="A80" s="2710"/>
      <c r="B80" s="2059" t="s">
        <v>88</v>
      </c>
      <c r="C80" s="2059"/>
      <c r="D80" s="2059">
        <v>129</v>
      </c>
      <c r="E80" s="2059">
        <v>82</v>
      </c>
      <c r="F80" s="2059">
        <v>211</v>
      </c>
      <c r="G80" s="2059">
        <v>0</v>
      </c>
      <c r="H80" s="2059">
        <v>0</v>
      </c>
      <c r="I80" s="2059">
        <v>0</v>
      </c>
      <c r="J80" s="2059">
        <f t="shared" si="30"/>
        <v>129</v>
      </c>
      <c r="K80" s="2059">
        <f t="shared" si="30"/>
        <v>82</v>
      </c>
      <c r="L80" s="2059">
        <f t="shared" si="30"/>
        <v>211</v>
      </c>
      <c r="M80" s="2068"/>
      <c r="N80" s="2068" t="s">
        <v>538</v>
      </c>
      <c r="O80" s="2717"/>
    </row>
    <row r="81" spans="1:15" ht="22.5" customHeight="1">
      <c r="A81" s="2710"/>
      <c r="B81" s="2070" t="s">
        <v>89</v>
      </c>
      <c r="C81" s="2070"/>
      <c r="D81" s="2070">
        <v>128</v>
      </c>
      <c r="E81" s="2070">
        <v>53</v>
      </c>
      <c r="F81" s="2070">
        <v>181</v>
      </c>
      <c r="G81" s="2070">
        <v>0</v>
      </c>
      <c r="H81" s="2070">
        <v>0</v>
      </c>
      <c r="I81" s="2070">
        <v>0</v>
      </c>
      <c r="J81" s="2070">
        <f t="shared" si="30"/>
        <v>128</v>
      </c>
      <c r="K81" s="2070">
        <f t="shared" si="30"/>
        <v>53</v>
      </c>
      <c r="L81" s="2070">
        <f t="shared" si="30"/>
        <v>181</v>
      </c>
      <c r="M81" s="929"/>
      <c r="N81" s="929" t="s">
        <v>539</v>
      </c>
      <c r="O81" s="2717"/>
    </row>
    <row r="82" spans="1:15" ht="22.5" customHeight="1">
      <c r="A82" s="2710"/>
      <c r="B82" s="2057" t="s">
        <v>180</v>
      </c>
      <c r="C82" s="2030"/>
      <c r="D82" s="2030">
        <v>63</v>
      </c>
      <c r="E82" s="2030">
        <v>46</v>
      </c>
      <c r="F82" s="2030">
        <v>109</v>
      </c>
      <c r="G82" s="2030">
        <v>0</v>
      </c>
      <c r="H82" s="2030">
        <v>0</v>
      </c>
      <c r="I82" s="2030">
        <v>0</v>
      </c>
      <c r="J82" s="2030">
        <f t="shared" si="30"/>
        <v>63</v>
      </c>
      <c r="K82" s="2030">
        <f t="shared" si="30"/>
        <v>46</v>
      </c>
      <c r="L82" s="2030">
        <f t="shared" si="30"/>
        <v>109</v>
      </c>
      <c r="M82" s="2024"/>
      <c r="N82" s="2026" t="s">
        <v>1086</v>
      </c>
      <c r="O82" s="2717"/>
    </row>
    <row r="83" spans="1:15" ht="26.25" customHeight="1">
      <c r="A83" s="2711"/>
      <c r="B83" s="2040" t="s">
        <v>1868</v>
      </c>
      <c r="C83" s="2030"/>
      <c r="D83" s="2030">
        <v>86</v>
      </c>
      <c r="E83" s="2030">
        <v>70</v>
      </c>
      <c r="F83" s="2030">
        <v>156</v>
      </c>
      <c r="G83" s="2030">
        <v>0</v>
      </c>
      <c r="H83" s="2030">
        <v>0</v>
      </c>
      <c r="I83" s="2030">
        <v>0</v>
      </c>
      <c r="J83" s="2030">
        <f t="shared" si="30"/>
        <v>86</v>
      </c>
      <c r="K83" s="2030">
        <f t="shared" si="30"/>
        <v>70</v>
      </c>
      <c r="L83" s="2030">
        <f t="shared" si="30"/>
        <v>156</v>
      </c>
      <c r="M83" s="2024"/>
      <c r="N83" s="2107" t="s">
        <v>541</v>
      </c>
      <c r="O83" s="2718"/>
    </row>
    <row r="84" spans="1:15" ht="22.5" customHeight="1">
      <c r="A84" s="2706" t="s">
        <v>225</v>
      </c>
      <c r="B84" s="2706"/>
      <c r="C84" s="2706"/>
      <c r="D84" s="1733">
        <f>SUM(D78:D83)</f>
        <v>561</v>
      </c>
      <c r="E84" s="1733">
        <f t="shared" ref="E84:L84" si="36">SUM(E78:E83)</f>
        <v>391</v>
      </c>
      <c r="F84" s="1733">
        <f t="shared" si="36"/>
        <v>952</v>
      </c>
      <c r="G84" s="1733">
        <f t="shared" si="36"/>
        <v>0</v>
      </c>
      <c r="H84" s="1733">
        <f t="shared" si="36"/>
        <v>0</v>
      </c>
      <c r="I84" s="1733">
        <f t="shared" si="36"/>
        <v>0</v>
      </c>
      <c r="J84" s="1733">
        <f t="shared" si="36"/>
        <v>561</v>
      </c>
      <c r="K84" s="1733">
        <f t="shared" si="36"/>
        <v>391</v>
      </c>
      <c r="L84" s="1733">
        <f t="shared" si="36"/>
        <v>952</v>
      </c>
      <c r="M84" s="2719" t="s">
        <v>2348</v>
      </c>
      <c r="N84" s="2719"/>
      <c r="O84" s="2719"/>
    </row>
    <row r="85" spans="1:15" ht="22.5" customHeight="1">
      <c r="A85" s="2709" t="s">
        <v>42</v>
      </c>
      <c r="B85" s="2030" t="s">
        <v>77</v>
      </c>
      <c r="C85" s="2030"/>
      <c r="D85" s="2030">
        <v>0</v>
      </c>
      <c r="E85" s="2030">
        <v>16</v>
      </c>
      <c r="F85" s="2030">
        <v>16</v>
      </c>
      <c r="G85" s="2030">
        <v>0</v>
      </c>
      <c r="H85" s="2030">
        <v>0</v>
      </c>
      <c r="I85" s="2030">
        <v>0</v>
      </c>
      <c r="J85" s="2030">
        <f t="shared" ref="J85:L135" si="37">SUM(D85,G85)</f>
        <v>0</v>
      </c>
      <c r="K85" s="2030">
        <f t="shared" si="37"/>
        <v>16</v>
      </c>
      <c r="L85" s="2030">
        <f t="shared" si="37"/>
        <v>16</v>
      </c>
      <c r="M85" s="2024"/>
      <c r="N85" s="2107" t="s">
        <v>519</v>
      </c>
      <c r="O85" s="2720" t="s">
        <v>543</v>
      </c>
    </row>
    <row r="86" spans="1:15" ht="22.5" customHeight="1">
      <c r="A86" s="2710"/>
      <c r="B86" s="2030" t="s">
        <v>78</v>
      </c>
      <c r="C86" s="2030"/>
      <c r="D86" s="2059">
        <v>0</v>
      </c>
      <c r="E86" s="2030">
        <v>16</v>
      </c>
      <c r="F86" s="2030">
        <v>16</v>
      </c>
      <c r="G86" s="2030">
        <v>0</v>
      </c>
      <c r="H86" s="2030">
        <v>0</v>
      </c>
      <c r="I86" s="2030">
        <v>0</v>
      </c>
      <c r="J86" s="2030">
        <f t="shared" si="37"/>
        <v>0</v>
      </c>
      <c r="K86" s="2030">
        <f t="shared" si="37"/>
        <v>16</v>
      </c>
      <c r="L86" s="2030">
        <f t="shared" si="37"/>
        <v>16</v>
      </c>
      <c r="M86" s="2024"/>
      <c r="N86" s="1129" t="s">
        <v>521</v>
      </c>
      <c r="O86" s="2717"/>
    </row>
    <row r="87" spans="1:15" ht="22.5" customHeight="1">
      <c r="A87" s="2710"/>
      <c r="B87" s="2030" t="s">
        <v>1893</v>
      </c>
      <c r="C87" s="2030"/>
      <c r="D87" s="2059">
        <v>0</v>
      </c>
      <c r="E87" s="2030">
        <v>43</v>
      </c>
      <c r="F87" s="2030">
        <v>43</v>
      </c>
      <c r="G87" s="2030">
        <v>0</v>
      </c>
      <c r="H87" s="2030">
        <v>0</v>
      </c>
      <c r="I87" s="2030">
        <v>0</v>
      </c>
      <c r="J87" s="2030">
        <f t="shared" si="37"/>
        <v>0</v>
      </c>
      <c r="K87" s="2030">
        <f t="shared" si="37"/>
        <v>43</v>
      </c>
      <c r="L87" s="2030">
        <f t="shared" si="37"/>
        <v>43</v>
      </c>
      <c r="M87" s="2024"/>
      <c r="N87" s="2103" t="s">
        <v>544</v>
      </c>
      <c r="O87" s="2717"/>
    </row>
    <row r="88" spans="1:15" ht="27.75" customHeight="1">
      <c r="A88" s="2710"/>
      <c r="B88" s="2079" t="s">
        <v>204</v>
      </c>
      <c r="C88" s="2059"/>
      <c r="D88" s="2059">
        <v>0</v>
      </c>
      <c r="E88" s="2059">
        <v>86</v>
      </c>
      <c r="F88" s="2059">
        <v>86</v>
      </c>
      <c r="G88" s="2059">
        <v>0</v>
      </c>
      <c r="H88" s="2059">
        <v>0</v>
      </c>
      <c r="I88" s="2059">
        <v>0</v>
      </c>
      <c r="J88" s="2059">
        <f t="shared" ref="J88:J89" si="38">SUM(D88,G88)</f>
        <v>0</v>
      </c>
      <c r="K88" s="2059">
        <f t="shared" ref="K88:K89" si="39">SUM(E88,H88)</f>
        <v>86</v>
      </c>
      <c r="L88" s="2059">
        <f t="shared" ref="L88:L89" si="40">SUM(F88,I88)</f>
        <v>86</v>
      </c>
      <c r="M88" s="2068"/>
      <c r="N88" s="2107" t="s">
        <v>541</v>
      </c>
      <c r="O88" s="2717"/>
    </row>
    <row r="89" spans="1:15" ht="22.5" customHeight="1">
      <c r="A89" s="2710"/>
      <c r="B89" s="2080" t="s">
        <v>2097</v>
      </c>
      <c r="C89" s="2080"/>
      <c r="D89" s="2080">
        <v>0</v>
      </c>
      <c r="E89" s="2080">
        <v>10</v>
      </c>
      <c r="F89" s="2080">
        <v>10</v>
      </c>
      <c r="G89" s="2080">
        <v>0</v>
      </c>
      <c r="H89" s="2080">
        <v>0</v>
      </c>
      <c r="I89" s="2080">
        <v>0</v>
      </c>
      <c r="J89" s="2080">
        <f t="shared" si="38"/>
        <v>0</v>
      </c>
      <c r="K89" s="2080">
        <f t="shared" si="39"/>
        <v>10</v>
      </c>
      <c r="L89" s="2080">
        <f t="shared" si="40"/>
        <v>10</v>
      </c>
      <c r="M89" s="2095"/>
      <c r="N89" s="521" t="s">
        <v>1202</v>
      </c>
      <c r="O89" s="2717"/>
    </row>
    <row r="90" spans="1:15" ht="22.5" customHeight="1" thickBot="1">
      <c r="A90" s="2728" t="s">
        <v>225</v>
      </c>
      <c r="B90" s="2728"/>
      <c r="C90" s="2728"/>
      <c r="D90" s="2374">
        <f>SUM(D85:D89)</f>
        <v>0</v>
      </c>
      <c r="E90" s="2374">
        <f t="shared" ref="E90:L90" si="41">SUM(E85:E89)</f>
        <v>171</v>
      </c>
      <c r="F90" s="2374">
        <f t="shared" si="41"/>
        <v>171</v>
      </c>
      <c r="G90" s="2374">
        <f t="shared" si="41"/>
        <v>0</v>
      </c>
      <c r="H90" s="2374">
        <f t="shared" si="41"/>
        <v>0</v>
      </c>
      <c r="I90" s="2374">
        <f t="shared" si="41"/>
        <v>0</v>
      </c>
      <c r="J90" s="2374">
        <f t="shared" si="41"/>
        <v>0</v>
      </c>
      <c r="K90" s="2374">
        <f t="shared" si="41"/>
        <v>171</v>
      </c>
      <c r="L90" s="2374">
        <f t="shared" si="41"/>
        <v>171</v>
      </c>
      <c r="M90" s="2713" t="s">
        <v>2348</v>
      </c>
      <c r="N90" s="2713"/>
      <c r="O90" s="2713"/>
    </row>
    <row r="91" spans="1:15" ht="22.5" customHeight="1" thickTop="1">
      <c r="A91" s="2343"/>
      <c r="B91" s="2343"/>
      <c r="C91" s="2343"/>
      <c r="D91" s="2350"/>
      <c r="E91" s="2350"/>
      <c r="F91" s="2350"/>
      <c r="G91" s="2350"/>
      <c r="H91" s="2350"/>
      <c r="I91" s="2350"/>
      <c r="J91" s="2350"/>
      <c r="K91" s="2350"/>
      <c r="L91" s="2350"/>
      <c r="M91" s="2345"/>
      <c r="N91" s="2345"/>
      <c r="O91" s="2345"/>
    </row>
    <row r="92" spans="1:15" ht="22.5" customHeight="1">
      <c r="A92" s="2343"/>
      <c r="B92" s="2343"/>
      <c r="C92" s="2343"/>
      <c r="D92" s="2350"/>
      <c r="E92" s="2350"/>
      <c r="F92" s="2350"/>
      <c r="G92" s="2350"/>
      <c r="H92" s="2350"/>
      <c r="I92" s="2350"/>
      <c r="J92" s="2350"/>
      <c r="K92" s="2350"/>
      <c r="L92" s="2350"/>
      <c r="M92" s="2345"/>
      <c r="N92" s="2345"/>
      <c r="O92" s="2345"/>
    </row>
    <row r="93" spans="1:15" ht="22.5" customHeight="1">
      <c r="A93" s="2343"/>
      <c r="B93" s="2343"/>
      <c r="C93" s="2343"/>
      <c r="D93" s="2350"/>
      <c r="E93" s="2350"/>
      <c r="F93" s="2350"/>
      <c r="G93" s="2350"/>
      <c r="H93" s="2350"/>
      <c r="I93" s="2350"/>
      <c r="J93" s="2350"/>
      <c r="K93" s="2350"/>
      <c r="L93" s="2350"/>
      <c r="M93" s="2345"/>
      <c r="N93" s="2345"/>
      <c r="O93" s="2345"/>
    </row>
    <row r="94" spans="1:15" s="285" customFormat="1" ht="21" customHeight="1" thickBot="1">
      <c r="A94" s="2984" t="s">
        <v>2127</v>
      </c>
      <c r="B94" s="2984"/>
      <c r="C94" s="2036"/>
      <c r="D94" s="2036"/>
      <c r="E94" s="2036"/>
      <c r="F94" s="2036"/>
      <c r="G94" s="2036"/>
      <c r="H94" s="2036"/>
      <c r="I94" s="2036"/>
      <c r="J94" s="2036"/>
      <c r="K94" s="2036"/>
      <c r="L94" s="2036"/>
      <c r="M94" s="2184"/>
      <c r="N94" s="2965" t="s">
        <v>2126</v>
      </c>
      <c r="O94" s="2965"/>
    </row>
    <row r="95" spans="1:15" ht="17.25" customHeight="1" thickTop="1">
      <c r="A95" s="2695" t="s">
        <v>53</v>
      </c>
      <c r="B95" s="2695" t="s">
        <v>54</v>
      </c>
      <c r="C95" s="2695" t="s">
        <v>55</v>
      </c>
      <c r="D95" s="2695" t="s">
        <v>45</v>
      </c>
      <c r="E95" s="2695"/>
      <c r="F95" s="2695"/>
      <c r="G95" s="2695" t="s">
        <v>46</v>
      </c>
      <c r="H95" s="2695"/>
      <c r="I95" s="2695"/>
      <c r="J95" s="2695" t="s">
        <v>47</v>
      </c>
      <c r="K95" s="2695"/>
      <c r="L95" s="2695"/>
      <c r="M95" s="2874" t="s">
        <v>503</v>
      </c>
      <c r="N95" s="2874" t="s">
        <v>509</v>
      </c>
      <c r="O95" s="2874" t="s">
        <v>502</v>
      </c>
    </row>
    <row r="96" spans="1:15" ht="17.25" customHeight="1">
      <c r="A96" s="2690"/>
      <c r="B96" s="2690"/>
      <c r="C96" s="2690"/>
      <c r="D96" s="2690" t="s">
        <v>1673</v>
      </c>
      <c r="E96" s="2690"/>
      <c r="F96" s="2690"/>
      <c r="G96" s="2690" t="s">
        <v>463</v>
      </c>
      <c r="H96" s="2690"/>
      <c r="I96" s="2690"/>
      <c r="J96" s="2690" t="s">
        <v>464</v>
      </c>
      <c r="K96" s="2690"/>
      <c r="L96" s="2690"/>
      <c r="M96" s="2875"/>
      <c r="N96" s="2875"/>
      <c r="O96" s="2875"/>
    </row>
    <row r="97" spans="1:15" ht="17.25" customHeight="1">
      <c r="A97" s="2690"/>
      <c r="B97" s="2690"/>
      <c r="C97" s="2690"/>
      <c r="D97" s="2073" t="s">
        <v>931</v>
      </c>
      <c r="E97" s="2073" t="s">
        <v>1126</v>
      </c>
      <c r="F97" s="2055" t="s">
        <v>954</v>
      </c>
      <c r="G97" s="2073" t="s">
        <v>931</v>
      </c>
      <c r="H97" s="2073" t="s">
        <v>1126</v>
      </c>
      <c r="I97" s="2055" t="s">
        <v>954</v>
      </c>
      <c r="J97" s="2073" t="s">
        <v>931</v>
      </c>
      <c r="K97" s="2073" t="s">
        <v>1126</v>
      </c>
      <c r="L97" s="2055" t="s">
        <v>954</v>
      </c>
      <c r="M97" s="2875"/>
      <c r="N97" s="2875"/>
      <c r="O97" s="2875"/>
    </row>
    <row r="98" spans="1:15" ht="17.25" customHeight="1" thickBot="1">
      <c r="A98" s="2707"/>
      <c r="B98" s="2707"/>
      <c r="C98" s="2707"/>
      <c r="D98" s="2056" t="s">
        <v>934</v>
      </c>
      <c r="E98" s="2056" t="s">
        <v>935</v>
      </c>
      <c r="F98" s="2056" t="s">
        <v>936</v>
      </c>
      <c r="G98" s="2056" t="s">
        <v>934</v>
      </c>
      <c r="H98" s="2056" t="s">
        <v>935</v>
      </c>
      <c r="I98" s="2056" t="s">
        <v>936</v>
      </c>
      <c r="J98" s="2056" t="s">
        <v>934</v>
      </c>
      <c r="K98" s="2056" t="s">
        <v>935</v>
      </c>
      <c r="L98" s="2056" t="s">
        <v>936</v>
      </c>
      <c r="M98" s="2876"/>
      <c r="N98" s="2876"/>
      <c r="O98" s="2876"/>
    </row>
    <row r="99" spans="1:15" ht="18" customHeight="1">
      <c r="A99" s="2715" t="s">
        <v>29</v>
      </c>
      <c r="B99" s="2067" t="s">
        <v>100</v>
      </c>
      <c r="C99" s="2067"/>
      <c r="D99" s="2070">
        <v>37</v>
      </c>
      <c r="E99" s="2070">
        <v>7</v>
      </c>
      <c r="F99" s="2070">
        <v>44</v>
      </c>
      <c r="G99" s="2070">
        <v>0</v>
      </c>
      <c r="H99" s="2070">
        <v>0</v>
      </c>
      <c r="I99" s="2070">
        <v>0</v>
      </c>
      <c r="J99" s="2070">
        <f>SUM(D99,G99)</f>
        <v>37</v>
      </c>
      <c r="K99" s="2070">
        <f t="shared" ref="K99:L99" si="42">SUM(E99,H99)</f>
        <v>7</v>
      </c>
      <c r="L99" s="2070">
        <f t="shared" si="42"/>
        <v>44</v>
      </c>
      <c r="M99" s="2150"/>
      <c r="N99" s="2103" t="s">
        <v>544</v>
      </c>
      <c r="O99" s="2980" t="s">
        <v>591</v>
      </c>
    </row>
    <row r="100" spans="1:15" ht="18" customHeight="1">
      <c r="A100" s="2704"/>
      <c r="B100" s="2057" t="s">
        <v>101</v>
      </c>
      <c r="C100" s="2067"/>
      <c r="D100" s="2070">
        <v>50</v>
      </c>
      <c r="E100" s="2070">
        <v>30</v>
      </c>
      <c r="F100" s="2070">
        <v>80</v>
      </c>
      <c r="G100" s="2070">
        <v>0</v>
      </c>
      <c r="H100" s="2070">
        <v>0</v>
      </c>
      <c r="I100" s="2070">
        <v>0</v>
      </c>
      <c r="J100" s="2070">
        <f t="shared" ref="J100:J106" si="43">SUM(D100,G100)</f>
        <v>50</v>
      </c>
      <c r="K100" s="2070">
        <f t="shared" ref="K100:K106" si="44">SUM(E100,H100)</f>
        <v>30</v>
      </c>
      <c r="L100" s="2070">
        <f t="shared" ref="L100:L106" si="45">SUM(F100,I100)</f>
        <v>80</v>
      </c>
      <c r="M100" s="2132"/>
      <c r="N100" s="2133" t="s">
        <v>605</v>
      </c>
      <c r="O100" s="2757"/>
    </row>
    <row r="101" spans="1:15" ht="18" customHeight="1">
      <c r="A101" s="2704"/>
      <c r="B101" s="2057" t="s">
        <v>1305</v>
      </c>
      <c r="C101" s="2067"/>
      <c r="D101" s="2070">
        <v>58</v>
      </c>
      <c r="E101" s="2070">
        <v>20</v>
      </c>
      <c r="F101" s="2070">
        <v>78</v>
      </c>
      <c r="G101" s="2070">
        <v>0</v>
      </c>
      <c r="H101" s="2070">
        <v>0</v>
      </c>
      <c r="I101" s="2070">
        <v>0</v>
      </c>
      <c r="J101" s="2070">
        <f t="shared" si="43"/>
        <v>58</v>
      </c>
      <c r="K101" s="2070">
        <f t="shared" si="44"/>
        <v>20</v>
      </c>
      <c r="L101" s="2070">
        <f t="shared" si="45"/>
        <v>78</v>
      </c>
      <c r="M101" s="2132"/>
      <c r="N101" s="2103" t="s">
        <v>538</v>
      </c>
      <c r="O101" s="2757"/>
    </row>
    <row r="102" spans="1:15" ht="18" customHeight="1">
      <c r="A102" s="2704"/>
      <c r="B102" s="2057" t="s">
        <v>102</v>
      </c>
      <c r="C102" s="2067"/>
      <c r="D102" s="2070">
        <v>50</v>
      </c>
      <c r="E102" s="2070">
        <v>19</v>
      </c>
      <c r="F102" s="2070">
        <v>69</v>
      </c>
      <c r="G102" s="2070">
        <v>0</v>
      </c>
      <c r="H102" s="2070">
        <v>0</v>
      </c>
      <c r="I102" s="2070">
        <v>0</v>
      </c>
      <c r="J102" s="2070">
        <f t="shared" si="43"/>
        <v>50</v>
      </c>
      <c r="K102" s="2070">
        <f t="shared" si="44"/>
        <v>19</v>
      </c>
      <c r="L102" s="2070">
        <f t="shared" si="45"/>
        <v>69</v>
      </c>
      <c r="M102" s="2132"/>
      <c r="N102" s="929" t="s">
        <v>539</v>
      </c>
      <c r="O102" s="2757"/>
    </row>
    <row r="103" spans="1:15" ht="24.75" customHeight="1">
      <c r="A103" s="2704"/>
      <c r="B103" s="2086" t="s">
        <v>198</v>
      </c>
      <c r="C103" s="2067"/>
      <c r="D103" s="2070">
        <v>34</v>
      </c>
      <c r="E103" s="2070">
        <v>11</v>
      </c>
      <c r="F103" s="2070">
        <v>45</v>
      </c>
      <c r="G103" s="2070">
        <v>0</v>
      </c>
      <c r="H103" s="2070">
        <v>0</v>
      </c>
      <c r="I103" s="2070">
        <v>0</v>
      </c>
      <c r="J103" s="2070">
        <f t="shared" si="43"/>
        <v>34</v>
      </c>
      <c r="K103" s="2070">
        <f t="shared" si="44"/>
        <v>11</v>
      </c>
      <c r="L103" s="2070">
        <f t="shared" si="45"/>
        <v>45</v>
      </c>
      <c r="M103" s="2132"/>
      <c r="N103" s="2107" t="s">
        <v>541</v>
      </c>
      <c r="O103" s="2757"/>
    </row>
    <row r="104" spans="1:15" ht="18" customHeight="1">
      <c r="A104" s="2704"/>
      <c r="B104" s="2974" t="s">
        <v>1225</v>
      </c>
      <c r="C104" s="2067" t="s">
        <v>77</v>
      </c>
      <c r="D104" s="2070">
        <v>9</v>
      </c>
      <c r="E104" s="2070">
        <v>11</v>
      </c>
      <c r="F104" s="2070">
        <v>20</v>
      </c>
      <c r="G104" s="2070">
        <v>0</v>
      </c>
      <c r="H104" s="2070">
        <v>0</v>
      </c>
      <c r="I104" s="2070">
        <v>0</v>
      </c>
      <c r="J104" s="2070">
        <f t="shared" si="43"/>
        <v>9</v>
      </c>
      <c r="K104" s="2070">
        <f t="shared" si="44"/>
        <v>11</v>
      </c>
      <c r="L104" s="2070">
        <f t="shared" si="45"/>
        <v>20</v>
      </c>
      <c r="M104" s="2107" t="s">
        <v>519</v>
      </c>
      <c r="N104" s="2977" t="s">
        <v>487</v>
      </c>
      <c r="O104" s="2757"/>
    </row>
    <row r="105" spans="1:15" ht="18" customHeight="1">
      <c r="A105" s="2704"/>
      <c r="B105" s="2975"/>
      <c r="C105" s="2067" t="s">
        <v>79</v>
      </c>
      <c r="D105" s="2070">
        <v>9</v>
      </c>
      <c r="E105" s="2070">
        <v>2</v>
      </c>
      <c r="F105" s="2070">
        <v>11</v>
      </c>
      <c r="G105" s="2070">
        <v>0</v>
      </c>
      <c r="H105" s="2070">
        <v>0</v>
      </c>
      <c r="I105" s="2070">
        <v>0</v>
      </c>
      <c r="J105" s="2070">
        <f t="shared" si="43"/>
        <v>9</v>
      </c>
      <c r="K105" s="2070">
        <f t="shared" si="44"/>
        <v>2</v>
      </c>
      <c r="L105" s="2070">
        <f t="shared" si="45"/>
        <v>11</v>
      </c>
      <c r="M105" s="2103" t="s">
        <v>1084</v>
      </c>
      <c r="N105" s="2978"/>
      <c r="O105" s="2757"/>
    </row>
    <row r="106" spans="1:15" ht="18" customHeight="1">
      <c r="A106" s="2704"/>
      <c r="B106" s="2976"/>
      <c r="C106" s="2067" t="s">
        <v>78</v>
      </c>
      <c r="D106" s="2070">
        <v>9</v>
      </c>
      <c r="E106" s="2070">
        <v>3</v>
      </c>
      <c r="F106" s="2070">
        <v>12</v>
      </c>
      <c r="G106" s="2070">
        <v>0</v>
      </c>
      <c r="H106" s="2070">
        <v>0</v>
      </c>
      <c r="I106" s="2070">
        <v>0</v>
      </c>
      <c r="J106" s="2070">
        <f t="shared" si="43"/>
        <v>9</v>
      </c>
      <c r="K106" s="2070">
        <f t="shared" si="44"/>
        <v>3</v>
      </c>
      <c r="L106" s="2070">
        <f t="shared" si="45"/>
        <v>12</v>
      </c>
      <c r="M106" s="2283" t="s">
        <v>521</v>
      </c>
      <c r="N106" s="2979"/>
      <c r="O106" s="2757"/>
    </row>
    <row r="107" spans="1:15" ht="18" customHeight="1">
      <c r="A107" s="2704"/>
      <c r="B107" s="2706" t="s">
        <v>302</v>
      </c>
      <c r="C107" s="2706"/>
      <c r="D107" s="2059">
        <f>SUM(D104:D106)</f>
        <v>27</v>
      </c>
      <c r="E107" s="2059">
        <f t="shared" ref="E107:L107" si="46">SUM(E104:E106)</f>
        <v>16</v>
      </c>
      <c r="F107" s="2059">
        <f t="shared" si="46"/>
        <v>43</v>
      </c>
      <c r="G107" s="2059">
        <f t="shared" si="46"/>
        <v>0</v>
      </c>
      <c r="H107" s="2059">
        <f t="shared" si="46"/>
        <v>0</v>
      </c>
      <c r="I107" s="2059">
        <f t="shared" si="46"/>
        <v>0</v>
      </c>
      <c r="J107" s="2059">
        <f t="shared" si="46"/>
        <v>27</v>
      </c>
      <c r="K107" s="2059">
        <f t="shared" si="46"/>
        <v>16</v>
      </c>
      <c r="L107" s="2059">
        <f t="shared" si="46"/>
        <v>43</v>
      </c>
      <c r="M107" s="2829" t="s">
        <v>2357</v>
      </c>
      <c r="N107" s="2829"/>
      <c r="O107" s="2757"/>
    </row>
    <row r="108" spans="1:15" ht="18" customHeight="1">
      <c r="A108" s="2704"/>
      <c r="B108" s="2066" t="s">
        <v>80</v>
      </c>
      <c r="C108" s="2066"/>
      <c r="D108" s="2062">
        <v>13</v>
      </c>
      <c r="E108" s="2062">
        <v>39</v>
      </c>
      <c r="F108" s="2062">
        <v>52</v>
      </c>
      <c r="G108" s="2062">
        <v>0</v>
      </c>
      <c r="H108" s="2062">
        <v>0</v>
      </c>
      <c r="I108" s="2062">
        <v>0</v>
      </c>
      <c r="J108" s="2062">
        <f>SUM(D108,G108)</f>
        <v>13</v>
      </c>
      <c r="K108" s="2062">
        <f>SUM(E108,H108)</f>
        <v>39</v>
      </c>
      <c r="L108" s="2062">
        <f>SUM(F108,I108)</f>
        <v>52</v>
      </c>
      <c r="M108" s="2089"/>
      <c r="N108" s="2103" t="s">
        <v>523</v>
      </c>
      <c r="O108" s="2757"/>
    </row>
    <row r="109" spans="1:15" ht="18" customHeight="1">
      <c r="A109" s="2704"/>
      <c r="B109" s="2065" t="s">
        <v>176</v>
      </c>
      <c r="C109" s="2065"/>
      <c r="D109" s="2080">
        <v>40</v>
      </c>
      <c r="E109" s="2080">
        <v>6</v>
      </c>
      <c r="F109" s="2080">
        <v>46</v>
      </c>
      <c r="G109" s="2080">
        <v>0</v>
      </c>
      <c r="H109" s="2080">
        <v>0</v>
      </c>
      <c r="I109" s="2080">
        <v>0</v>
      </c>
      <c r="J109" s="2080">
        <f t="shared" ref="J109:J111" si="47">SUM(D109,G109)</f>
        <v>40</v>
      </c>
      <c r="K109" s="2080">
        <f t="shared" ref="K109:K111" si="48">SUM(E109,H109)</f>
        <v>6</v>
      </c>
      <c r="L109" s="2080">
        <f t="shared" ref="L109:L111" si="49">SUM(F109,I109)</f>
        <v>46</v>
      </c>
      <c r="M109" s="2072"/>
      <c r="N109" s="521" t="s">
        <v>1202</v>
      </c>
      <c r="O109" s="2757"/>
    </row>
    <row r="110" spans="1:15" ht="18" customHeight="1">
      <c r="A110" s="2704"/>
      <c r="B110" s="2065" t="s">
        <v>148</v>
      </c>
      <c r="C110" s="2065"/>
      <c r="D110" s="2080">
        <v>0</v>
      </c>
      <c r="E110" s="2080">
        <v>48</v>
      </c>
      <c r="F110" s="2080">
        <v>48</v>
      </c>
      <c r="G110" s="2080">
        <v>0</v>
      </c>
      <c r="H110" s="2080">
        <v>0</v>
      </c>
      <c r="I110" s="2080">
        <v>0</v>
      </c>
      <c r="J110" s="2080">
        <f t="shared" si="47"/>
        <v>0</v>
      </c>
      <c r="K110" s="2080">
        <f t="shared" si="48"/>
        <v>48</v>
      </c>
      <c r="L110" s="2080">
        <f t="shared" si="49"/>
        <v>48</v>
      </c>
      <c r="M110" s="2072"/>
      <c r="N110" s="2401" t="s">
        <v>547</v>
      </c>
      <c r="O110" s="2757"/>
    </row>
    <row r="111" spans="1:15" ht="18" customHeight="1">
      <c r="A111" s="2705"/>
      <c r="B111" s="2065" t="s">
        <v>178</v>
      </c>
      <c r="C111" s="2065"/>
      <c r="D111" s="2080">
        <v>21</v>
      </c>
      <c r="E111" s="2080">
        <v>12</v>
      </c>
      <c r="F111" s="2080">
        <v>33</v>
      </c>
      <c r="G111" s="2080">
        <v>0</v>
      </c>
      <c r="H111" s="2080">
        <v>0</v>
      </c>
      <c r="I111" s="2080">
        <v>0</v>
      </c>
      <c r="J111" s="2080">
        <f t="shared" si="47"/>
        <v>21</v>
      </c>
      <c r="K111" s="2080">
        <f t="shared" si="48"/>
        <v>12</v>
      </c>
      <c r="L111" s="2080">
        <f t="shared" si="49"/>
        <v>33</v>
      </c>
      <c r="M111" s="2072"/>
      <c r="N111" s="2401" t="s">
        <v>2243</v>
      </c>
      <c r="O111" s="2776"/>
    </row>
    <row r="112" spans="1:15" ht="18" customHeight="1">
      <c r="A112" s="2706" t="s">
        <v>225</v>
      </c>
      <c r="B112" s="2706"/>
      <c r="C112" s="2706"/>
      <c r="D112" s="2059">
        <f>SUM(D108:D111,D107,D99:D103)</f>
        <v>330</v>
      </c>
      <c r="E112" s="2059">
        <f t="shared" ref="E112:L112" si="50">SUM(E108:E111,E107,E99:E103)</f>
        <v>208</v>
      </c>
      <c r="F112" s="2059">
        <f t="shared" si="50"/>
        <v>538</v>
      </c>
      <c r="G112" s="2059">
        <f t="shared" si="50"/>
        <v>0</v>
      </c>
      <c r="H112" s="2059">
        <f t="shared" si="50"/>
        <v>0</v>
      </c>
      <c r="I112" s="2059">
        <f t="shared" si="50"/>
        <v>0</v>
      </c>
      <c r="J112" s="2059">
        <f t="shared" si="50"/>
        <v>330</v>
      </c>
      <c r="K112" s="2059">
        <f t="shared" si="50"/>
        <v>208</v>
      </c>
      <c r="L112" s="2059">
        <f t="shared" si="50"/>
        <v>538</v>
      </c>
      <c r="M112" s="2719" t="s">
        <v>2348</v>
      </c>
      <c r="N112" s="2719"/>
      <c r="O112" s="2719"/>
    </row>
    <row r="113" spans="1:15" ht="24.75" customHeight="1">
      <c r="A113" s="1426" t="s">
        <v>176</v>
      </c>
      <c r="B113" s="2050" t="s">
        <v>99</v>
      </c>
      <c r="C113" s="2032"/>
      <c r="D113" s="2032">
        <v>102</v>
      </c>
      <c r="E113" s="2032">
        <v>8</v>
      </c>
      <c r="F113" s="2032">
        <v>110</v>
      </c>
      <c r="G113" s="2032">
        <v>0</v>
      </c>
      <c r="H113" s="2032">
        <v>0</v>
      </c>
      <c r="I113" s="2032">
        <v>0</v>
      </c>
      <c r="J113" s="2032">
        <f t="shared" si="37"/>
        <v>102</v>
      </c>
      <c r="K113" s="2032">
        <f t="shared" si="37"/>
        <v>8</v>
      </c>
      <c r="L113" s="2032">
        <f t="shared" si="37"/>
        <v>110</v>
      </c>
      <c r="M113" s="929"/>
      <c r="N113" s="2035" t="s">
        <v>506</v>
      </c>
      <c r="O113" s="2052" t="s">
        <v>1202</v>
      </c>
    </row>
    <row r="114" spans="1:15" ht="18" customHeight="1">
      <c r="A114" s="2703" t="s">
        <v>65</v>
      </c>
      <c r="B114" s="2030" t="s">
        <v>100</v>
      </c>
      <c r="C114" s="2030"/>
      <c r="D114" s="2030">
        <v>50</v>
      </c>
      <c r="E114" s="2030">
        <v>21</v>
      </c>
      <c r="F114" s="2030">
        <v>71</v>
      </c>
      <c r="G114" s="2030">
        <v>0</v>
      </c>
      <c r="H114" s="2030">
        <v>0</v>
      </c>
      <c r="I114" s="2030">
        <v>0</v>
      </c>
      <c r="J114" s="2030">
        <f>SUM(D114,G114)</f>
        <v>50</v>
      </c>
      <c r="K114" s="2030">
        <f t="shared" si="37"/>
        <v>21</v>
      </c>
      <c r="L114" s="2030">
        <f t="shared" si="37"/>
        <v>71</v>
      </c>
      <c r="M114" s="2024"/>
      <c r="N114" s="2024" t="s">
        <v>544</v>
      </c>
      <c r="O114" s="2702" t="s">
        <v>1168</v>
      </c>
    </row>
    <row r="115" spans="1:15" ht="18" customHeight="1">
      <c r="A115" s="2704"/>
      <c r="B115" s="2030" t="s">
        <v>101</v>
      </c>
      <c r="C115" s="2030"/>
      <c r="D115" s="2030">
        <v>17</v>
      </c>
      <c r="E115" s="2030">
        <v>12</v>
      </c>
      <c r="F115" s="2030">
        <v>29</v>
      </c>
      <c r="G115" s="2030">
        <v>0</v>
      </c>
      <c r="H115" s="2030">
        <v>0</v>
      </c>
      <c r="I115" s="2030">
        <v>0</v>
      </c>
      <c r="J115" s="2030">
        <f t="shared" ref="J115:L137" si="51">SUM(D115,G115)</f>
        <v>17</v>
      </c>
      <c r="K115" s="2030">
        <f t="shared" si="37"/>
        <v>12</v>
      </c>
      <c r="L115" s="2030">
        <f t="shared" si="37"/>
        <v>29</v>
      </c>
      <c r="M115" s="2024"/>
      <c r="N115" s="2024" t="s">
        <v>605</v>
      </c>
      <c r="O115" s="2700"/>
    </row>
    <row r="116" spans="1:15" ht="18" customHeight="1">
      <c r="A116" s="2704"/>
      <c r="B116" s="2030" t="s">
        <v>88</v>
      </c>
      <c r="C116" s="2030"/>
      <c r="D116" s="2030">
        <v>58</v>
      </c>
      <c r="E116" s="2030">
        <v>14</v>
      </c>
      <c r="F116" s="2030">
        <v>72</v>
      </c>
      <c r="G116" s="2030">
        <v>0</v>
      </c>
      <c r="H116" s="2030">
        <v>0</v>
      </c>
      <c r="I116" s="2030">
        <v>0</v>
      </c>
      <c r="J116" s="2030">
        <f t="shared" si="51"/>
        <v>58</v>
      </c>
      <c r="K116" s="2030">
        <f t="shared" si="37"/>
        <v>14</v>
      </c>
      <c r="L116" s="2030">
        <f t="shared" si="37"/>
        <v>72</v>
      </c>
      <c r="M116" s="2024"/>
      <c r="N116" s="2024" t="s">
        <v>538</v>
      </c>
      <c r="O116" s="2700"/>
    </row>
    <row r="117" spans="1:15" ht="18" customHeight="1">
      <c r="A117" s="2704"/>
      <c r="B117" s="2030" t="s">
        <v>156</v>
      </c>
      <c r="C117" s="2030"/>
      <c r="D117" s="2030">
        <v>13</v>
      </c>
      <c r="E117" s="2030">
        <v>7</v>
      </c>
      <c r="F117" s="2030">
        <v>20</v>
      </c>
      <c r="G117" s="2030">
        <v>0</v>
      </c>
      <c r="H117" s="2030">
        <v>0</v>
      </c>
      <c r="I117" s="2030">
        <v>0</v>
      </c>
      <c r="J117" s="2030">
        <f t="shared" si="51"/>
        <v>13</v>
      </c>
      <c r="K117" s="2030">
        <f t="shared" si="37"/>
        <v>7</v>
      </c>
      <c r="L117" s="2030">
        <f t="shared" si="37"/>
        <v>20</v>
      </c>
      <c r="M117" s="2024"/>
      <c r="N117" s="2103" t="s">
        <v>550</v>
      </c>
      <c r="O117" s="2700"/>
    </row>
    <row r="118" spans="1:15" ht="18" customHeight="1">
      <c r="A118" s="2704"/>
      <c r="B118" s="2030" t="s">
        <v>91</v>
      </c>
      <c r="C118" s="2030"/>
      <c r="D118" s="2030">
        <v>12</v>
      </c>
      <c r="E118" s="2030">
        <v>6</v>
      </c>
      <c r="F118" s="2030">
        <v>18</v>
      </c>
      <c r="G118" s="2030">
        <v>0</v>
      </c>
      <c r="H118" s="2030">
        <v>0</v>
      </c>
      <c r="I118" s="2030">
        <v>0</v>
      </c>
      <c r="J118" s="2030">
        <f t="shared" si="51"/>
        <v>12</v>
      </c>
      <c r="K118" s="2030">
        <f t="shared" si="37"/>
        <v>6</v>
      </c>
      <c r="L118" s="2030">
        <f t="shared" si="37"/>
        <v>18</v>
      </c>
      <c r="M118" s="2024"/>
      <c r="N118" s="2024" t="s">
        <v>552</v>
      </c>
      <c r="O118" s="2700"/>
    </row>
    <row r="119" spans="1:15" ht="18" customHeight="1">
      <c r="A119" s="2704"/>
      <c r="B119" s="2387" t="s">
        <v>193</v>
      </c>
      <c r="C119" s="2030"/>
      <c r="D119" s="2030">
        <v>15</v>
      </c>
      <c r="E119" s="2030">
        <v>12</v>
      </c>
      <c r="F119" s="2030">
        <v>27</v>
      </c>
      <c r="G119" s="2030">
        <v>0</v>
      </c>
      <c r="H119" s="2030">
        <v>0</v>
      </c>
      <c r="I119" s="2030">
        <v>0</v>
      </c>
      <c r="J119" s="2030">
        <f t="shared" si="51"/>
        <v>15</v>
      </c>
      <c r="K119" s="2030">
        <f t="shared" si="37"/>
        <v>12</v>
      </c>
      <c r="L119" s="2030">
        <f t="shared" si="37"/>
        <v>27</v>
      </c>
      <c r="M119" s="2024"/>
      <c r="N119" s="2024" t="s">
        <v>606</v>
      </c>
      <c r="O119" s="2700"/>
    </row>
    <row r="120" spans="1:15" ht="18" customHeight="1">
      <c r="A120" s="2704"/>
      <c r="B120" s="2030" t="s">
        <v>103</v>
      </c>
      <c r="C120" s="2030"/>
      <c r="D120" s="2030">
        <v>22</v>
      </c>
      <c r="E120" s="2030">
        <v>10</v>
      </c>
      <c r="F120" s="2030">
        <v>32</v>
      </c>
      <c r="G120" s="2030">
        <v>0</v>
      </c>
      <c r="H120" s="2030">
        <v>0</v>
      </c>
      <c r="I120" s="2030">
        <v>0</v>
      </c>
      <c r="J120" s="2030">
        <f t="shared" si="51"/>
        <v>22</v>
      </c>
      <c r="K120" s="2030">
        <f t="shared" si="37"/>
        <v>10</v>
      </c>
      <c r="L120" s="2030">
        <f t="shared" si="37"/>
        <v>32</v>
      </c>
      <c r="M120" s="2024"/>
      <c r="N120" s="2024" t="s">
        <v>608</v>
      </c>
      <c r="O120" s="2700"/>
    </row>
    <row r="121" spans="1:15" ht="18" customHeight="1">
      <c r="A121" s="2704"/>
      <c r="B121" s="2059" t="s">
        <v>2098</v>
      </c>
      <c r="C121" s="2059"/>
      <c r="D121" s="2059">
        <v>3</v>
      </c>
      <c r="E121" s="2059">
        <v>0</v>
      </c>
      <c r="F121" s="2059">
        <v>3</v>
      </c>
      <c r="G121" s="2059">
        <v>0</v>
      </c>
      <c r="H121" s="2059">
        <v>0</v>
      </c>
      <c r="I121" s="2059">
        <v>0</v>
      </c>
      <c r="J121" s="2059">
        <f t="shared" ref="J121:J123" si="52">SUM(D121,G121)</f>
        <v>3</v>
      </c>
      <c r="K121" s="2059">
        <f t="shared" ref="K121:K123" si="53">SUM(E121,H121)</f>
        <v>0</v>
      </c>
      <c r="L121" s="2059">
        <f t="shared" ref="L121:L123" si="54">SUM(F121,I121)</f>
        <v>3</v>
      </c>
      <c r="M121" s="2068"/>
      <c r="N121" s="2107" t="s">
        <v>2110</v>
      </c>
      <c r="O121" s="2700"/>
    </row>
    <row r="122" spans="1:15" ht="18" customHeight="1">
      <c r="A122" s="2704"/>
      <c r="B122" s="2059" t="s">
        <v>2099</v>
      </c>
      <c r="C122" s="2059"/>
      <c r="D122" s="2059">
        <v>16</v>
      </c>
      <c r="E122" s="2059">
        <v>8</v>
      </c>
      <c r="F122" s="2059">
        <v>24</v>
      </c>
      <c r="G122" s="2059">
        <v>0</v>
      </c>
      <c r="H122" s="2059">
        <v>0</v>
      </c>
      <c r="I122" s="2059">
        <v>0</v>
      </c>
      <c r="J122" s="2059">
        <f t="shared" si="52"/>
        <v>16</v>
      </c>
      <c r="K122" s="2059">
        <f t="shared" si="53"/>
        <v>8</v>
      </c>
      <c r="L122" s="2059">
        <f t="shared" si="54"/>
        <v>24</v>
      </c>
      <c r="M122" s="2068"/>
      <c r="N122" s="2103" t="s">
        <v>556</v>
      </c>
      <c r="O122" s="2700"/>
    </row>
    <row r="123" spans="1:15" ht="18" customHeight="1">
      <c r="A123" s="2704"/>
      <c r="B123" s="2080" t="s">
        <v>67</v>
      </c>
      <c r="C123" s="2080"/>
      <c r="D123" s="2080">
        <v>5</v>
      </c>
      <c r="E123" s="2080">
        <v>1</v>
      </c>
      <c r="F123" s="2080">
        <v>6</v>
      </c>
      <c r="G123" s="2080">
        <v>0</v>
      </c>
      <c r="H123" s="2080">
        <v>0</v>
      </c>
      <c r="I123" s="2080">
        <v>0</v>
      </c>
      <c r="J123" s="2080">
        <f t="shared" si="52"/>
        <v>5</v>
      </c>
      <c r="K123" s="2080">
        <f t="shared" si="53"/>
        <v>1</v>
      </c>
      <c r="L123" s="2080">
        <f t="shared" si="54"/>
        <v>6</v>
      </c>
      <c r="M123" s="2095"/>
      <c r="N123" s="2375" t="s">
        <v>494</v>
      </c>
      <c r="O123" s="2700"/>
    </row>
    <row r="124" spans="1:15" ht="18" customHeight="1" thickBot="1">
      <c r="A124" s="2728" t="s">
        <v>225</v>
      </c>
      <c r="B124" s="2728"/>
      <c r="C124" s="2728"/>
      <c r="D124" s="2374">
        <f>SUM(D114:D123)</f>
        <v>211</v>
      </c>
      <c r="E124" s="2374">
        <f t="shared" ref="E124:L124" si="55">SUM(E114:E123)</f>
        <v>91</v>
      </c>
      <c r="F124" s="2374">
        <f t="shared" si="55"/>
        <v>302</v>
      </c>
      <c r="G124" s="2374">
        <f t="shared" si="55"/>
        <v>0</v>
      </c>
      <c r="H124" s="2374">
        <f t="shared" si="55"/>
        <v>0</v>
      </c>
      <c r="I124" s="2374">
        <f t="shared" si="55"/>
        <v>0</v>
      </c>
      <c r="J124" s="2374">
        <f t="shared" si="55"/>
        <v>211</v>
      </c>
      <c r="K124" s="2374">
        <f t="shared" si="55"/>
        <v>91</v>
      </c>
      <c r="L124" s="2374">
        <f t="shared" si="55"/>
        <v>302</v>
      </c>
      <c r="M124" s="2713" t="s">
        <v>2348</v>
      </c>
      <c r="N124" s="2713"/>
      <c r="O124" s="2713"/>
    </row>
    <row r="125" spans="1:15" ht="18" customHeight="1" thickTop="1">
      <c r="A125" s="2066"/>
      <c r="B125" s="2066"/>
      <c r="C125" s="2066"/>
      <c r="D125" s="2062"/>
      <c r="E125" s="2062"/>
      <c r="F125" s="2062"/>
      <c r="G125" s="2062"/>
      <c r="H125" s="2062"/>
      <c r="I125" s="2062"/>
      <c r="J125" s="2062"/>
      <c r="K125" s="2062"/>
      <c r="L125" s="2062"/>
      <c r="M125" s="2063"/>
      <c r="N125" s="2063"/>
      <c r="O125" s="2063"/>
    </row>
    <row r="126" spans="1:15" s="285" customFormat="1" ht="21" customHeight="1" thickBot="1">
      <c r="A126" s="2984" t="s">
        <v>2127</v>
      </c>
      <c r="B126" s="2984"/>
      <c r="C126" s="2036"/>
      <c r="D126" s="2036"/>
      <c r="E126" s="2036"/>
      <c r="F126" s="2036"/>
      <c r="G126" s="2036"/>
      <c r="H126" s="2036"/>
      <c r="I126" s="2036"/>
      <c r="J126" s="2036"/>
      <c r="K126" s="2036"/>
      <c r="L126" s="2036"/>
      <c r="M126" s="2184"/>
      <c r="N126" s="2965" t="s">
        <v>2126</v>
      </c>
      <c r="O126" s="2965"/>
    </row>
    <row r="127" spans="1:15" ht="18" customHeight="1" thickTop="1">
      <c r="A127" s="2695" t="s">
        <v>53</v>
      </c>
      <c r="B127" s="2695" t="s">
        <v>54</v>
      </c>
      <c r="C127" s="2695" t="s">
        <v>55</v>
      </c>
      <c r="D127" s="2695" t="s">
        <v>45</v>
      </c>
      <c r="E127" s="2695"/>
      <c r="F127" s="2695"/>
      <c r="G127" s="2695" t="s">
        <v>46</v>
      </c>
      <c r="H127" s="2695"/>
      <c r="I127" s="2695"/>
      <c r="J127" s="2695" t="s">
        <v>905</v>
      </c>
      <c r="K127" s="2695"/>
      <c r="L127" s="2695"/>
      <c r="M127" s="2874" t="s">
        <v>503</v>
      </c>
      <c r="N127" s="2874" t="s">
        <v>509</v>
      </c>
      <c r="O127" s="2874" t="s">
        <v>502</v>
      </c>
    </row>
    <row r="128" spans="1:15" ht="16.5" customHeight="1">
      <c r="A128" s="2690"/>
      <c r="B128" s="2690"/>
      <c r="C128" s="2690"/>
      <c r="D128" s="2690" t="s">
        <v>1673</v>
      </c>
      <c r="E128" s="2690"/>
      <c r="F128" s="2690"/>
      <c r="G128" s="2690" t="s">
        <v>463</v>
      </c>
      <c r="H128" s="2690"/>
      <c r="I128" s="2690"/>
      <c r="J128" s="2690" t="s">
        <v>464</v>
      </c>
      <c r="K128" s="2690"/>
      <c r="L128" s="2690"/>
      <c r="M128" s="2875"/>
      <c r="N128" s="2875"/>
      <c r="O128" s="2875"/>
    </row>
    <row r="129" spans="1:15" ht="16.5" customHeight="1">
      <c r="A129" s="2690"/>
      <c r="B129" s="2690"/>
      <c r="C129" s="2690"/>
      <c r="D129" s="2073" t="s">
        <v>931</v>
      </c>
      <c r="E129" s="2073" t="s">
        <v>1126</v>
      </c>
      <c r="F129" s="2055" t="s">
        <v>954</v>
      </c>
      <c r="G129" s="2073" t="s">
        <v>931</v>
      </c>
      <c r="H129" s="2073" t="s">
        <v>1126</v>
      </c>
      <c r="I129" s="2055" t="s">
        <v>954</v>
      </c>
      <c r="J129" s="2073" t="s">
        <v>931</v>
      </c>
      <c r="K129" s="2073" t="s">
        <v>1126</v>
      </c>
      <c r="L129" s="2055" t="s">
        <v>954</v>
      </c>
      <c r="M129" s="2875"/>
      <c r="N129" s="2875"/>
      <c r="O129" s="2875"/>
    </row>
    <row r="130" spans="1:15" ht="18" customHeight="1" thickBot="1">
      <c r="A130" s="2707"/>
      <c r="B130" s="2707"/>
      <c r="C130" s="2707"/>
      <c r="D130" s="2056" t="s">
        <v>934</v>
      </c>
      <c r="E130" s="2056" t="s">
        <v>935</v>
      </c>
      <c r="F130" s="2056" t="s">
        <v>936</v>
      </c>
      <c r="G130" s="2056" t="s">
        <v>934</v>
      </c>
      <c r="H130" s="2056" t="s">
        <v>935</v>
      </c>
      <c r="I130" s="2056" t="s">
        <v>936</v>
      </c>
      <c r="J130" s="2056" t="s">
        <v>934</v>
      </c>
      <c r="K130" s="2056" t="s">
        <v>935</v>
      </c>
      <c r="L130" s="2056" t="s">
        <v>936</v>
      </c>
      <c r="M130" s="2876"/>
      <c r="N130" s="2876"/>
      <c r="O130" s="2876"/>
    </row>
    <row r="131" spans="1:15" ht="23.25" customHeight="1">
      <c r="A131" s="2715" t="s">
        <v>92</v>
      </c>
      <c r="B131" s="2513" t="s">
        <v>92</v>
      </c>
      <c r="C131" s="2067" t="s">
        <v>2100</v>
      </c>
      <c r="D131" s="2070">
        <v>9</v>
      </c>
      <c r="E131" s="2070">
        <v>5</v>
      </c>
      <c r="F131" s="2070">
        <f>SUM(D131:E131)</f>
        <v>14</v>
      </c>
      <c r="G131" s="2070">
        <f>SUM(G115:G124)</f>
        <v>0</v>
      </c>
      <c r="H131" s="2070">
        <f>SUM(H115:H124)</f>
        <v>0</v>
      </c>
      <c r="I131" s="2070">
        <f>SUM(I115:I124)</f>
        <v>0</v>
      </c>
      <c r="J131" s="2070">
        <f>SUM(D131,G131)</f>
        <v>9</v>
      </c>
      <c r="K131" s="2070">
        <f t="shared" ref="K131:L131" si="56">SUM(E131,H131)</f>
        <v>5</v>
      </c>
      <c r="L131" s="2070">
        <f t="shared" si="56"/>
        <v>14</v>
      </c>
      <c r="M131" s="2171" t="s">
        <v>2119</v>
      </c>
      <c r="N131" s="2508" t="s">
        <v>553</v>
      </c>
      <c r="O131" s="2731" t="s">
        <v>553</v>
      </c>
    </row>
    <row r="132" spans="1:15" ht="23.25" customHeight="1">
      <c r="A132" s="2704"/>
      <c r="B132" s="2398" t="s">
        <v>92</v>
      </c>
      <c r="C132" s="2057" t="s">
        <v>2101</v>
      </c>
      <c r="D132" s="2059">
        <v>13</v>
      </c>
      <c r="E132" s="2059">
        <v>3</v>
      </c>
      <c r="F132" s="2059">
        <f t="shared" ref="F132:F135" si="57">SUM(D132:E132)</f>
        <v>16</v>
      </c>
      <c r="G132" s="2059">
        <f>SUM(G116:G131)</f>
        <v>0</v>
      </c>
      <c r="H132" s="2059">
        <f>SUM(H116:H131)</f>
        <v>0</v>
      </c>
      <c r="I132" s="2059">
        <f>SUM(I116:I131)</f>
        <v>0</v>
      </c>
      <c r="J132" s="2059">
        <f>SUM(D132,G132)</f>
        <v>13</v>
      </c>
      <c r="K132" s="2059">
        <f t="shared" ref="K132" si="58">SUM(E132,H132)</f>
        <v>3</v>
      </c>
      <c r="L132" s="2059">
        <f t="shared" ref="L132" si="59">SUM(F132,I132)</f>
        <v>16</v>
      </c>
      <c r="M132" s="2103" t="s">
        <v>2111</v>
      </c>
      <c r="N132" s="699" t="s">
        <v>553</v>
      </c>
      <c r="O132" s="2700"/>
    </row>
    <row r="133" spans="1:15" ht="23.25" customHeight="1">
      <c r="A133" s="2704"/>
      <c r="B133" s="2706" t="s">
        <v>302</v>
      </c>
      <c r="C133" s="2706"/>
      <c r="D133" s="2059">
        <f>SUM(D131:D132)</f>
        <v>22</v>
      </c>
      <c r="E133" s="2059">
        <f t="shared" ref="E133:L133" si="60">SUM(E131:E132)</f>
        <v>8</v>
      </c>
      <c r="F133" s="2059">
        <f t="shared" si="60"/>
        <v>30</v>
      </c>
      <c r="G133" s="2059">
        <f t="shared" si="60"/>
        <v>0</v>
      </c>
      <c r="H133" s="2059">
        <f t="shared" si="60"/>
        <v>0</v>
      </c>
      <c r="I133" s="2059">
        <f t="shared" si="60"/>
        <v>0</v>
      </c>
      <c r="J133" s="2059">
        <f t="shared" si="60"/>
        <v>22</v>
      </c>
      <c r="K133" s="2059">
        <f t="shared" si="60"/>
        <v>8</v>
      </c>
      <c r="L133" s="2059">
        <f t="shared" si="60"/>
        <v>30</v>
      </c>
      <c r="M133" s="2719" t="s">
        <v>2357</v>
      </c>
      <c r="N133" s="2719"/>
      <c r="O133" s="2700"/>
    </row>
    <row r="134" spans="1:15" ht="23.25" customHeight="1">
      <c r="A134" s="2704"/>
      <c r="B134" s="2086" t="s">
        <v>2102</v>
      </c>
      <c r="C134" s="2030"/>
      <c r="D134" s="2030">
        <v>15</v>
      </c>
      <c r="E134" s="2030">
        <v>9</v>
      </c>
      <c r="F134" s="2059">
        <f t="shared" si="57"/>
        <v>24</v>
      </c>
      <c r="G134" s="2030">
        <v>0</v>
      </c>
      <c r="H134" s="2029">
        <v>0</v>
      </c>
      <c r="I134" s="2029">
        <v>0</v>
      </c>
      <c r="J134" s="2029">
        <f>SUM(D134,G134)</f>
        <v>15</v>
      </c>
      <c r="K134" s="2029">
        <f t="shared" si="37"/>
        <v>9</v>
      </c>
      <c r="L134" s="2029">
        <f t="shared" si="37"/>
        <v>24</v>
      </c>
      <c r="M134" s="2025"/>
      <c r="N134" s="2045" t="s">
        <v>544</v>
      </c>
      <c r="O134" s="2700"/>
    </row>
    <row r="135" spans="1:15" ht="23.25" customHeight="1">
      <c r="A135" s="2705"/>
      <c r="B135" s="2059" t="s">
        <v>2103</v>
      </c>
      <c r="C135" s="2030"/>
      <c r="D135" s="2030">
        <v>20</v>
      </c>
      <c r="E135" s="2030">
        <v>23</v>
      </c>
      <c r="F135" s="2059">
        <f t="shared" si="57"/>
        <v>43</v>
      </c>
      <c r="G135" s="2030">
        <v>0</v>
      </c>
      <c r="H135" s="2029">
        <v>0</v>
      </c>
      <c r="I135" s="2029">
        <v>0</v>
      </c>
      <c r="J135" s="2029">
        <f>SUM(D135,G135)</f>
        <v>20</v>
      </c>
      <c r="K135" s="2029">
        <f t="shared" si="37"/>
        <v>23</v>
      </c>
      <c r="L135" s="2029">
        <f t="shared" si="37"/>
        <v>43</v>
      </c>
      <c r="M135" s="2025"/>
      <c r="N135" s="1181" t="s">
        <v>519</v>
      </c>
      <c r="O135" s="2701"/>
    </row>
    <row r="136" spans="1:15" ht="23.25" customHeight="1">
      <c r="A136" s="2706" t="s">
        <v>225</v>
      </c>
      <c r="B136" s="2706"/>
      <c r="C136" s="2706"/>
      <c r="D136" s="2030">
        <f>SUM(D134:D135,D133)</f>
        <v>57</v>
      </c>
      <c r="E136" s="2059">
        <f t="shared" ref="E136:L136" si="61">SUM(E134:E135,E133)</f>
        <v>40</v>
      </c>
      <c r="F136" s="2059">
        <f t="shared" si="61"/>
        <v>97</v>
      </c>
      <c r="G136" s="2059">
        <f t="shared" si="61"/>
        <v>0</v>
      </c>
      <c r="H136" s="2059">
        <f t="shared" si="61"/>
        <v>0</v>
      </c>
      <c r="I136" s="2059">
        <f t="shared" si="61"/>
        <v>0</v>
      </c>
      <c r="J136" s="2059">
        <f t="shared" si="61"/>
        <v>57</v>
      </c>
      <c r="K136" s="2059">
        <f t="shared" si="61"/>
        <v>40</v>
      </c>
      <c r="L136" s="2059">
        <f t="shared" si="61"/>
        <v>97</v>
      </c>
      <c r="M136" s="2771" t="s">
        <v>2348</v>
      </c>
      <c r="N136" s="2771"/>
      <c r="O136" s="2771"/>
    </row>
    <row r="137" spans="1:15" ht="23.25" customHeight="1">
      <c r="A137" s="2391" t="s">
        <v>1153</v>
      </c>
      <c r="B137" s="2080" t="s">
        <v>70</v>
      </c>
      <c r="C137" s="2080"/>
      <c r="D137" s="2080">
        <v>100</v>
      </c>
      <c r="E137" s="2080">
        <v>14</v>
      </c>
      <c r="F137" s="2080">
        <v>114</v>
      </c>
      <c r="G137" s="2080">
        <v>0</v>
      </c>
      <c r="H137" s="2084">
        <v>0</v>
      </c>
      <c r="I137" s="2084">
        <v>0</v>
      </c>
      <c r="J137" s="2084">
        <f t="shared" si="51"/>
        <v>100</v>
      </c>
      <c r="K137" s="2084">
        <f t="shared" si="51"/>
        <v>14</v>
      </c>
      <c r="L137" s="2084">
        <f t="shared" si="51"/>
        <v>114</v>
      </c>
      <c r="M137" s="726"/>
      <c r="N137" s="726" t="s">
        <v>506</v>
      </c>
      <c r="O137" s="2509" t="s">
        <v>496</v>
      </c>
    </row>
    <row r="138" spans="1:15" ht="23.25" customHeight="1">
      <c r="A138" s="2391" t="s">
        <v>170</v>
      </c>
      <c r="B138" s="2059" t="s">
        <v>70</v>
      </c>
      <c r="C138" s="2059"/>
      <c r="D138" s="2059">
        <v>18</v>
      </c>
      <c r="E138" s="2059">
        <v>8</v>
      </c>
      <c r="F138" s="2059">
        <v>26</v>
      </c>
      <c r="G138" s="2059">
        <v>0</v>
      </c>
      <c r="H138" s="2069">
        <v>0</v>
      </c>
      <c r="I138" s="2069">
        <v>0</v>
      </c>
      <c r="J138" s="2069">
        <v>18</v>
      </c>
      <c r="K138" s="2069">
        <v>8</v>
      </c>
      <c r="L138" s="2069">
        <v>26</v>
      </c>
      <c r="M138" s="2085"/>
      <c r="N138" s="2085" t="s">
        <v>506</v>
      </c>
      <c r="O138" s="2104" t="s">
        <v>1680</v>
      </c>
    </row>
    <row r="139" spans="1:15" ht="23.25" customHeight="1">
      <c r="A139" s="2703" t="s">
        <v>69</v>
      </c>
      <c r="B139" s="2704" t="s">
        <v>163</v>
      </c>
      <c r="C139" s="2070" t="s">
        <v>184</v>
      </c>
      <c r="D139" s="2070">
        <v>13</v>
      </c>
      <c r="E139" s="2070">
        <v>14</v>
      </c>
      <c r="F139" s="2070">
        <v>27</v>
      </c>
      <c r="G139" s="2070">
        <v>0</v>
      </c>
      <c r="H139" s="2070">
        <v>0</v>
      </c>
      <c r="I139" s="2070">
        <v>0</v>
      </c>
      <c r="J139" s="2070">
        <f t="shared" ref="J139:L143" si="62">SUM(D139,G139)</f>
        <v>13</v>
      </c>
      <c r="K139" s="2070">
        <f t="shared" si="62"/>
        <v>14</v>
      </c>
      <c r="L139" s="2070">
        <f t="shared" si="62"/>
        <v>27</v>
      </c>
      <c r="M139" s="929" t="s">
        <v>566</v>
      </c>
      <c r="N139" s="2700" t="s">
        <v>586</v>
      </c>
      <c r="O139" s="2767" t="s">
        <v>498</v>
      </c>
    </row>
    <row r="140" spans="1:15" ht="23.25" customHeight="1">
      <c r="A140" s="2704"/>
      <c r="B140" s="2704"/>
      <c r="C140" s="2030" t="s">
        <v>161</v>
      </c>
      <c r="D140" s="2030">
        <v>3</v>
      </c>
      <c r="E140" s="2030">
        <v>0</v>
      </c>
      <c r="F140" s="2030">
        <v>3</v>
      </c>
      <c r="G140" s="2030">
        <v>0</v>
      </c>
      <c r="H140" s="2030">
        <v>0</v>
      </c>
      <c r="I140" s="2030">
        <v>0</v>
      </c>
      <c r="J140" s="2030">
        <f t="shared" si="62"/>
        <v>3</v>
      </c>
      <c r="K140" s="2030">
        <f t="shared" si="62"/>
        <v>0</v>
      </c>
      <c r="L140" s="2030">
        <f t="shared" si="62"/>
        <v>3</v>
      </c>
      <c r="M140" s="2024" t="s">
        <v>1088</v>
      </c>
      <c r="N140" s="2700"/>
      <c r="O140" s="2768"/>
    </row>
    <row r="141" spans="1:15" s="287" customFormat="1" ht="23.25" customHeight="1">
      <c r="A141" s="2704"/>
      <c r="B141" s="2706" t="s">
        <v>302</v>
      </c>
      <c r="C141" s="2706"/>
      <c r="D141" s="2030">
        <f>SUM(D139:D140)</f>
        <v>16</v>
      </c>
      <c r="E141" s="2059">
        <f t="shared" ref="E141:L141" si="63">SUM(E139:E140)</f>
        <v>14</v>
      </c>
      <c r="F141" s="2059">
        <f t="shared" si="63"/>
        <v>30</v>
      </c>
      <c r="G141" s="2059">
        <f t="shared" si="63"/>
        <v>0</v>
      </c>
      <c r="H141" s="2059">
        <f t="shared" si="63"/>
        <v>0</v>
      </c>
      <c r="I141" s="2059">
        <f t="shared" si="63"/>
        <v>0</v>
      </c>
      <c r="J141" s="2059">
        <f t="shared" si="63"/>
        <v>16</v>
      </c>
      <c r="K141" s="2059">
        <f t="shared" si="63"/>
        <v>14</v>
      </c>
      <c r="L141" s="2059">
        <f t="shared" si="63"/>
        <v>30</v>
      </c>
      <c r="M141" s="2730" t="s">
        <v>2364</v>
      </c>
      <c r="N141" s="2730"/>
      <c r="O141" s="2768"/>
    </row>
    <row r="142" spans="1:15" s="290" customFormat="1" ht="23.25" customHeight="1">
      <c r="A142" s="2704"/>
      <c r="B142" s="2703" t="s">
        <v>1074</v>
      </c>
      <c r="C142" s="2032" t="s">
        <v>190</v>
      </c>
      <c r="D142" s="2032">
        <v>7</v>
      </c>
      <c r="E142" s="2028">
        <v>3</v>
      </c>
      <c r="F142" s="2028">
        <v>10</v>
      </c>
      <c r="G142" s="2028">
        <v>0</v>
      </c>
      <c r="H142" s="2028">
        <v>0</v>
      </c>
      <c r="I142" s="2028">
        <v>0</v>
      </c>
      <c r="J142" s="2028">
        <f t="shared" si="62"/>
        <v>7</v>
      </c>
      <c r="K142" s="2028">
        <f t="shared" si="62"/>
        <v>3</v>
      </c>
      <c r="L142" s="2028">
        <f t="shared" si="62"/>
        <v>10</v>
      </c>
      <c r="M142" s="934" t="s">
        <v>573</v>
      </c>
      <c r="N142" s="2756" t="s">
        <v>693</v>
      </c>
      <c r="O142" s="2768"/>
    </row>
    <row r="143" spans="1:15" s="290" customFormat="1" ht="23.25" customHeight="1">
      <c r="A143" s="2704"/>
      <c r="B143" s="2704"/>
      <c r="C143" s="2030" t="s">
        <v>1075</v>
      </c>
      <c r="D143" s="2030">
        <v>4</v>
      </c>
      <c r="E143" s="2030">
        <v>1</v>
      </c>
      <c r="F143" s="2030">
        <v>5</v>
      </c>
      <c r="G143" s="2030">
        <v>0</v>
      </c>
      <c r="H143" s="2030">
        <v>0</v>
      </c>
      <c r="I143" s="2030">
        <v>0</v>
      </c>
      <c r="J143" s="2030">
        <f t="shared" si="62"/>
        <v>4</v>
      </c>
      <c r="K143" s="2030">
        <f t="shared" si="62"/>
        <v>1</v>
      </c>
      <c r="L143" s="2030">
        <f t="shared" si="62"/>
        <v>5</v>
      </c>
      <c r="M143" s="2027" t="s">
        <v>573</v>
      </c>
      <c r="N143" s="2757"/>
      <c r="O143" s="2768"/>
    </row>
    <row r="144" spans="1:15" s="291" customFormat="1" ht="23.25" customHeight="1">
      <c r="A144" s="2704"/>
      <c r="B144" s="2706" t="s">
        <v>302</v>
      </c>
      <c r="C144" s="2706"/>
      <c r="D144" s="2030">
        <f>SUM(D142:D143)</f>
        <v>11</v>
      </c>
      <c r="E144" s="2059">
        <f t="shared" ref="E144:L144" si="64">SUM(E142:E143)</f>
        <v>4</v>
      </c>
      <c r="F144" s="2059">
        <f t="shared" si="64"/>
        <v>15</v>
      </c>
      <c r="G144" s="2059">
        <f t="shared" si="64"/>
        <v>0</v>
      </c>
      <c r="H144" s="2059">
        <f t="shared" si="64"/>
        <v>0</v>
      </c>
      <c r="I144" s="2059">
        <f t="shared" si="64"/>
        <v>0</v>
      </c>
      <c r="J144" s="2059">
        <f t="shared" si="64"/>
        <v>11</v>
      </c>
      <c r="K144" s="2059">
        <f t="shared" si="64"/>
        <v>4</v>
      </c>
      <c r="L144" s="2059">
        <f t="shared" si="64"/>
        <v>15</v>
      </c>
      <c r="M144" s="2730" t="s">
        <v>2364</v>
      </c>
      <c r="N144" s="2730"/>
      <c r="O144" s="2768"/>
    </row>
    <row r="145" spans="1:18" s="290" customFormat="1" ht="23.25" customHeight="1">
      <c r="A145" s="2705"/>
      <c r="B145" s="2030" t="s">
        <v>162</v>
      </c>
      <c r="C145" s="2030"/>
      <c r="D145" s="2030">
        <v>11</v>
      </c>
      <c r="E145" s="2030">
        <v>12</v>
      </c>
      <c r="F145" s="2030">
        <f>SUM(D145:E145)</f>
        <v>23</v>
      </c>
      <c r="G145" s="2030">
        <f>SUM(G144:G144)</f>
        <v>0</v>
      </c>
      <c r="H145" s="2030">
        <f>SUM(H144:H144)</f>
        <v>0</v>
      </c>
      <c r="I145" s="2030">
        <f>SUM(I144:I144)</f>
        <v>0</v>
      </c>
      <c r="J145" s="2030">
        <f>SUM(D145,G145)</f>
        <v>11</v>
      </c>
      <c r="K145" s="2030">
        <f t="shared" ref="K145:L145" si="65">SUM(E145,H145)</f>
        <v>12</v>
      </c>
      <c r="L145" s="2030">
        <f t="shared" si="65"/>
        <v>23</v>
      </c>
      <c r="M145" s="2027"/>
      <c r="N145" s="2130" t="s">
        <v>1684</v>
      </c>
      <c r="O145" s="2769"/>
    </row>
    <row r="146" spans="1:18" s="290" customFormat="1" ht="23.25" customHeight="1">
      <c r="A146" s="2706" t="s">
        <v>225</v>
      </c>
      <c r="B146" s="2706"/>
      <c r="C146" s="2706"/>
      <c r="D146" s="2030">
        <f>SUM(D145,D144,D141)</f>
        <v>38</v>
      </c>
      <c r="E146" s="2059">
        <f t="shared" ref="E146:L146" si="66">SUM(E145,E144,E141)</f>
        <v>30</v>
      </c>
      <c r="F146" s="2059">
        <f t="shared" si="66"/>
        <v>68</v>
      </c>
      <c r="G146" s="2059">
        <f t="shared" si="66"/>
        <v>0</v>
      </c>
      <c r="H146" s="2059">
        <f t="shared" si="66"/>
        <v>0</v>
      </c>
      <c r="I146" s="2059">
        <f t="shared" si="66"/>
        <v>0</v>
      </c>
      <c r="J146" s="2059">
        <f t="shared" si="66"/>
        <v>38</v>
      </c>
      <c r="K146" s="2059">
        <f t="shared" si="66"/>
        <v>30</v>
      </c>
      <c r="L146" s="2059">
        <f t="shared" si="66"/>
        <v>68</v>
      </c>
      <c r="M146" s="2775" t="s">
        <v>2348</v>
      </c>
      <c r="N146" s="2775"/>
      <c r="O146" s="2775"/>
    </row>
    <row r="147" spans="1:18" s="290" customFormat="1" ht="23.25" customHeight="1">
      <c r="A147" s="2703" t="s">
        <v>171</v>
      </c>
      <c r="B147" s="2057" t="s">
        <v>44</v>
      </c>
      <c r="C147" s="2057"/>
      <c r="D147" s="2059">
        <v>21</v>
      </c>
      <c r="E147" s="2059">
        <v>12</v>
      </c>
      <c r="F147" s="2059">
        <v>33</v>
      </c>
      <c r="G147" s="2059">
        <v>0</v>
      </c>
      <c r="H147" s="2059">
        <v>0</v>
      </c>
      <c r="I147" s="2059">
        <v>0</v>
      </c>
      <c r="J147" s="2059">
        <f>SUM(D147,G147)</f>
        <v>21</v>
      </c>
      <c r="K147" s="2059">
        <f t="shared" ref="K147:L147" si="67">SUM(E147,H147)</f>
        <v>12</v>
      </c>
      <c r="L147" s="2059">
        <f t="shared" si="67"/>
        <v>33</v>
      </c>
      <c r="M147" s="2071"/>
      <c r="N147" s="2103" t="s">
        <v>580</v>
      </c>
      <c r="O147" s="2702" t="s">
        <v>499</v>
      </c>
    </row>
    <row r="148" spans="1:18" s="290" customFormat="1" ht="23.25" customHeight="1">
      <c r="A148" s="2704"/>
      <c r="B148" s="2057" t="s">
        <v>96</v>
      </c>
      <c r="C148" s="2057"/>
      <c r="D148" s="2059">
        <v>14</v>
      </c>
      <c r="E148" s="2059">
        <v>6</v>
      </c>
      <c r="F148" s="2059">
        <v>20</v>
      </c>
      <c r="G148" s="2059">
        <v>0</v>
      </c>
      <c r="H148" s="2059">
        <v>0</v>
      </c>
      <c r="I148" s="2059">
        <v>0</v>
      </c>
      <c r="J148" s="2059">
        <f t="shared" ref="J148:J149" si="68">SUM(D148,G148)</f>
        <v>14</v>
      </c>
      <c r="K148" s="2059">
        <f t="shared" ref="K148:K149" si="69">SUM(E148,H148)</f>
        <v>6</v>
      </c>
      <c r="L148" s="2059">
        <f t="shared" ref="L148:L149" si="70">SUM(F148,I148)</f>
        <v>20</v>
      </c>
      <c r="M148" s="2071"/>
      <c r="N148" s="2510" t="s">
        <v>2245</v>
      </c>
      <c r="O148" s="2700"/>
    </row>
    <row r="149" spans="1:18" s="290" customFormat="1" ht="23.25" customHeight="1">
      <c r="A149" s="2705"/>
      <c r="B149" s="2057" t="s">
        <v>2104</v>
      </c>
      <c r="C149" s="2057"/>
      <c r="D149" s="2059">
        <v>16</v>
      </c>
      <c r="E149" s="2059">
        <v>8</v>
      </c>
      <c r="F149" s="2059">
        <v>24</v>
      </c>
      <c r="G149" s="2059">
        <v>0</v>
      </c>
      <c r="H149" s="2059">
        <v>0</v>
      </c>
      <c r="I149" s="2059">
        <v>0</v>
      </c>
      <c r="J149" s="2059">
        <f t="shared" si="68"/>
        <v>16</v>
      </c>
      <c r="K149" s="2059">
        <f t="shared" si="69"/>
        <v>8</v>
      </c>
      <c r="L149" s="2059">
        <f t="shared" si="70"/>
        <v>24</v>
      </c>
      <c r="M149" s="2071"/>
      <c r="N149" s="2265" t="s">
        <v>2244</v>
      </c>
      <c r="O149" s="2701"/>
    </row>
    <row r="150" spans="1:18" s="290" customFormat="1" ht="23.25" customHeight="1">
      <c r="A150" s="2736" t="s">
        <v>225</v>
      </c>
      <c r="B150" s="2736"/>
      <c r="C150" s="2736"/>
      <c r="D150" s="2080">
        <f>SUM(D147:D149)</f>
        <v>51</v>
      </c>
      <c r="E150" s="2080">
        <f t="shared" ref="E150:L150" si="71">SUM(E147:E149)</f>
        <v>26</v>
      </c>
      <c r="F150" s="2080">
        <f t="shared" si="71"/>
        <v>77</v>
      </c>
      <c r="G150" s="2080">
        <f t="shared" si="71"/>
        <v>0</v>
      </c>
      <c r="H150" s="2080">
        <f t="shared" si="71"/>
        <v>0</v>
      </c>
      <c r="I150" s="2080">
        <f t="shared" si="71"/>
        <v>0</v>
      </c>
      <c r="J150" s="2080">
        <f t="shared" si="71"/>
        <v>51</v>
      </c>
      <c r="K150" s="2080">
        <f t="shared" si="71"/>
        <v>26</v>
      </c>
      <c r="L150" s="2080">
        <f t="shared" si="71"/>
        <v>77</v>
      </c>
      <c r="M150" s="2989" t="s">
        <v>2348</v>
      </c>
      <c r="N150" s="2989"/>
      <c r="O150" s="2989"/>
    </row>
    <row r="151" spans="1:18" ht="23.25" customHeight="1" thickBot="1">
      <c r="A151" s="2971" t="s">
        <v>50</v>
      </c>
      <c r="B151" s="2971"/>
      <c r="C151" s="2971"/>
      <c r="D151" s="2374">
        <f t="shared" ref="D151:L151" si="72">SUM(D9:D12,D23,D34,D40,D48,D54,D57,D65,D77,D84,D90,D112,D113,D124,D136,D137,D138,D146,D150)</f>
        <v>2317</v>
      </c>
      <c r="E151" s="2374">
        <f t="shared" si="72"/>
        <v>1661</v>
      </c>
      <c r="F151" s="2374">
        <f t="shared" si="72"/>
        <v>3978</v>
      </c>
      <c r="G151" s="2374">
        <f t="shared" si="72"/>
        <v>0</v>
      </c>
      <c r="H151" s="2374">
        <f t="shared" si="72"/>
        <v>0</v>
      </c>
      <c r="I151" s="2374">
        <f t="shared" si="72"/>
        <v>0</v>
      </c>
      <c r="J151" s="2374">
        <f t="shared" si="72"/>
        <v>2317</v>
      </c>
      <c r="K151" s="2374">
        <f t="shared" si="72"/>
        <v>1661</v>
      </c>
      <c r="L151" s="2374">
        <f t="shared" si="72"/>
        <v>3978</v>
      </c>
      <c r="M151" s="2972" t="s">
        <v>500</v>
      </c>
      <c r="N151" s="2972"/>
      <c r="O151" s="2972"/>
    </row>
    <row r="152" spans="1:18" ht="18" customHeight="1" thickTop="1">
      <c r="A152" s="2062"/>
      <c r="B152" s="2062"/>
      <c r="C152" s="2062"/>
      <c r="D152" s="2062"/>
      <c r="E152" s="2062"/>
      <c r="F152" s="2062"/>
      <c r="G152" s="2062"/>
      <c r="H152" s="2062"/>
      <c r="I152" s="2062"/>
      <c r="J152" s="2062"/>
      <c r="K152" s="2062"/>
      <c r="L152" s="2062"/>
      <c r="M152" s="2078"/>
      <c r="N152" s="2078"/>
      <c r="O152" s="2078"/>
    </row>
    <row r="153" spans="1:18" s="285" customFormat="1" ht="21" customHeight="1" thickBot="1">
      <c r="A153" s="2984" t="s">
        <v>2127</v>
      </c>
      <c r="B153" s="2984"/>
      <c r="C153" s="2036"/>
      <c r="D153" s="2036"/>
      <c r="E153" s="2036"/>
      <c r="F153" s="2036"/>
      <c r="G153" s="2036"/>
      <c r="H153" s="2036"/>
      <c r="I153" s="2036"/>
      <c r="J153" s="2036"/>
      <c r="K153" s="2036"/>
      <c r="L153" s="2036"/>
      <c r="M153" s="2184"/>
      <c r="N153" s="2965" t="s">
        <v>2126</v>
      </c>
      <c r="O153" s="2965"/>
    </row>
    <row r="154" spans="1:18" ht="12.75" customHeight="1" thickTop="1">
      <c r="A154" s="2695" t="s">
        <v>53</v>
      </c>
      <c r="B154" s="2695" t="s">
        <v>54</v>
      </c>
      <c r="C154" s="2695" t="s">
        <v>55</v>
      </c>
      <c r="D154" s="2695" t="s">
        <v>45</v>
      </c>
      <c r="E154" s="2695"/>
      <c r="F154" s="2695"/>
      <c r="G154" s="2695" t="s">
        <v>46</v>
      </c>
      <c r="H154" s="2695"/>
      <c r="I154" s="2695"/>
      <c r="J154" s="2695" t="s">
        <v>905</v>
      </c>
      <c r="K154" s="2695"/>
      <c r="L154" s="2695"/>
      <c r="M154" s="2874" t="s">
        <v>503</v>
      </c>
      <c r="N154" s="2874" t="s">
        <v>509</v>
      </c>
      <c r="O154" s="2874" t="s">
        <v>502</v>
      </c>
    </row>
    <row r="155" spans="1:18" ht="16.5" customHeight="1">
      <c r="A155" s="2690"/>
      <c r="B155" s="2690"/>
      <c r="C155" s="2690"/>
      <c r="D155" s="2690" t="s">
        <v>1673</v>
      </c>
      <c r="E155" s="2690"/>
      <c r="F155" s="2690"/>
      <c r="G155" s="2690" t="s">
        <v>463</v>
      </c>
      <c r="H155" s="2690"/>
      <c r="I155" s="2690"/>
      <c r="J155" s="2690" t="s">
        <v>464</v>
      </c>
      <c r="K155" s="2690"/>
      <c r="L155" s="2690"/>
      <c r="M155" s="2875"/>
      <c r="N155" s="2875"/>
      <c r="O155" s="2875"/>
    </row>
    <row r="156" spans="1:18" ht="12.75" customHeight="1">
      <c r="A156" s="2690"/>
      <c r="B156" s="2690"/>
      <c r="C156" s="2690"/>
      <c r="D156" s="2073" t="s">
        <v>931</v>
      </c>
      <c r="E156" s="2073" t="s">
        <v>1126</v>
      </c>
      <c r="F156" s="2055" t="s">
        <v>954</v>
      </c>
      <c r="G156" s="2073" t="s">
        <v>931</v>
      </c>
      <c r="H156" s="2073" t="s">
        <v>1126</v>
      </c>
      <c r="I156" s="2055" t="s">
        <v>954</v>
      </c>
      <c r="J156" s="2073" t="s">
        <v>931</v>
      </c>
      <c r="K156" s="2073" t="s">
        <v>1126</v>
      </c>
      <c r="L156" s="2055" t="s">
        <v>954</v>
      </c>
      <c r="M156" s="2875"/>
      <c r="N156" s="2875"/>
      <c r="O156" s="2875"/>
    </row>
    <row r="157" spans="1:18" ht="15.75" customHeight="1" thickBot="1">
      <c r="A157" s="2707"/>
      <c r="B157" s="2707"/>
      <c r="C157" s="2707"/>
      <c r="D157" s="2056" t="s">
        <v>934</v>
      </c>
      <c r="E157" s="2056" t="s">
        <v>935</v>
      </c>
      <c r="F157" s="2056" t="s">
        <v>936</v>
      </c>
      <c r="G157" s="2056" t="s">
        <v>934</v>
      </c>
      <c r="H157" s="2056" t="s">
        <v>935</v>
      </c>
      <c r="I157" s="2056" t="s">
        <v>936</v>
      </c>
      <c r="J157" s="2056" t="s">
        <v>934</v>
      </c>
      <c r="K157" s="2056" t="s">
        <v>935</v>
      </c>
      <c r="L157" s="2056" t="s">
        <v>936</v>
      </c>
      <c r="M157" s="2876"/>
      <c r="N157" s="2876"/>
      <c r="O157" s="2876"/>
    </row>
    <row r="158" spans="1:18" ht="15" customHeight="1">
      <c r="A158" s="2739" t="s">
        <v>1077</v>
      </c>
      <c r="B158" s="2739"/>
      <c r="C158" s="2739"/>
      <c r="D158" s="2739"/>
      <c r="E158" s="2739"/>
      <c r="F158" s="2739"/>
      <c r="G158" s="2739"/>
      <c r="H158" s="2739"/>
      <c r="I158" s="2739"/>
      <c r="J158" s="2739"/>
      <c r="K158" s="2739"/>
      <c r="L158" s="2739"/>
      <c r="M158" s="2973" t="s">
        <v>582</v>
      </c>
      <c r="N158" s="2973"/>
      <c r="O158" s="2973"/>
    </row>
    <row r="159" spans="1:18" s="288" customFormat="1" ht="17.25" customHeight="1">
      <c r="A159" s="2070" t="s">
        <v>59</v>
      </c>
      <c r="B159" s="2134" t="s">
        <v>70</v>
      </c>
      <c r="C159" s="2070"/>
      <c r="D159" s="2070">
        <v>6</v>
      </c>
      <c r="E159" s="2070">
        <v>0</v>
      </c>
      <c r="F159" s="2070">
        <v>6</v>
      </c>
      <c r="G159" s="2070">
        <v>0</v>
      </c>
      <c r="H159" s="2070">
        <v>0</v>
      </c>
      <c r="I159" s="2070">
        <v>0</v>
      </c>
      <c r="J159" s="2070">
        <f>SUM(D159,G159)</f>
        <v>6</v>
      </c>
      <c r="K159" s="2070">
        <f>SUM(E159,H159)</f>
        <v>0</v>
      </c>
      <c r="L159" s="2070">
        <f>SUM(F159,I159)</f>
        <v>6</v>
      </c>
      <c r="M159" s="929"/>
      <c r="N159" s="2135" t="s">
        <v>506</v>
      </c>
      <c r="O159" s="2136" t="s">
        <v>482</v>
      </c>
      <c r="P159" s="1733"/>
      <c r="Q159" s="1733"/>
      <c r="R159" s="1733"/>
    </row>
    <row r="160" spans="1:18" ht="27" customHeight="1">
      <c r="A160" s="2514" t="s">
        <v>182</v>
      </c>
      <c r="B160" s="2074" t="s">
        <v>192</v>
      </c>
      <c r="C160" s="2074"/>
      <c r="D160" s="2074">
        <v>24</v>
      </c>
      <c r="E160" s="2074">
        <v>8</v>
      </c>
      <c r="F160" s="2074">
        <f>SUM(D160:E160)</f>
        <v>32</v>
      </c>
      <c r="G160" s="2074">
        <v>0</v>
      </c>
      <c r="H160" s="2074">
        <v>0</v>
      </c>
      <c r="I160" s="2074">
        <v>0</v>
      </c>
      <c r="J160" s="2074">
        <f>SUM(D160,G160)</f>
        <v>24</v>
      </c>
      <c r="K160" s="2074">
        <f t="shared" ref="K160:L160" si="73">SUM(E160,H160)</f>
        <v>8</v>
      </c>
      <c r="L160" s="2074">
        <f t="shared" si="73"/>
        <v>32</v>
      </c>
      <c r="M160" s="2068"/>
      <c r="N160" s="2103" t="s">
        <v>507</v>
      </c>
      <c r="O160" s="2515" t="s">
        <v>2236</v>
      </c>
    </row>
    <row r="161" spans="1:16" ht="28.5" customHeight="1">
      <c r="A161" s="2709" t="s">
        <v>64</v>
      </c>
      <c r="B161" s="2030" t="s">
        <v>87</v>
      </c>
      <c r="C161" s="2030"/>
      <c r="D161" s="2030">
        <v>37</v>
      </c>
      <c r="E161" s="2030">
        <v>12</v>
      </c>
      <c r="F161" s="2030">
        <v>49</v>
      </c>
      <c r="G161" s="2030">
        <v>0</v>
      </c>
      <c r="H161" s="2030">
        <v>0</v>
      </c>
      <c r="I161" s="2030">
        <v>0</v>
      </c>
      <c r="J161" s="2030">
        <f t="shared" ref="J161:J164" si="74">SUM(D161,G161)</f>
        <v>37</v>
      </c>
      <c r="K161" s="2030">
        <f t="shared" ref="K161:L164" si="75">SUM(E161,H161)</f>
        <v>12</v>
      </c>
      <c r="L161" s="2030">
        <f t="shared" si="75"/>
        <v>49</v>
      </c>
      <c r="M161" s="2024"/>
      <c r="N161" s="2026" t="s">
        <v>529</v>
      </c>
      <c r="O161" s="2720" t="s">
        <v>527</v>
      </c>
    </row>
    <row r="162" spans="1:16" ht="18" customHeight="1">
      <c r="A162" s="2710"/>
      <c r="B162" s="2030" t="s">
        <v>84</v>
      </c>
      <c r="C162" s="2030"/>
      <c r="D162" s="2030">
        <v>35</v>
      </c>
      <c r="E162" s="2030">
        <v>9</v>
      </c>
      <c r="F162" s="2030">
        <v>44</v>
      </c>
      <c r="G162" s="2030">
        <v>0</v>
      </c>
      <c r="H162" s="2030">
        <v>0</v>
      </c>
      <c r="I162" s="2030">
        <v>0</v>
      </c>
      <c r="J162" s="2030">
        <f t="shared" si="74"/>
        <v>35</v>
      </c>
      <c r="K162" s="2030">
        <f t="shared" si="75"/>
        <v>9</v>
      </c>
      <c r="L162" s="2030">
        <f t="shared" si="75"/>
        <v>44</v>
      </c>
      <c r="M162" s="2024"/>
      <c r="N162" s="2024" t="s">
        <v>532</v>
      </c>
      <c r="O162" s="2717"/>
    </row>
    <row r="163" spans="1:16" ht="18" customHeight="1">
      <c r="A163" s="2710"/>
      <c r="B163" s="2030" t="s">
        <v>173</v>
      </c>
      <c r="C163" s="2030"/>
      <c r="D163" s="2030">
        <v>6</v>
      </c>
      <c r="E163" s="2030">
        <v>1</v>
      </c>
      <c r="F163" s="2030">
        <v>7</v>
      </c>
      <c r="G163" s="2030">
        <v>0</v>
      </c>
      <c r="H163" s="2030">
        <v>0</v>
      </c>
      <c r="I163" s="2030">
        <v>0</v>
      </c>
      <c r="J163" s="2030">
        <f t="shared" si="74"/>
        <v>6</v>
      </c>
      <c r="K163" s="2030">
        <f t="shared" si="75"/>
        <v>1</v>
      </c>
      <c r="L163" s="2030">
        <f t="shared" si="75"/>
        <v>7</v>
      </c>
      <c r="M163" s="2024"/>
      <c r="N163" s="2026" t="s">
        <v>1090</v>
      </c>
      <c r="O163" s="2717"/>
    </row>
    <row r="164" spans="1:16" ht="18" customHeight="1">
      <c r="A164" s="2710"/>
      <c r="B164" s="2030" t="s">
        <v>1078</v>
      </c>
      <c r="C164" s="2030"/>
      <c r="D164" s="2030">
        <v>13</v>
      </c>
      <c r="E164" s="2030">
        <v>4</v>
      </c>
      <c r="F164" s="2030">
        <v>17</v>
      </c>
      <c r="G164" s="2030">
        <v>0</v>
      </c>
      <c r="H164" s="2030">
        <v>0</v>
      </c>
      <c r="I164" s="2030">
        <v>0</v>
      </c>
      <c r="J164" s="2030">
        <f t="shared" si="74"/>
        <v>13</v>
      </c>
      <c r="K164" s="2030">
        <f t="shared" si="75"/>
        <v>4</v>
      </c>
      <c r="L164" s="2030">
        <f t="shared" si="75"/>
        <v>17</v>
      </c>
      <c r="M164" s="2024"/>
      <c r="N164" s="2024" t="s">
        <v>533</v>
      </c>
      <c r="O164" s="2717"/>
    </row>
    <row r="165" spans="1:16" ht="18" customHeight="1">
      <c r="A165" s="2711"/>
      <c r="B165" s="2059" t="s">
        <v>86</v>
      </c>
      <c r="C165" s="2059"/>
      <c r="D165" s="2059">
        <v>18</v>
      </c>
      <c r="E165" s="2059">
        <v>3</v>
      </c>
      <c r="F165" s="2059">
        <v>21</v>
      </c>
      <c r="G165" s="2059">
        <v>0</v>
      </c>
      <c r="H165" s="2059">
        <v>0</v>
      </c>
      <c r="I165" s="2059">
        <v>0</v>
      </c>
      <c r="J165" s="2059">
        <f t="shared" ref="J165" si="76">SUM(D165,G165)</f>
        <v>18</v>
      </c>
      <c r="K165" s="2059">
        <f t="shared" ref="K165" si="77">SUM(E165,H165)</f>
        <v>3</v>
      </c>
      <c r="L165" s="2059">
        <f t="shared" ref="L165" si="78">SUM(F165,I165)</f>
        <v>21</v>
      </c>
      <c r="M165" s="2068"/>
      <c r="N165" s="2255" t="s">
        <v>2241</v>
      </c>
      <c r="O165" s="2718"/>
    </row>
    <row r="166" spans="1:16" ht="18" customHeight="1">
      <c r="A166" s="2706" t="s">
        <v>225</v>
      </c>
      <c r="B166" s="2706"/>
      <c r="C166" s="2706"/>
      <c r="D166" s="2030">
        <f>SUM(D161:D165)</f>
        <v>109</v>
      </c>
      <c r="E166" s="2059">
        <f t="shared" ref="E166:L166" si="79">SUM(E161:E165)</f>
        <v>29</v>
      </c>
      <c r="F166" s="2059">
        <f t="shared" si="79"/>
        <v>138</v>
      </c>
      <c r="G166" s="2059">
        <f t="shared" si="79"/>
        <v>0</v>
      </c>
      <c r="H166" s="2059">
        <f t="shared" si="79"/>
        <v>0</v>
      </c>
      <c r="I166" s="2059">
        <f t="shared" si="79"/>
        <v>0</v>
      </c>
      <c r="J166" s="2059">
        <f t="shared" si="79"/>
        <v>109</v>
      </c>
      <c r="K166" s="2059">
        <f t="shared" si="79"/>
        <v>29</v>
      </c>
      <c r="L166" s="2059">
        <f t="shared" si="79"/>
        <v>138</v>
      </c>
      <c r="M166" s="2719" t="s">
        <v>2348</v>
      </c>
      <c r="N166" s="2719"/>
      <c r="O166" s="2719"/>
    </row>
    <row r="167" spans="1:16" ht="27" customHeight="1">
      <c r="A167" s="2351" t="s">
        <v>286</v>
      </c>
      <c r="B167" s="2057" t="s">
        <v>22</v>
      </c>
      <c r="C167" s="2057"/>
      <c r="D167" s="2059">
        <v>16</v>
      </c>
      <c r="E167" s="2059">
        <v>16</v>
      </c>
      <c r="F167" s="2059">
        <v>32</v>
      </c>
      <c r="G167" s="2059">
        <v>0</v>
      </c>
      <c r="H167" s="2059">
        <v>0</v>
      </c>
      <c r="I167" s="2059">
        <v>0</v>
      </c>
      <c r="J167" s="2059">
        <f>SUM(D167,G167)</f>
        <v>16</v>
      </c>
      <c r="K167" s="2059">
        <f t="shared" ref="K167:L168" si="80">SUM(E167,H167)</f>
        <v>16</v>
      </c>
      <c r="L167" s="2059">
        <f t="shared" si="80"/>
        <v>32</v>
      </c>
      <c r="M167" s="2058"/>
      <c r="N167" s="2103" t="s">
        <v>507</v>
      </c>
      <c r="O167" s="2515" t="s">
        <v>1819</v>
      </c>
    </row>
    <row r="168" spans="1:16" ht="18" customHeight="1">
      <c r="A168" s="2703" t="s">
        <v>26</v>
      </c>
      <c r="B168" s="2057" t="s">
        <v>1308</v>
      </c>
      <c r="C168" s="2057"/>
      <c r="D168" s="2059">
        <v>11</v>
      </c>
      <c r="E168" s="2059">
        <v>7</v>
      </c>
      <c r="F168" s="2059">
        <v>18</v>
      </c>
      <c r="G168" s="2059">
        <v>0</v>
      </c>
      <c r="H168" s="2059">
        <v>0</v>
      </c>
      <c r="I168" s="2059">
        <v>0</v>
      </c>
      <c r="J168" s="2059">
        <f>SUM(D168,G168)</f>
        <v>11</v>
      </c>
      <c r="K168" s="2059">
        <f t="shared" si="80"/>
        <v>7</v>
      </c>
      <c r="L168" s="2059">
        <f t="shared" si="80"/>
        <v>18</v>
      </c>
      <c r="M168" s="2058"/>
      <c r="N168" s="2068" t="s">
        <v>544</v>
      </c>
      <c r="O168" s="2720" t="s">
        <v>1820</v>
      </c>
      <c r="P168" s="1778"/>
    </row>
    <row r="169" spans="1:16" ht="18" customHeight="1">
      <c r="A169" s="2704"/>
      <c r="B169" s="2057" t="s">
        <v>1932</v>
      </c>
      <c r="C169" s="2057"/>
      <c r="D169" s="2059">
        <v>11</v>
      </c>
      <c r="E169" s="2059">
        <v>7</v>
      </c>
      <c r="F169" s="2059">
        <v>18</v>
      </c>
      <c r="G169" s="2059">
        <v>0</v>
      </c>
      <c r="H169" s="2059">
        <v>0</v>
      </c>
      <c r="I169" s="2059">
        <v>0</v>
      </c>
      <c r="J169" s="2059">
        <f t="shared" ref="J169:J171" si="81">SUM(D169,G169)</f>
        <v>11</v>
      </c>
      <c r="K169" s="2059">
        <f t="shared" ref="K169:K171" si="82">SUM(E169,H169)</f>
        <v>7</v>
      </c>
      <c r="L169" s="2059">
        <f t="shared" ref="L169:L171" si="83">SUM(F169,I169)</f>
        <v>18</v>
      </c>
      <c r="M169" s="2058"/>
      <c r="N169" s="2095" t="s">
        <v>605</v>
      </c>
      <c r="O169" s="2717"/>
    </row>
    <row r="170" spans="1:16" ht="18" customHeight="1">
      <c r="A170" s="2704"/>
      <c r="B170" s="2057" t="s">
        <v>180</v>
      </c>
      <c r="C170" s="2057"/>
      <c r="D170" s="2059">
        <v>17</v>
      </c>
      <c r="E170" s="2059">
        <v>12</v>
      </c>
      <c r="F170" s="2059">
        <v>29</v>
      </c>
      <c r="G170" s="2059">
        <v>0</v>
      </c>
      <c r="H170" s="2059">
        <v>0</v>
      </c>
      <c r="I170" s="2059">
        <v>0</v>
      </c>
      <c r="J170" s="2059">
        <f t="shared" si="81"/>
        <v>17</v>
      </c>
      <c r="K170" s="2059">
        <f t="shared" si="82"/>
        <v>12</v>
      </c>
      <c r="L170" s="2059">
        <f t="shared" si="83"/>
        <v>29</v>
      </c>
      <c r="M170" s="2058"/>
      <c r="N170" s="2061" t="s">
        <v>1086</v>
      </c>
      <c r="O170" s="2717"/>
    </row>
    <row r="171" spans="1:16" ht="26.25" customHeight="1">
      <c r="A171" s="2705"/>
      <c r="B171" s="2385" t="s">
        <v>204</v>
      </c>
      <c r="C171" s="2057"/>
      <c r="D171" s="2059">
        <v>20</v>
      </c>
      <c r="E171" s="2059">
        <v>15</v>
      </c>
      <c r="F171" s="2059">
        <v>35</v>
      </c>
      <c r="G171" s="2059">
        <v>0</v>
      </c>
      <c r="H171" s="2059">
        <v>0</v>
      </c>
      <c r="I171" s="2059">
        <v>0</v>
      </c>
      <c r="J171" s="2059">
        <f t="shared" si="81"/>
        <v>20</v>
      </c>
      <c r="K171" s="2059">
        <f t="shared" si="82"/>
        <v>15</v>
      </c>
      <c r="L171" s="2059">
        <f t="shared" si="83"/>
        <v>35</v>
      </c>
      <c r="M171" s="2058"/>
      <c r="N171" s="2058"/>
      <c r="O171" s="2718"/>
    </row>
    <row r="172" spans="1:16" ht="18" customHeight="1">
      <c r="A172" s="2706" t="s">
        <v>225</v>
      </c>
      <c r="B172" s="2706"/>
      <c r="C172" s="2706"/>
      <c r="D172" s="2059">
        <f>SUM(D168:D171)</f>
        <v>59</v>
      </c>
      <c r="E172" s="2059">
        <f t="shared" ref="E172:L172" si="84">SUM(E168:E171)</f>
        <v>41</v>
      </c>
      <c r="F172" s="2059">
        <f t="shared" si="84"/>
        <v>100</v>
      </c>
      <c r="G172" s="2059">
        <f t="shared" si="84"/>
        <v>0</v>
      </c>
      <c r="H172" s="2059">
        <f t="shared" si="84"/>
        <v>0</v>
      </c>
      <c r="I172" s="2059">
        <f t="shared" si="84"/>
        <v>0</v>
      </c>
      <c r="J172" s="2059">
        <f t="shared" si="84"/>
        <v>59</v>
      </c>
      <c r="K172" s="2059">
        <f t="shared" si="84"/>
        <v>41</v>
      </c>
      <c r="L172" s="2059">
        <f t="shared" si="84"/>
        <v>100</v>
      </c>
      <c r="M172" s="2719" t="s">
        <v>2348</v>
      </c>
      <c r="N172" s="2719"/>
      <c r="O172" s="2719"/>
    </row>
    <row r="173" spans="1:16" ht="18" customHeight="1">
      <c r="A173" s="2703" t="s">
        <v>65</v>
      </c>
      <c r="B173" s="2030" t="s">
        <v>101</v>
      </c>
      <c r="C173" s="2030"/>
      <c r="D173" s="2030">
        <v>19</v>
      </c>
      <c r="E173" s="2030">
        <v>11</v>
      </c>
      <c r="F173" s="2030">
        <v>30</v>
      </c>
      <c r="G173" s="2030">
        <v>0</v>
      </c>
      <c r="H173" s="2030">
        <v>0</v>
      </c>
      <c r="I173" s="2030">
        <v>0</v>
      </c>
      <c r="J173" s="2030">
        <f t="shared" ref="J173:J175" si="85">SUM(D173,G173)</f>
        <v>19</v>
      </c>
      <c r="K173" s="2030">
        <f t="shared" ref="K173:L175" si="86">SUM(E173,H173)</f>
        <v>11</v>
      </c>
      <c r="L173" s="2030">
        <f t="shared" si="86"/>
        <v>30</v>
      </c>
      <c r="M173" s="2024"/>
      <c r="N173" s="2024" t="s">
        <v>605</v>
      </c>
      <c r="O173" s="2702" t="s">
        <v>1168</v>
      </c>
    </row>
    <row r="174" spans="1:16" ht="18" customHeight="1">
      <c r="A174" s="2704"/>
      <c r="B174" s="2030" t="s">
        <v>88</v>
      </c>
      <c r="C174" s="2030"/>
      <c r="D174" s="2030">
        <v>25</v>
      </c>
      <c r="E174" s="2030">
        <v>7</v>
      </c>
      <c r="F174" s="2030">
        <v>32</v>
      </c>
      <c r="G174" s="2030">
        <v>0</v>
      </c>
      <c r="H174" s="2030">
        <v>0</v>
      </c>
      <c r="I174" s="2030">
        <v>0</v>
      </c>
      <c r="J174" s="2030">
        <f t="shared" si="85"/>
        <v>25</v>
      </c>
      <c r="K174" s="2030">
        <f t="shared" si="86"/>
        <v>7</v>
      </c>
      <c r="L174" s="2030">
        <f t="shared" si="86"/>
        <v>32</v>
      </c>
      <c r="M174" s="2024"/>
      <c r="N174" s="2024" t="s">
        <v>538</v>
      </c>
      <c r="O174" s="2700"/>
    </row>
    <row r="175" spans="1:16" ht="18" customHeight="1">
      <c r="A175" s="2704"/>
      <c r="B175" s="2041" t="s">
        <v>103</v>
      </c>
      <c r="C175" s="2041"/>
      <c r="D175" s="2041">
        <v>19</v>
      </c>
      <c r="E175" s="2041">
        <v>5</v>
      </c>
      <c r="F175" s="2041">
        <v>24</v>
      </c>
      <c r="G175" s="2041">
        <v>0</v>
      </c>
      <c r="H175" s="2041">
        <v>0</v>
      </c>
      <c r="I175" s="2041">
        <v>0</v>
      </c>
      <c r="J175" s="2041">
        <f t="shared" si="85"/>
        <v>19</v>
      </c>
      <c r="K175" s="2041">
        <f t="shared" si="86"/>
        <v>5</v>
      </c>
      <c r="L175" s="2041">
        <f t="shared" si="86"/>
        <v>24</v>
      </c>
      <c r="M175" s="2053"/>
      <c r="N175" s="2053" t="s">
        <v>608</v>
      </c>
      <c r="O175" s="2700"/>
    </row>
    <row r="176" spans="1:16" ht="18" customHeight="1">
      <c r="A176" s="2705"/>
      <c r="B176" s="2080" t="s">
        <v>2098</v>
      </c>
      <c r="C176" s="2080"/>
      <c r="D176" s="2080">
        <v>5</v>
      </c>
      <c r="E176" s="2080">
        <v>3</v>
      </c>
      <c r="F176" s="2080">
        <v>8</v>
      </c>
      <c r="G176" s="2080">
        <v>0</v>
      </c>
      <c r="H176" s="2080">
        <v>0</v>
      </c>
      <c r="I176" s="2080">
        <v>0</v>
      </c>
      <c r="J176" s="2080">
        <f t="shared" ref="J176" si="87">SUM(D176,G176)</f>
        <v>5</v>
      </c>
      <c r="K176" s="2080">
        <f t="shared" ref="K176" si="88">SUM(E176,H176)</f>
        <v>3</v>
      </c>
      <c r="L176" s="2080">
        <f t="shared" ref="L176" si="89">SUM(F176,I176)</f>
        <v>8</v>
      </c>
      <c r="M176" s="2095"/>
      <c r="N176" s="2133" t="s">
        <v>2112</v>
      </c>
      <c r="O176" s="2701"/>
    </row>
    <row r="177" spans="1:15" ht="15.75" customHeight="1">
      <c r="A177" s="2706" t="s">
        <v>225</v>
      </c>
      <c r="B177" s="2706"/>
      <c r="C177" s="2706"/>
      <c r="D177" s="2059">
        <f>SUM(D173:D176)</f>
        <v>68</v>
      </c>
      <c r="E177" s="2059">
        <f t="shared" ref="E177:L177" si="90">SUM(E173:E176)</f>
        <v>26</v>
      </c>
      <c r="F177" s="2059">
        <f t="shared" si="90"/>
        <v>94</v>
      </c>
      <c r="G177" s="2059">
        <f t="shared" si="90"/>
        <v>0</v>
      </c>
      <c r="H177" s="2059">
        <f t="shared" si="90"/>
        <v>0</v>
      </c>
      <c r="I177" s="2059">
        <f t="shared" si="90"/>
        <v>0</v>
      </c>
      <c r="J177" s="2059">
        <f t="shared" si="90"/>
        <v>68</v>
      </c>
      <c r="K177" s="2059">
        <f t="shared" si="90"/>
        <v>26</v>
      </c>
      <c r="L177" s="2059">
        <f t="shared" si="90"/>
        <v>94</v>
      </c>
      <c r="M177" s="2719" t="s">
        <v>2348</v>
      </c>
      <c r="N177" s="2719"/>
      <c r="O177" s="2719"/>
    </row>
    <row r="178" spans="1:15" ht="15.75" customHeight="1">
      <c r="A178" s="2703" t="s">
        <v>171</v>
      </c>
      <c r="B178" s="2070" t="s">
        <v>2105</v>
      </c>
      <c r="C178" s="2070"/>
      <c r="D178" s="2070">
        <v>5</v>
      </c>
      <c r="E178" s="2070">
        <v>5</v>
      </c>
      <c r="F178" s="2070">
        <v>10</v>
      </c>
      <c r="G178" s="2070">
        <v>0</v>
      </c>
      <c r="H178" s="2070">
        <v>0</v>
      </c>
      <c r="I178" s="2070">
        <v>0</v>
      </c>
      <c r="J178" s="2070">
        <f>SUM(D178,G178)</f>
        <v>5</v>
      </c>
      <c r="K178" s="2070">
        <f t="shared" ref="K178:L178" si="91">SUM(E178,H178)</f>
        <v>5</v>
      </c>
      <c r="L178" s="2070">
        <f t="shared" si="91"/>
        <v>10</v>
      </c>
      <c r="M178" s="929"/>
      <c r="N178" s="2103" t="s">
        <v>580</v>
      </c>
      <c r="O178" s="2702" t="s">
        <v>499</v>
      </c>
    </row>
    <row r="179" spans="1:15" ht="15.75" customHeight="1">
      <c r="A179" s="2705"/>
      <c r="B179" s="2059" t="s">
        <v>96</v>
      </c>
      <c r="C179" s="2059"/>
      <c r="D179" s="2059">
        <v>3</v>
      </c>
      <c r="E179" s="2059">
        <v>1</v>
      </c>
      <c r="F179" s="2059">
        <v>4</v>
      </c>
      <c r="G179" s="2059">
        <v>0</v>
      </c>
      <c r="H179" s="2059">
        <v>0</v>
      </c>
      <c r="I179" s="2059">
        <v>0</v>
      </c>
      <c r="J179" s="2059">
        <f>SUM(D179,G179)</f>
        <v>3</v>
      </c>
      <c r="K179" s="2059">
        <f t="shared" ref="K179" si="92">SUM(E179,H179)</f>
        <v>1</v>
      </c>
      <c r="L179" s="2059">
        <f t="shared" ref="L179" si="93">SUM(F179,I179)</f>
        <v>4</v>
      </c>
      <c r="M179" s="2068"/>
      <c r="N179" s="2259" t="s">
        <v>2246</v>
      </c>
      <c r="O179" s="2701"/>
    </row>
    <row r="180" spans="1:15" ht="19.5" customHeight="1">
      <c r="A180" s="2706" t="s">
        <v>225</v>
      </c>
      <c r="B180" s="2706"/>
      <c r="C180" s="2706"/>
      <c r="D180" s="2030">
        <f>SUM(D178:D179)</f>
        <v>8</v>
      </c>
      <c r="E180" s="2059">
        <f t="shared" ref="E180:L180" si="94">SUM(E178:E179)</f>
        <v>6</v>
      </c>
      <c r="F180" s="2059">
        <f t="shared" si="94"/>
        <v>14</v>
      </c>
      <c r="G180" s="2059">
        <f t="shared" si="94"/>
        <v>0</v>
      </c>
      <c r="H180" s="2059">
        <f t="shared" si="94"/>
        <v>0</v>
      </c>
      <c r="I180" s="2059">
        <f t="shared" si="94"/>
        <v>0</v>
      </c>
      <c r="J180" s="2059">
        <f t="shared" si="94"/>
        <v>8</v>
      </c>
      <c r="K180" s="2059">
        <f t="shared" si="94"/>
        <v>6</v>
      </c>
      <c r="L180" s="2059">
        <f t="shared" si="94"/>
        <v>14</v>
      </c>
      <c r="M180" s="2719" t="s">
        <v>2348</v>
      </c>
      <c r="N180" s="2719"/>
      <c r="O180" s="2719"/>
    </row>
    <row r="181" spans="1:15" ht="19.5" customHeight="1" thickBot="1">
      <c r="A181" s="2966" t="s">
        <v>52</v>
      </c>
      <c r="B181" s="2966"/>
      <c r="C181" s="2966"/>
      <c r="D181" s="2028">
        <f>SUM(D180,D177,D172,D167,D166,D160,D159)</f>
        <v>290</v>
      </c>
      <c r="E181" s="2062">
        <f t="shared" ref="E181:L181" si="95">SUM(E180,E177,E172,E167,E166,E160,E159)</f>
        <v>126</v>
      </c>
      <c r="F181" s="2062">
        <f t="shared" si="95"/>
        <v>416</v>
      </c>
      <c r="G181" s="2062">
        <f t="shared" si="95"/>
        <v>0</v>
      </c>
      <c r="H181" s="2062">
        <f t="shared" si="95"/>
        <v>0</v>
      </c>
      <c r="I181" s="2062">
        <f t="shared" si="95"/>
        <v>0</v>
      </c>
      <c r="J181" s="2062">
        <f t="shared" si="95"/>
        <v>290</v>
      </c>
      <c r="K181" s="2062">
        <f t="shared" si="95"/>
        <v>126</v>
      </c>
      <c r="L181" s="2062">
        <f t="shared" si="95"/>
        <v>416</v>
      </c>
      <c r="M181" s="2967" t="s">
        <v>588</v>
      </c>
      <c r="N181" s="2967"/>
      <c r="O181" s="2967"/>
    </row>
    <row r="182" spans="1:15" ht="17.25" customHeight="1" thickBot="1">
      <c r="A182" s="2765" t="s">
        <v>218</v>
      </c>
      <c r="B182" s="2765"/>
      <c r="C182" s="2765"/>
      <c r="D182" s="2031">
        <f t="shared" ref="D182:K182" si="96">SUM(D181,D151)</f>
        <v>2607</v>
      </c>
      <c r="E182" s="2031">
        <f t="shared" si="96"/>
        <v>1787</v>
      </c>
      <c r="F182" s="2031">
        <f t="shared" si="96"/>
        <v>4394</v>
      </c>
      <c r="G182" s="2031">
        <f t="shared" si="96"/>
        <v>0</v>
      </c>
      <c r="H182" s="2031">
        <f t="shared" si="96"/>
        <v>0</v>
      </c>
      <c r="I182" s="2031">
        <f t="shared" si="96"/>
        <v>0</v>
      </c>
      <c r="J182" s="2031">
        <f t="shared" si="96"/>
        <v>2607</v>
      </c>
      <c r="K182" s="2031">
        <f t="shared" si="96"/>
        <v>1787</v>
      </c>
      <c r="L182" s="2031">
        <f>SUM(J182:K182)</f>
        <v>4394</v>
      </c>
      <c r="M182" s="2968" t="s">
        <v>2351</v>
      </c>
      <c r="N182" s="2968"/>
      <c r="O182" s="2968"/>
    </row>
    <row r="183" spans="1:15" ht="19.5" customHeight="1" thickTop="1">
      <c r="A183" s="283"/>
      <c r="B183" s="283"/>
      <c r="C183" s="283"/>
      <c r="D183" s="289"/>
      <c r="E183" s="289"/>
      <c r="F183" s="289"/>
      <c r="G183" s="289"/>
      <c r="H183" s="289"/>
      <c r="I183" s="289"/>
      <c r="J183" s="289"/>
      <c r="K183" s="289"/>
      <c r="L183" s="289"/>
      <c r="M183" s="289"/>
      <c r="N183" s="289"/>
      <c r="O183" s="289"/>
    </row>
    <row r="184" spans="1:15" ht="19.5" customHeight="1">
      <c r="A184" s="283"/>
      <c r="B184" s="283"/>
      <c r="C184" s="283"/>
      <c r="D184" s="289"/>
      <c r="E184" s="289"/>
      <c r="F184" s="289"/>
      <c r="G184" s="289"/>
      <c r="H184" s="289"/>
      <c r="I184" s="289"/>
      <c r="J184" s="289"/>
      <c r="K184" s="289"/>
      <c r="L184" s="289"/>
      <c r="M184" s="289"/>
      <c r="N184" s="289"/>
      <c r="O184" s="289"/>
    </row>
    <row r="185" spans="1:15" ht="19.5" customHeight="1"/>
    <row r="186" spans="1:15" ht="19.5" customHeight="1"/>
    <row r="187" spans="1:15" ht="19.5" customHeight="1"/>
    <row r="188" spans="1:15" ht="19.5" customHeight="1"/>
    <row r="189" spans="1:15" ht="19.5" customHeight="1"/>
  </sheetData>
  <mergeCells count="188">
    <mergeCell ref="A178:A179"/>
    <mergeCell ref="O178:O179"/>
    <mergeCell ref="A94:B94"/>
    <mergeCell ref="A95:A98"/>
    <mergeCell ref="B95:B98"/>
    <mergeCell ref="C95:C98"/>
    <mergeCell ref="D95:F95"/>
    <mergeCell ref="G95:I95"/>
    <mergeCell ref="J95:L95"/>
    <mergeCell ref="M95:M98"/>
    <mergeCell ref="N95:N98"/>
    <mergeCell ref="O95:O98"/>
    <mergeCell ref="D96:F96"/>
    <mergeCell ref="G96:I96"/>
    <mergeCell ref="J96:L96"/>
    <mergeCell ref="A126:B126"/>
    <mergeCell ref="N126:O126"/>
    <mergeCell ref="A127:A130"/>
    <mergeCell ref="B127:B130"/>
    <mergeCell ref="C127:C130"/>
    <mergeCell ref="D127:F127"/>
    <mergeCell ref="G127:I127"/>
    <mergeCell ref="J127:L127"/>
    <mergeCell ref="O154:O157"/>
    <mergeCell ref="A65:C65"/>
    <mergeCell ref="M65:O65"/>
    <mergeCell ref="A150:C150"/>
    <mergeCell ref="M150:O150"/>
    <mergeCell ref="A147:A149"/>
    <mergeCell ref="O147:O149"/>
    <mergeCell ref="A78:A83"/>
    <mergeCell ref="O78:O83"/>
    <mergeCell ref="A172:C172"/>
    <mergeCell ref="M172:O172"/>
    <mergeCell ref="A168:A171"/>
    <mergeCell ref="O168:O171"/>
    <mergeCell ref="M127:M130"/>
    <mergeCell ref="N127:N130"/>
    <mergeCell ref="O127:O130"/>
    <mergeCell ref="D128:F128"/>
    <mergeCell ref="G128:I128"/>
    <mergeCell ref="J128:L128"/>
    <mergeCell ref="A153:B153"/>
    <mergeCell ref="N153:O153"/>
    <mergeCell ref="A154:A157"/>
    <mergeCell ref="B154:B157"/>
    <mergeCell ref="C154:C157"/>
    <mergeCell ref="O85:O89"/>
    <mergeCell ref="B68:B71"/>
    <mergeCell ref="C68:C71"/>
    <mergeCell ref="D68:F68"/>
    <mergeCell ref="G68:I68"/>
    <mergeCell ref="J68:L68"/>
    <mergeCell ref="M68:M71"/>
    <mergeCell ref="N68:N71"/>
    <mergeCell ref="O68:O71"/>
    <mergeCell ref="D69:F69"/>
    <mergeCell ref="G69:I69"/>
    <mergeCell ref="J69:L69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A13:A22"/>
    <mergeCell ref="O13:O22"/>
    <mergeCell ref="A23:C23"/>
    <mergeCell ref="M23:O23"/>
    <mergeCell ref="A24:A33"/>
    <mergeCell ref="O24:O33"/>
    <mergeCell ref="N4:N7"/>
    <mergeCell ref="O4:O7"/>
    <mergeCell ref="D5:F5"/>
    <mergeCell ref="G5:I5"/>
    <mergeCell ref="J5:L5"/>
    <mergeCell ref="A8:L8"/>
    <mergeCell ref="N8:O8"/>
    <mergeCell ref="B16:B17"/>
    <mergeCell ref="M18:N18"/>
    <mergeCell ref="M36:M39"/>
    <mergeCell ref="N36:N39"/>
    <mergeCell ref="O36:O39"/>
    <mergeCell ref="D37:F37"/>
    <mergeCell ref="G37:I37"/>
    <mergeCell ref="J37:L37"/>
    <mergeCell ref="A34:C34"/>
    <mergeCell ref="M34:O34"/>
    <mergeCell ref="A35:B35"/>
    <mergeCell ref="N35:O35"/>
    <mergeCell ref="A36:A39"/>
    <mergeCell ref="B36:B39"/>
    <mergeCell ref="C36:C39"/>
    <mergeCell ref="D36:F36"/>
    <mergeCell ref="G36:I36"/>
    <mergeCell ref="J36:L36"/>
    <mergeCell ref="A72:A76"/>
    <mergeCell ref="O72:O76"/>
    <mergeCell ref="A77:C77"/>
    <mergeCell ref="M77:O77"/>
    <mergeCell ref="A41:A47"/>
    <mergeCell ref="O41:O47"/>
    <mergeCell ref="A48:C48"/>
    <mergeCell ref="M48:O48"/>
    <mergeCell ref="M58:N58"/>
    <mergeCell ref="B41:B42"/>
    <mergeCell ref="M43:N43"/>
    <mergeCell ref="B43:C43"/>
    <mergeCell ref="A54:C54"/>
    <mergeCell ref="M54:O54"/>
    <mergeCell ref="A49:A53"/>
    <mergeCell ref="O49:O53"/>
    <mergeCell ref="A57:C57"/>
    <mergeCell ref="M57:O57"/>
    <mergeCell ref="A55:A56"/>
    <mergeCell ref="O55:O56"/>
    <mergeCell ref="O58:O64"/>
    <mergeCell ref="A58:A64"/>
    <mergeCell ref="A67:B67"/>
    <mergeCell ref="A68:A71"/>
    <mergeCell ref="M90:O90"/>
    <mergeCell ref="A124:C124"/>
    <mergeCell ref="M124:O124"/>
    <mergeCell ref="A84:C84"/>
    <mergeCell ref="M84:O84"/>
    <mergeCell ref="A112:C112"/>
    <mergeCell ref="M112:O112"/>
    <mergeCell ref="B107:C107"/>
    <mergeCell ref="M107:N107"/>
    <mergeCell ref="B104:B106"/>
    <mergeCell ref="N104:N106"/>
    <mergeCell ref="A99:A111"/>
    <mergeCell ref="O99:O111"/>
    <mergeCell ref="A114:A123"/>
    <mergeCell ref="O114:O123"/>
    <mergeCell ref="A85:A89"/>
    <mergeCell ref="A90:C90"/>
    <mergeCell ref="D155:F155"/>
    <mergeCell ref="A166:C166"/>
    <mergeCell ref="M166:O166"/>
    <mergeCell ref="A136:C136"/>
    <mergeCell ref="M136:O136"/>
    <mergeCell ref="A131:A135"/>
    <mergeCell ref="O131:O135"/>
    <mergeCell ref="B133:C133"/>
    <mergeCell ref="M133:N133"/>
    <mergeCell ref="B142:B143"/>
    <mergeCell ref="N142:N143"/>
    <mergeCell ref="B144:C144"/>
    <mergeCell ref="M144:N144"/>
    <mergeCell ref="G155:I155"/>
    <mergeCell ref="J155:L155"/>
    <mergeCell ref="A146:C146"/>
    <mergeCell ref="M146:O146"/>
    <mergeCell ref="A139:A145"/>
    <mergeCell ref="B139:B140"/>
    <mergeCell ref="N139:N140"/>
    <mergeCell ref="O139:O145"/>
    <mergeCell ref="B141:C141"/>
    <mergeCell ref="M141:N141"/>
    <mergeCell ref="N67:O67"/>
    <mergeCell ref="N94:O94"/>
    <mergeCell ref="A181:C181"/>
    <mergeCell ref="M181:O181"/>
    <mergeCell ref="A182:C182"/>
    <mergeCell ref="M182:O182"/>
    <mergeCell ref="A180:C180"/>
    <mergeCell ref="M180:O180"/>
    <mergeCell ref="N16:N17"/>
    <mergeCell ref="A173:A176"/>
    <mergeCell ref="O173:O176"/>
    <mergeCell ref="A177:C177"/>
    <mergeCell ref="M177:O177"/>
    <mergeCell ref="A151:C151"/>
    <mergeCell ref="M151:O151"/>
    <mergeCell ref="A158:L158"/>
    <mergeCell ref="M158:O158"/>
    <mergeCell ref="A161:A165"/>
    <mergeCell ref="O161:O165"/>
    <mergeCell ref="D154:F154"/>
    <mergeCell ref="G154:I154"/>
    <mergeCell ref="J154:L154"/>
    <mergeCell ref="M154:M157"/>
    <mergeCell ref="N154:N15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2417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46"/>
  <sheetViews>
    <sheetView rightToLeft="1" view="pageBreakPreview" zoomScale="80" zoomScaleNormal="60" zoomScaleSheetLayoutView="80" workbookViewId="0">
      <selection activeCell="R101" sqref="R101"/>
    </sheetView>
  </sheetViews>
  <sheetFormatPr defaultRowHeight="17.25" customHeight="1"/>
  <cols>
    <col min="1" max="1" width="30.7109375" style="482" customWidth="1"/>
    <col min="2" max="10" width="10.7109375" style="482" customWidth="1"/>
    <col min="11" max="11" width="30.7109375" style="482" customWidth="1"/>
    <col min="12" max="253" width="9.140625" style="482"/>
    <col min="254" max="254" width="26.7109375" style="482" customWidth="1"/>
    <col min="255" max="266" width="9.28515625" style="482" customWidth="1"/>
    <col min="267" max="509" width="9.140625" style="482"/>
    <col min="510" max="510" width="26.7109375" style="482" customWidth="1"/>
    <col min="511" max="522" width="9.28515625" style="482" customWidth="1"/>
    <col min="523" max="765" width="9.140625" style="482"/>
    <col min="766" max="766" width="26.7109375" style="482" customWidth="1"/>
    <col min="767" max="778" width="9.28515625" style="482" customWidth="1"/>
    <col min="779" max="1021" width="9.140625" style="482"/>
    <col min="1022" max="1022" width="26.7109375" style="482" customWidth="1"/>
    <col min="1023" max="1034" width="9.28515625" style="482" customWidth="1"/>
    <col min="1035" max="1277" width="9.140625" style="482"/>
    <col min="1278" max="1278" width="26.7109375" style="482" customWidth="1"/>
    <col min="1279" max="1290" width="9.28515625" style="482" customWidth="1"/>
    <col min="1291" max="1533" width="9.140625" style="482"/>
    <col min="1534" max="1534" width="26.7109375" style="482" customWidth="1"/>
    <col min="1535" max="1546" width="9.28515625" style="482" customWidth="1"/>
    <col min="1547" max="1789" width="9.140625" style="482"/>
    <col min="1790" max="1790" width="26.7109375" style="482" customWidth="1"/>
    <col min="1791" max="1802" width="9.28515625" style="482" customWidth="1"/>
    <col min="1803" max="2045" width="9.140625" style="482"/>
    <col min="2046" max="2046" width="26.7109375" style="482" customWidth="1"/>
    <col min="2047" max="2058" width="9.28515625" style="482" customWidth="1"/>
    <col min="2059" max="2301" width="9.140625" style="482"/>
    <col min="2302" max="2302" width="26.7109375" style="482" customWidth="1"/>
    <col min="2303" max="2314" width="9.28515625" style="482" customWidth="1"/>
    <col min="2315" max="2557" width="9.140625" style="482"/>
    <col min="2558" max="2558" width="26.7109375" style="482" customWidth="1"/>
    <col min="2559" max="2570" width="9.28515625" style="482" customWidth="1"/>
    <col min="2571" max="2813" width="9.140625" style="482"/>
    <col min="2814" max="2814" width="26.7109375" style="482" customWidth="1"/>
    <col min="2815" max="2826" width="9.28515625" style="482" customWidth="1"/>
    <col min="2827" max="3069" width="9.140625" style="482"/>
    <col min="3070" max="3070" width="26.7109375" style="482" customWidth="1"/>
    <col min="3071" max="3082" width="9.28515625" style="482" customWidth="1"/>
    <col min="3083" max="3325" width="9.140625" style="482"/>
    <col min="3326" max="3326" width="26.7109375" style="482" customWidth="1"/>
    <col min="3327" max="3338" width="9.28515625" style="482" customWidth="1"/>
    <col min="3339" max="3581" width="9.140625" style="482"/>
    <col min="3582" max="3582" width="26.7109375" style="482" customWidth="1"/>
    <col min="3583" max="3594" width="9.28515625" style="482" customWidth="1"/>
    <col min="3595" max="3837" width="9.140625" style="482"/>
    <col min="3838" max="3838" width="26.7109375" style="482" customWidth="1"/>
    <col min="3839" max="3850" width="9.28515625" style="482" customWidth="1"/>
    <col min="3851" max="4093" width="9.140625" style="482"/>
    <col min="4094" max="4094" width="26.7109375" style="482" customWidth="1"/>
    <col min="4095" max="4106" width="9.28515625" style="482" customWidth="1"/>
    <col min="4107" max="4349" width="9.140625" style="482"/>
    <col min="4350" max="4350" width="26.7109375" style="482" customWidth="1"/>
    <col min="4351" max="4362" width="9.28515625" style="482" customWidth="1"/>
    <col min="4363" max="4605" width="9.140625" style="482"/>
    <col min="4606" max="4606" width="26.7109375" style="482" customWidth="1"/>
    <col min="4607" max="4618" width="9.28515625" style="482" customWidth="1"/>
    <col min="4619" max="4861" width="9.140625" style="482"/>
    <col min="4862" max="4862" width="26.7109375" style="482" customWidth="1"/>
    <col min="4863" max="4874" width="9.28515625" style="482" customWidth="1"/>
    <col min="4875" max="5117" width="9.140625" style="482"/>
    <col min="5118" max="5118" width="26.7109375" style="482" customWidth="1"/>
    <col min="5119" max="5130" width="9.28515625" style="482" customWidth="1"/>
    <col min="5131" max="5373" width="9.140625" style="482"/>
    <col min="5374" max="5374" width="26.7109375" style="482" customWidth="1"/>
    <col min="5375" max="5386" width="9.28515625" style="482" customWidth="1"/>
    <col min="5387" max="5629" width="9.140625" style="482"/>
    <col min="5630" max="5630" width="26.7109375" style="482" customWidth="1"/>
    <col min="5631" max="5642" width="9.28515625" style="482" customWidth="1"/>
    <col min="5643" max="5885" width="9.140625" style="482"/>
    <col min="5886" max="5886" width="26.7109375" style="482" customWidth="1"/>
    <col min="5887" max="5898" width="9.28515625" style="482" customWidth="1"/>
    <col min="5899" max="6141" width="9.140625" style="482"/>
    <col min="6142" max="6142" width="26.7109375" style="482" customWidth="1"/>
    <col min="6143" max="6154" width="9.28515625" style="482" customWidth="1"/>
    <col min="6155" max="6397" width="9.140625" style="482"/>
    <col min="6398" max="6398" width="26.7109375" style="482" customWidth="1"/>
    <col min="6399" max="6410" width="9.28515625" style="482" customWidth="1"/>
    <col min="6411" max="6653" width="9.140625" style="482"/>
    <col min="6654" max="6654" width="26.7109375" style="482" customWidth="1"/>
    <col min="6655" max="6666" width="9.28515625" style="482" customWidth="1"/>
    <col min="6667" max="6909" width="9.140625" style="482"/>
    <col min="6910" max="6910" width="26.7109375" style="482" customWidth="1"/>
    <col min="6911" max="6922" width="9.28515625" style="482" customWidth="1"/>
    <col min="6923" max="7165" width="9.140625" style="482"/>
    <col min="7166" max="7166" width="26.7109375" style="482" customWidth="1"/>
    <col min="7167" max="7178" width="9.28515625" style="482" customWidth="1"/>
    <col min="7179" max="7421" width="9.140625" style="482"/>
    <col min="7422" max="7422" width="26.7109375" style="482" customWidth="1"/>
    <col min="7423" max="7434" width="9.28515625" style="482" customWidth="1"/>
    <col min="7435" max="7677" width="9.140625" style="482"/>
    <col min="7678" max="7678" width="26.7109375" style="482" customWidth="1"/>
    <col min="7679" max="7690" width="9.28515625" style="482" customWidth="1"/>
    <col min="7691" max="7933" width="9.140625" style="482"/>
    <col min="7934" max="7934" width="26.7109375" style="482" customWidth="1"/>
    <col min="7935" max="7946" width="9.28515625" style="482" customWidth="1"/>
    <col min="7947" max="8189" width="9.140625" style="482"/>
    <col min="8190" max="8190" width="26.7109375" style="482" customWidth="1"/>
    <col min="8191" max="8202" width="9.28515625" style="482" customWidth="1"/>
    <col min="8203" max="8445" width="9.140625" style="482"/>
    <col min="8446" max="8446" width="26.7109375" style="482" customWidth="1"/>
    <col min="8447" max="8458" width="9.28515625" style="482" customWidth="1"/>
    <col min="8459" max="8701" width="9.140625" style="482"/>
    <col min="8702" max="8702" width="26.7109375" style="482" customWidth="1"/>
    <col min="8703" max="8714" width="9.28515625" style="482" customWidth="1"/>
    <col min="8715" max="8957" width="9.140625" style="482"/>
    <col min="8958" max="8958" width="26.7109375" style="482" customWidth="1"/>
    <col min="8959" max="8970" width="9.28515625" style="482" customWidth="1"/>
    <col min="8971" max="9213" width="9.140625" style="482"/>
    <col min="9214" max="9214" width="26.7109375" style="482" customWidth="1"/>
    <col min="9215" max="9226" width="9.28515625" style="482" customWidth="1"/>
    <col min="9227" max="9469" width="9.140625" style="482"/>
    <col min="9470" max="9470" width="26.7109375" style="482" customWidth="1"/>
    <col min="9471" max="9482" width="9.28515625" style="482" customWidth="1"/>
    <col min="9483" max="9725" width="9.140625" style="482"/>
    <col min="9726" max="9726" width="26.7109375" style="482" customWidth="1"/>
    <col min="9727" max="9738" width="9.28515625" style="482" customWidth="1"/>
    <col min="9739" max="9981" width="9.140625" style="482"/>
    <col min="9982" max="9982" width="26.7109375" style="482" customWidth="1"/>
    <col min="9983" max="9994" width="9.28515625" style="482" customWidth="1"/>
    <col min="9995" max="10237" width="9.140625" style="482"/>
    <col min="10238" max="10238" width="26.7109375" style="482" customWidth="1"/>
    <col min="10239" max="10250" width="9.28515625" style="482" customWidth="1"/>
    <col min="10251" max="10493" width="9.140625" style="482"/>
    <col min="10494" max="10494" width="26.7109375" style="482" customWidth="1"/>
    <col min="10495" max="10506" width="9.28515625" style="482" customWidth="1"/>
    <col min="10507" max="10749" width="9.140625" style="482"/>
    <col min="10750" max="10750" width="26.7109375" style="482" customWidth="1"/>
    <col min="10751" max="10762" width="9.28515625" style="482" customWidth="1"/>
    <col min="10763" max="11005" width="9.140625" style="482"/>
    <col min="11006" max="11006" width="26.7109375" style="482" customWidth="1"/>
    <col min="11007" max="11018" width="9.28515625" style="482" customWidth="1"/>
    <col min="11019" max="11261" width="9.140625" style="482"/>
    <col min="11262" max="11262" width="26.7109375" style="482" customWidth="1"/>
    <col min="11263" max="11274" width="9.28515625" style="482" customWidth="1"/>
    <col min="11275" max="11517" width="9.140625" style="482"/>
    <col min="11518" max="11518" width="26.7109375" style="482" customWidth="1"/>
    <col min="11519" max="11530" width="9.28515625" style="482" customWidth="1"/>
    <col min="11531" max="11773" width="9.140625" style="482"/>
    <col min="11774" max="11774" width="26.7109375" style="482" customWidth="1"/>
    <col min="11775" max="11786" width="9.28515625" style="482" customWidth="1"/>
    <col min="11787" max="12029" width="9.140625" style="482"/>
    <col min="12030" max="12030" width="26.7109375" style="482" customWidth="1"/>
    <col min="12031" max="12042" width="9.28515625" style="482" customWidth="1"/>
    <col min="12043" max="12285" width="9.140625" style="482"/>
    <col min="12286" max="12286" width="26.7109375" style="482" customWidth="1"/>
    <col min="12287" max="12298" width="9.28515625" style="482" customWidth="1"/>
    <col min="12299" max="12541" width="9.140625" style="482"/>
    <col min="12542" max="12542" width="26.7109375" style="482" customWidth="1"/>
    <col min="12543" max="12554" width="9.28515625" style="482" customWidth="1"/>
    <col min="12555" max="12797" width="9.140625" style="482"/>
    <col min="12798" max="12798" width="26.7109375" style="482" customWidth="1"/>
    <col min="12799" max="12810" width="9.28515625" style="482" customWidth="1"/>
    <col min="12811" max="13053" width="9.140625" style="482"/>
    <col min="13054" max="13054" width="26.7109375" style="482" customWidth="1"/>
    <col min="13055" max="13066" width="9.28515625" style="482" customWidth="1"/>
    <col min="13067" max="13309" width="9.140625" style="482"/>
    <col min="13310" max="13310" width="26.7109375" style="482" customWidth="1"/>
    <col min="13311" max="13322" width="9.28515625" style="482" customWidth="1"/>
    <col min="13323" max="13565" width="9.140625" style="482"/>
    <col min="13566" max="13566" width="26.7109375" style="482" customWidth="1"/>
    <col min="13567" max="13578" width="9.28515625" style="482" customWidth="1"/>
    <col min="13579" max="13821" width="9.140625" style="482"/>
    <col min="13822" max="13822" width="26.7109375" style="482" customWidth="1"/>
    <col min="13823" max="13834" width="9.28515625" style="482" customWidth="1"/>
    <col min="13835" max="14077" width="9.140625" style="482"/>
    <col min="14078" max="14078" width="26.7109375" style="482" customWidth="1"/>
    <col min="14079" max="14090" width="9.28515625" style="482" customWidth="1"/>
    <col min="14091" max="14333" width="9.140625" style="482"/>
    <col min="14334" max="14334" width="26.7109375" style="482" customWidth="1"/>
    <col min="14335" max="14346" width="9.28515625" style="482" customWidth="1"/>
    <col min="14347" max="14589" width="9.140625" style="482"/>
    <col min="14590" max="14590" width="26.7109375" style="482" customWidth="1"/>
    <col min="14591" max="14602" width="9.28515625" style="482" customWidth="1"/>
    <col min="14603" max="14845" width="9.140625" style="482"/>
    <col min="14846" max="14846" width="26.7109375" style="482" customWidth="1"/>
    <col min="14847" max="14858" width="9.28515625" style="482" customWidth="1"/>
    <col min="14859" max="15101" width="9.140625" style="482"/>
    <col min="15102" max="15102" width="26.7109375" style="482" customWidth="1"/>
    <col min="15103" max="15114" width="9.28515625" style="482" customWidth="1"/>
    <col min="15115" max="15357" width="9.140625" style="482"/>
    <col min="15358" max="15358" width="26.7109375" style="482" customWidth="1"/>
    <col min="15359" max="15370" width="9.28515625" style="482" customWidth="1"/>
    <col min="15371" max="15613" width="9.140625" style="482"/>
    <col min="15614" max="15614" width="26.7109375" style="482" customWidth="1"/>
    <col min="15615" max="15626" width="9.28515625" style="482" customWidth="1"/>
    <col min="15627" max="15869" width="9.140625" style="482"/>
    <col min="15870" max="15870" width="26.7109375" style="482" customWidth="1"/>
    <col min="15871" max="15882" width="9.28515625" style="482" customWidth="1"/>
    <col min="15883" max="16125" width="9.140625" style="482"/>
    <col min="16126" max="16126" width="26.7109375" style="482" customWidth="1"/>
    <col min="16127" max="16138" width="9.28515625" style="482" customWidth="1"/>
    <col min="16139" max="16384" width="9.140625" style="482"/>
  </cols>
  <sheetData>
    <row r="1" spans="1:11" s="479" customFormat="1" ht="28.5" customHeight="1">
      <c r="A1" s="2990" t="s">
        <v>2414</v>
      </c>
      <c r="B1" s="2990"/>
      <c r="C1" s="2990"/>
      <c r="D1" s="2990"/>
      <c r="E1" s="2990"/>
      <c r="F1" s="2990"/>
      <c r="G1" s="2990"/>
      <c r="H1" s="2990"/>
      <c r="I1" s="2990"/>
      <c r="J1" s="2990"/>
      <c r="K1" s="2990"/>
    </row>
    <row r="2" spans="1:11" s="479" customFormat="1" ht="36" customHeight="1">
      <c r="A2" s="2991" t="s">
        <v>2168</v>
      </c>
      <c r="B2" s="2991"/>
      <c r="C2" s="2991"/>
      <c r="D2" s="2991"/>
      <c r="E2" s="2991"/>
      <c r="F2" s="2991"/>
      <c r="G2" s="2991"/>
      <c r="H2" s="2991"/>
      <c r="I2" s="2991"/>
      <c r="J2" s="2991"/>
      <c r="K2" s="2991"/>
    </row>
    <row r="3" spans="1:11" s="479" customFormat="1" ht="30.75" customHeight="1" thickBot="1">
      <c r="A3" s="480" t="s">
        <v>2128</v>
      </c>
      <c r="B3" s="2244"/>
      <c r="C3" s="2244"/>
      <c r="D3" s="2244"/>
      <c r="E3" s="2244"/>
      <c r="F3" s="2244"/>
      <c r="G3" s="2244"/>
      <c r="H3" s="2244"/>
      <c r="I3" s="2244"/>
      <c r="J3" s="2244"/>
      <c r="K3" s="481" t="s">
        <v>2129</v>
      </c>
    </row>
    <row r="4" spans="1:11" ht="17.25" customHeight="1" thickTop="1">
      <c r="A4" s="2992" t="s">
        <v>53</v>
      </c>
      <c r="B4" s="2992" t="s">
        <v>45</v>
      </c>
      <c r="C4" s="2992"/>
      <c r="D4" s="2992"/>
      <c r="E4" s="2992" t="s">
        <v>46</v>
      </c>
      <c r="F4" s="2992"/>
      <c r="G4" s="2992"/>
      <c r="H4" s="2992" t="s">
        <v>905</v>
      </c>
      <c r="I4" s="2992"/>
      <c r="J4" s="2992"/>
      <c r="K4" s="2994" t="s">
        <v>502</v>
      </c>
    </row>
    <row r="5" spans="1:11" ht="17.25" customHeight="1">
      <c r="A5" s="2990"/>
      <c r="B5" s="2990" t="s">
        <v>1673</v>
      </c>
      <c r="C5" s="2990"/>
      <c r="D5" s="2990"/>
      <c r="E5" s="2990" t="s">
        <v>463</v>
      </c>
      <c r="F5" s="2990"/>
      <c r="G5" s="2990"/>
      <c r="H5" s="2990" t="s">
        <v>464</v>
      </c>
      <c r="I5" s="2990"/>
      <c r="J5" s="2990"/>
      <c r="K5" s="2995"/>
    </row>
    <row r="6" spans="1:11" ht="21.75" customHeight="1">
      <c r="A6" s="2990"/>
      <c r="B6" s="2244" t="s">
        <v>931</v>
      </c>
      <c r="C6" s="2244" t="s">
        <v>1126</v>
      </c>
      <c r="D6" s="2242" t="s">
        <v>954</v>
      </c>
      <c r="E6" s="2244" t="s">
        <v>931</v>
      </c>
      <c r="F6" s="2244" t="s">
        <v>1126</v>
      </c>
      <c r="G6" s="2242" t="s">
        <v>954</v>
      </c>
      <c r="H6" s="2244" t="s">
        <v>931</v>
      </c>
      <c r="I6" s="2244" t="s">
        <v>1126</v>
      </c>
      <c r="J6" s="2242" t="s">
        <v>954</v>
      </c>
      <c r="K6" s="2995"/>
    </row>
    <row r="7" spans="1:11" ht="21" customHeight="1" thickBot="1">
      <c r="A7" s="2993"/>
      <c r="B7" s="2245" t="s">
        <v>934</v>
      </c>
      <c r="C7" s="2245" t="s">
        <v>935</v>
      </c>
      <c r="D7" s="2245" t="s">
        <v>936</v>
      </c>
      <c r="E7" s="2245" t="s">
        <v>934</v>
      </c>
      <c r="F7" s="2245" t="s">
        <v>935</v>
      </c>
      <c r="G7" s="2245" t="s">
        <v>936</v>
      </c>
      <c r="H7" s="2245" t="s">
        <v>934</v>
      </c>
      <c r="I7" s="2245" t="s">
        <v>935</v>
      </c>
      <c r="J7" s="2245" t="s">
        <v>936</v>
      </c>
      <c r="K7" s="2996"/>
    </row>
    <row r="8" spans="1:11" ht="25.5" customHeight="1">
      <c r="A8" s="483" t="s">
        <v>1207</v>
      </c>
      <c r="B8" s="483"/>
      <c r="C8" s="483"/>
      <c r="D8" s="483"/>
      <c r="E8" s="483"/>
      <c r="F8" s="483"/>
      <c r="G8" s="483"/>
      <c r="H8" s="483"/>
      <c r="I8" s="483"/>
      <c r="J8" s="483"/>
      <c r="K8" s="484" t="s">
        <v>504</v>
      </c>
    </row>
    <row r="9" spans="1:11" ht="30.75" customHeight="1">
      <c r="A9" s="485" t="s">
        <v>2166</v>
      </c>
      <c r="B9" s="485">
        <v>44</v>
      </c>
      <c r="C9" s="485">
        <v>24</v>
      </c>
      <c r="D9" s="485">
        <v>68</v>
      </c>
      <c r="E9" s="485">
        <v>0</v>
      </c>
      <c r="F9" s="485">
        <v>0</v>
      </c>
      <c r="G9" s="485">
        <v>0</v>
      </c>
      <c r="H9" s="485">
        <f>SUM(E9,B9)</f>
        <v>44</v>
      </c>
      <c r="I9" s="485">
        <f t="shared" ref="I9:J9" si="0">SUM(F9,C9)</f>
        <v>24</v>
      </c>
      <c r="J9" s="485">
        <f t="shared" si="0"/>
        <v>68</v>
      </c>
      <c r="K9" s="1038" t="s">
        <v>589</v>
      </c>
    </row>
    <row r="10" spans="1:11" ht="30.75" customHeight="1">
      <c r="A10" s="485" t="s">
        <v>2165</v>
      </c>
      <c r="B10" s="485">
        <v>38</v>
      </c>
      <c r="C10" s="485">
        <v>38</v>
      </c>
      <c r="D10" s="485">
        <v>76</v>
      </c>
      <c r="E10" s="485">
        <v>0</v>
      </c>
      <c r="F10" s="485">
        <v>0</v>
      </c>
      <c r="G10" s="485">
        <f t="shared" ref="G10" si="1">SUM(E10:F10)</f>
        <v>0</v>
      </c>
      <c r="H10" s="485">
        <f>SUM(E10,B10)</f>
        <v>38</v>
      </c>
      <c r="I10" s="485">
        <f t="shared" ref="I10" si="2">SUM(F10,C10)</f>
        <v>38</v>
      </c>
      <c r="J10" s="485">
        <f t="shared" ref="J10" si="3">SUM(G10,D10)</f>
        <v>76</v>
      </c>
      <c r="K10" s="1038" t="s">
        <v>2167</v>
      </c>
    </row>
    <row r="11" spans="1:11" ht="25.5" customHeight="1" thickBot="1">
      <c r="A11" s="485" t="s">
        <v>50</v>
      </c>
      <c r="B11" s="485">
        <f>SUM(B9:B10)</f>
        <v>82</v>
      </c>
      <c r="C11" s="485">
        <f t="shared" ref="C11:J11" si="4">SUM(C9:C10)</f>
        <v>62</v>
      </c>
      <c r="D11" s="485">
        <f t="shared" si="4"/>
        <v>144</v>
      </c>
      <c r="E11" s="485">
        <f t="shared" si="4"/>
        <v>0</v>
      </c>
      <c r="F11" s="485">
        <f t="shared" si="4"/>
        <v>0</v>
      </c>
      <c r="G11" s="485">
        <f t="shared" si="4"/>
        <v>0</v>
      </c>
      <c r="H11" s="485">
        <f t="shared" si="4"/>
        <v>82</v>
      </c>
      <c r="I11" s="485">
        <f t="shared" si="4"/>
        <v>62</v>
      </c>
      <c r="J11" s="485">
        <f t="shared" si="4"/>
        <v>144</v>
      </c>
      <c r="K11" s="485" t="s">
        <v>500</v>
      </c>
    </row>
    <row r="12" spans="1:11" ht="25.5" customHeight="1" thickBot="1">
      <c r="A12" s="34" t="s">
        <v>218</v>
      </c>
      <c r="B12" s="53">
        <f>SUM(B11)</f>
        <v>82</v>
      </c>
      <c r="C12" s="53">
        <f t="shared" ref="C12:J12" si="5">SUM(C11)</f>
        <v>62</v>
      </c>
      <c r="D12" s="53">
        <f t="shared" si="5"/>
        <v>144</v>
      </c>
      <c r="E12" s="53">
        <f t="shared" si="5"/>
        <v>0</v>
      </c>
      <c r="F12" s="53">
        <f t="shared" si="5"/>
        <v>0</v>
      </c>
      <c r="G12" s="53">
        <f t="shared" si="5"/>
        <v>0</v>
      </c>
      <c r="H12" s="53">
        <f t="shared" si="5"/>
        <v>82</v>
      </c>
      <c r="I12" s="53">
        <f t="shared" si="5"/>
        <v>62</v>
      </c>
      <c r="J12" s="53">
        <f t="shared" si="5"/>
        <v>144</v>
      </c>
      <c r="K12" s="2253" t="s">
        <v>2351</v>
      </c>
    </row>
    <row r="13" spans="1:11" ht="17.25" customHeight="1" thickTop="1">
      <c r="B13" s="490"/>
      <c r="C13" s="490"/>
      <c r="D13" s="490"/>
      <c r="E13" s="490"/>
      <c r="F13" s="490"/>
      <c r="G13" s="490"/>
      <c r="H13" s="490"/>
      <c r="I13" s="490"/>
      <c r="J13" s="490"/>
      <c r="K13" s="491"/>
    </row>
    <row r="14" spans="1:11" ht="17.25" customHeight="1">
      <c r="B14" s="490"/>
      <c r="C14" s="490"/>
      <c r="D14" s="490"/>
      <c r="E14" s="490"/>
      <c r="F14" s="490"/>
      <c r="G14" s="490"/>
      <c r="H14" s="490"/>
      <c r="I14" s="490"/>
      <c r="J14" s="490"/>
    </row>
    <row r="15" spans="1:11" ht="17.25" customHeight="1">
      <c r="B15" s="490"/>
      <c r="C15" s="490"/>
      <c r="D15" s="490"/>
      <c r="E15" s="490"/>
      <c r="F15" s="490"/>
      <c r="G15" s="490"/>
      <c r="H15" s="490"/>
      <c r="I15" s="490"/>
      <c r="J15" s="490"/>
    </row>
    <row r="16" spans="1:11" ht="17.25" customHeight="1">
      <c r="B16" s="490"/>
      <c r="C16" s="490"/>
      <c r="D16" s="490"/>
      <c r="E16" s="490"/>
      <c r="F16" s="490"/>
      <c r="G16" s="490"/>
      <c r="H16" s="490"/>
      <c r="I16" s="490"/>
      <c r="J16" s="490"/>
    </row>
    <row r="17" spans="2:10" ht="17.25" customHeight="1">
      <c r="B17" s="490"/>
      <c r="C17" s="490"/>
      <c r="D17" s="490"/>
      <c r="E17" s="490"/>
      <c r="F17" s="490"/>
      <c r="G17" s="490"/>
      <c r="H17" s="490"/>
      <c r="I17" s="490"/>
      <c r="J17" s="490"/>
    </row>
    <row r="18" spans="2:10" ht="17.25" customHeight="1">
      <c r="B18" s="490"/>
      <c r="C18" s="490"/>
      <c r="D18" s="490"/>
      <c r="E18" s="490"/>
      <c r="F18" s="490"/>
      <c r="G18" s="490"/>
      <c r="H18" s="490"/>
      <c r="I18" s="490"/>
      <c r="J18" s="490"/>
    </row>
    <row r="19" spans="2:10" ht="17.25" customHeight="1">
      <c r="B19" s="490"/>
      <c r="C19" s="490"/>
      <c r="D19" s="490"/>
      <c r="E19" s="490"/>
      <c r="F19" s="490"/>
      <c r="G19" s="490"/>
      <c r="H19" s="490"/>
      <c r="I19" s="490"/>
      <c r="J19" s="490"/>
    </row>
    <row r="20" spans="2:10" ht="17.25" customHeight="1">
      <c r="B20" s="490"/>
      <c r="C20" s="490"/>
      <c r="D20" s="490"/>
      <c r="E20" s="490"/>
      <c r="F20" s="490"/>
      <c r="G20" s="490"/>
      <c r="H20" s="490"/>
      <c r="I20" s="490"/>
      <c r="J20" s="490"/>
    </row>
    <row r="21" spans="2:10" ht="17.25" customHeight="1">
      <c r="B21" s="490"/>
      <c r="C21" s="490"/>
      <c r="D21" s="490"/>
      <c r="E21" s="490"/>
      <c r="F21" s="490"/>
      <c r="G21" s="490"/>
      <c r="H21" s="490"/>
      <c r="I21" s="490"/>
      <c r="J21" s="490"/>
    </row>
    <row r="22" spans="2:10" ht="17.25" customHeight="1">
      <c r="B22" s="490"/>
      <c r="C22" s="490"/>
      <c r="D22" s="490"/>
      <c r="E22" s="490"/>
      <c r="F22" s="490"/>
      <c r="G22" s="490"/>
      <c r="H22" s="490"/>
      <c r="I22" s="490"/>
      <c r="J22" s="490"/>
    </row>
    <row r="23" spans="2:10" ht="17.25" customHeight="1">
      <c r="B23" s="490"/>
      <c r="C23" s="490"/>
      <c r="D23" s="490"/>
      <c r="E23" s="490"/>
      <c r="F23" s="490"/>
      <c r="G23" s="490"/>
      <c r="H23" s="490"/>
      <c r="I23" s="490"/>
      <c r="J23" s="490"/>
    </row>
    <row r="24" spans="2:10" ht="17.25" customHeight="1">
      <c r="B24" s="490"/>
      <c r="C24" s="490"/>
      <c r="D24" s="490"/>
      <c r="E24" s="490"/>
      <c r="F24" s="490"/>
      <c r="G24" s="490"/>
      <c r="H24" s="490"/>
      <c r="I24" s="490"/>
      <c r="J24" s="490"/>
    </row>
    <row r="25" spans="2:10" ht="17.25" customHeight="1">
      <c r="B25" s="490"/>
      <c r="C25" s="490"/>
      <c r="D25" s="490"/>
      <c r="E25" s="490"/>
      <c r="F25" s="490"/>
      <c r="G25" s="490"/>
      <c r="H25" s="490"/>
      <c r="I25" s="490"/>
      <c r="J25" s="490"/>
    </row>
    <row r="26" spans="2:10" ht="17.25" customHeight="1">
      <c r="B26" s="490"/>
      <c r="C26" s="490"/>
      <c r="D26" s="490"/>
      <c r="E26" s="490"/>
      <c r="F26" s="490"/>
      <c r="G26" s="490"/>
      <c r="H26" s="490"/>
      <c r="I26" s="490"/>
      <c r="J26" s="490"/>
    </row>
    <row r="27" spans="2:10" ht="17.25" customHeight="1">
      <c r="B27" s="490"/>
      <c r="C27" s="490"/>
      <c r="D27" s="490"/>
      <c r="E27" s="490"/>
      <c r="F27" s="490"/>
      <c r="G27" s="490"/>
      <c r="H27" s="490"/>
      <c r="I27" s="490"/>
      <c r="J27" s="490"/>
    </row>
    <row r="28" spans="2:10" ht="17.25" customHeight="1">
      <c r="B28" s="490"/>
      <c r="C28" s="490"/>
      <c r="D28" s="490"/>
      <c r="E28" s="490"/>
      <c r="F28" s="490"/>
      <c r="G28" s="490"/>
      <c r="H28" s="490"/>
      <c r="I28" s="490"/>
      <c r="J28" s="490"/>
    </row>
    <row r="29" spans="2:10" ht="17.25" customHeight="1">
      <c r="B29" s="490"/>
      <c r="C29" s="490"/>
      <c r="D29" s="490"/>
      <c r="E29" s="490"/>
      <c r="F29" s="490"/>
      <c r="G29" s="490"/>
      <c r="H29" s="490"/>
      <c r="I29" s="490"/>
      <c r="J29" s="490"/>
    </row>
    <row r="30" spans="2:10" ht="17.25" customHeight="1">
      <c r="B30" s="490"/>
      <c r="C30" s="490"/>
      <c r="D30" s="490"/>
      <c r="E30" s="490"/>
      <c r="F30" s="490"/>
      <c r="G30" s="490"/>
      <c r="H30" s="490"/>
      <c r="I30" s="490"/>
      <c r="J30" s="490"/>
    </row>
    <row r="31" spans="2:10" ht="17.25" customHeight="1">
      <c r="B31" s="490"/>
      <c r="C31" s="490"/>
      <c r="D31" s="490"/>
      <c r="E31" s="490"/>
      <c r="F31" s="490"/>
      <c r="G31" s="490"/>
      <c r="H31" s="490"/>
      <c r="I31" s="490"/>
      <c r="J31" s="490"/>
    </row>
    <row r="32" spans="2:10" ht="17.25" customHeight="1">
      <c r="B32" s="490"/>
      <c r="C32" s="490"/>
      <c r="D32" s="490"/>
      <c r="E32" s="490"/>
      <c r="F32" s="490"/>
      <c r="G32" s="490"/>
      <c r="H32" s="490"/>
      <c r="I32" s="490"/>
      <c r="J32" s="490"/>
    </row>
    <row r="33" spans="2:10" ht="17.25" customHeight="1">
      <c r="B33" s="490"/>
      <c r="C33" s="490"/>
      <c r="D33" s="490"/>
      <c r="E33" s="490"/>
      <c r="F33" s="490"/>
      <c r="G33" s="490"/>
      <c r="H33" s="490"/>
      <c r="I33" s="490"/>
      <c r="J33" s="490"/>
    </row>
    <row r="34" spans="2:10" ht="17.25" customHeight="1">
      <c r="B34" s="490"/>
      <c r="C34" s="490"/>
      <c r="D34" s="490"/>
      <c r="E34" s="490"/>
      <c r="F34" s="490"/>
      <c r="G34" s="490"/>
      <c r="H34" s="490"/>
      <c r="I34" s="490"/>
      <c r="J34" s="490"/>
    </row>
    <row r="35" spans="2:10" ht="17.25" customHeight="1">
      <c r="B35" s="490"/>
      <c r="C35" s="490"/>
      <c r="D35" s="490"/>
      <c r="E35" s="490"/>
      <c r="F35" s="490"/>
      <c r="G35" s="490"/>
      <c r="H35" s="490"/>
      <c r="I35" s="490"/>
      <c r="J35" s="490"/>
    </row>
    <row r="36" spans="2:10" ht="17.25" customHeight="1">
      <c r="B36" s="490"/>
      <c r="C36" s="490"/>
      <c r="D36" s="490"/>
      <c r="E36" s="490"/>
      <c r="F36" s="490"/>
      <c r="G36" s="490"/>
      <c r="H36" s="490"/>
      <c r="I36" s="490"/>
      <c r="J36" s="490"/>
    </row>
    <row r="37" spans="2:10" ht="17.25" customHeight="1">
      <c r="B37" s="490"/>
      <c r="C37" s="490"/>
      <c r="D37" s="490"/>
      <c r="E37" s="490"/>
      <c r="F37" s="490"/>
      <c r="G37" s="490"/>
      <c r="H37" s="490"/>
      <c r="I37" s="490"/>
      <c r="J37" s="490"/>
    </row>
    <row r="38" spans="2:10" ht="17.25" customHeight="1">
      <c r="B38" s="490"/>
      <c r="C38" s="490"/>
      <c r="D38" s="490"/>
      <c r="E38" s="490"/>
      <c r="F38" s="490"/>
      <c r="G38" s="490"/>
      <c r="H38" s="490"/>
      <c r="I38" s="490"/>
      <c r="J38" s="490"/>
    </row>
    <row r="39" spans="2:10" ht="17.25" customHeight="1">
      <c r="B39" s="490"/>
      <c r="C39" s="490"/>
      <c r="D39" s="490"/>
      <c r="E39" s="490"/>
      <c r="F39" s="490"/>
      <c r="G39" s="490"/>
      <c r="H39" s="490"/>
      <c r="I39" s="490"/>
      <c r="J39" s="490"/>
    </row>
    <row r="40" spans="2:10" ht="17.25" customHeight="1">
      <c r="B40" s="490"/>
      <c r="C40" s="490"/>
      <c r="D40" s="490"/>
      <c r="E40" s="490"/>
      <c r="F40" s="490"/>
      <c r="G40" s="490"/>
      <c r="H40" s="490"/>
      <c r="I40" s="490"/>
      <c r="J40" s="490"/>
    </row>
    <row r="41" spans="2:10" ht="17.25" customHeight="1">
      <c r="B41" s="490"/>
      <c r="C41" s="490"/>
      <c r="D41" s="490"/>
      <c r="E41" s="490"/>
      <c r="F41" s="490"/>
      <c r="G41" s="490"/>
      <c r="H41" s="490"/>
      <c r="I41" s="490"/>
      <c r="J41" s="490"/>
    </row>
    <row r="42" spans="2:10" ht="17.25" customHeight="1">
      <c r="B42" s="490"/>
      <c r="C42" s="490"/>
      <c r="D42" s="490"/>
      <c r="E42" s="490"/>
      <c r="F42" s="490"/>
      <c r="G42" s="490"/>
      <c r="H42" s="490"/>
      <c r="I42" s="490"/>
      <c r="J42" s="490"/>
    </row>
    <row r="43" spans="2:10" ht="17.25" customHeight="1">
      <c r="B43" s="490"/>
      <c r="C43" s="490"/>
      <c r="D43" s="490"/>
      <c r="E43" s="490"/>
      <c r="F43" s="490"/>
      <c r="G43" s="490"/>
      <c r="H43" s="490"/>
      <c r="I43" s="490"/>
      <c r="J43" s="490"/>
    </row>
    <row r="44" spans="2:10" ht="17.25" customHeight="1">
      <c r="B44" s="490"/>
      <c r="C44" s="490"/>
      <c r="D44" s="490"/>
      <c r="E44" s="490"/>
      <c r="F44" s="490"/>
      <c r="G44" s="490"/>
      <c r="H44" s="490"/>
      <c r="I44" s="490"/>
      <c r="J44" s="490"/>
    </row>
    <row r="45" spans="2:10" ht="17.25" customHeight="1">
      <c r="B45" s="490"/>
      <c r="C45" s="490"/>
      <c r="D45" s="490"/>
      <c r="E45" s="490"/>
      <c r="F45" s="490"/>
      <c r="G45" s="490"/>
      <c r="H45" s="490"/>
      <c r="I45" s="490"/>
      <c r="J45" s="490"/>
    </row>
    <row r="46" spans="2:10" ht="17.25" customHeight="1">
      <c r="B46" s="490"/>
      <c r="C46" s="490"/>
      <c r="D46" s="490"/>
      <c r="E46" s="490"/>
      <c r="F46" s="490"/>
      <c r="G46" s="490"/>
      <c r="H46" s="490"/>
      <c r="I46" s="490"/>
      <c r="J46" s="490"/>
    </row>
    <row r="47" spans="2:10" ht="17.25" customHeight="1">
      <c r="B47" s="490"/>
      <c r="C47" s="490"/>
      <c r="D47" s="490"/>
      <c r="E47" s="490"/>
      <c r="F47" s="490"/>
      <c r="G47" s="490"/>
      <c r="H47" s="490"/>
      <c r="I47" s="490"/>
      <c r="J47" s="490"/>
    </row>
    <row r="48" spans="2:10" ht="17.25" customHeight="1">
      <c r="B48" s="490"/>
      <c r="C48" s="490"/>
      <c r="D48" s="490"/>
      <c r="E48" s="490"/>
      <c r="F48" s="490"/>
      <c r="G48" s="490"/>
      <c r="H48" s="490"/>
      <c r="I48" s="490"/>
      <c r="J48" s="490"/>
    </row>
    <row r="49" spans="2:10" ht="17.25" customHeight="1">
      <c r="B49" s="490"/>
      <c r="C49" s="490"/>
      <c r="D49" s="490"/>
      <c r="E49" s="490"/>
      <c r="F49" s="490"/>
      <c r="G49" s="490"/>
      <c r="H49" s="490"/>
      <c r="I49" s="490"/>
      <c r="J49" s="490"/>
    </row>
    <row r="50" spans="2:10" ht="17.25" customHeight="1">
      <c r="B50" s="490"/>
      <c r="C50" s="490"/>
      <c r="D50" s="490"/>
      <c r="E50" s="490"/>
      <c r="F50" s="490"/>
      <c r="G50" s="490"/>
      <c r="H50" s="490"/>
      <c r="I50" s="490"/>
      <c r="J50" s="490"/>
    </row>
    <row r="51" spans="2:10" ht="17.25" customHeight="1">
      <c r="B51" s="490"/>
      <c r="C51" s="490"/>
      <c r="D51" s="490"/>
      <c r="E51" s="490"/>
      <c r="F51" s="490"/>
      <c r="G51" s="490"/>
      <c r="H51" s="490"/>
      <c r="I51" s="490"/>
      <c r="J51" s="490"/>
    </row>
    <row r="52" spans="2:10" ht="17.25" customHeight="1">
      <c r="B52" s="490"/>
      <c r="C52" s="490"/>
      <c r="D52" s="490"/>
      <c r="E52" s="490"/>
      <c r="F52" s="490"/>
      <c r="G52" s="490"/>
      <c r="H52" s="490"/>
      <c r="I52" s="490"/>
      <c r="J52" s="490"/>
    </row>
    <row r="53" spans="2:10" ht="17.25" customHeight="1">
      <c r="B53" s="490"/>
      <c r="C53" s="490"/>
      <c r="D53" s="490"/>
      <c r="E53" s="490"/>
      <c r="F53" s="490"/>
      <c r="G53" s="490"/>
      <c r="H53" s="490"/>
      <c r="I53" s="490"/>
      <c r="J53" s="490"/>
    </row>
    <row r="54" spans="2:10" ht="17.25" customHeight="1">
      <c r="B54" s="490"/>
      <c r="C54" s="490"/>
      <c r="D54" s="490"/>
      <c r="E54" s="490"/>
      <c r="F54" s="490"/>
      <c r="G54" s="490"/>
      <c r="H54" s="490"/>
      <c r="I54" s="490"/>
      <c r="J54" s="490"/>
    </row>
    <row r="55" spans="2:10" ht="17.25" customHeight="1">
      <c r="B55" s="490"/>
      <c r="C55" s="490"/>
      <c r="D55" s="490"/>
      <c r="E55" s="490"/>
      <c r="F55" s="490"/>
      <c r="G55" s="490"/>
      <c r="H55" s="490"/>
      <c r="I55" s="490"/>
      <c r="J55" s="490"/>
    </row>
    <row r="56" spans="2:10" ht="17.25" customHeight="1">
      <c r="B56" s="490"/>
      <c r="C56" s="490"/>
      <c r="D56" s="490"/>
      <c r="E56" s="490"/>
      <c r="F56" s="490"/>
      <c r="G56" s="490"/>
      <c r="H56" s="490"/>
      <c r="I56" s="490"/>
      <c r="J56" s="490"/>
    </row>
    <row r="57" spans="2:10" ht="17.25" customHeight="1">
      <c r="B57" s="490"/>
      <c r="C57" s="490"/>
      <c r="D57" s="490"/>
      <c r="E57" s="490"/>
      <c r="F57" s="490"/>
      <c r="G57" s="490"/>
      <c r="H57" s="490"/>
      <c r="I57" s="490"/>
      <c r="J57" s="490"/>
    </row>
    <row r="58" spans="2:10" ht="17.25" customHeight="1">
      <c r="B58" s="490"/>
      <c r="C58" s="490"/>
      <c r="D58" s="490"/>
      <c r="E58" s="490"/>
      <c r="F58" s="490"/>
      <c r="G58" s="490"/>
      <c r="H58" s="490"/>
      <c r="I58" s="490"/>
      <c r="J58" s="490"/>
    </row>
    <row r="59" spans="2:10" ht="17.25" customHeight="1">
      <c r="B59" s="490"/>
      <c r="C59" s="490"/>
      <c r="D59" s="490"/>
      <c r="E59" s="490"/>
      <c r="F59" s="490"/>
      <c r="G59" s="490"/>
      <c r="H59" s="490"/>
      <c r="I59" s="490"/>
      <c r="J59" s="490"/>
    </row>
    <row r="60" spans="2:10" ht="17.25" customHeight="1">
      <c r="B60" s="490"/>
      <c r="C60" s="490"/>
      <c r="D60" s="490"/>
      <c r="E60" s="490"/>
      <c r="F60" s="490"/>
      <c r="G60" s="490"/>
      <c r="H60" s="490"/>
      <c r="I60" s="490"/>
      <c r="J60" s="490"/>
    </row>
    <row r="61" spans="2:10" ht="17.25" customHeight="1">
      <c r="B61" s="490"/>
      <c r="C61" s="490"/>
      <c r="D61" s="490"/>
      <c r="E61" s="490"/>
      <c r="F61" s="490"/>
      <c r="G61" s="490"/>
      <c r="H61" s="490"/>
      <c r="I61" s="490"/>
      <c r="J61" s="490"/>
    </row>
    <row r="62" spans="2:10" ht="17.25" customHeight="1">
      <c r="B62" s="490"/>
      <c r="C62" s="490"/>
      <c r="D62" s="490"/>
      <c r="E62" s="490"/>
      <c r="F62" s="490"/>
      <c r="G62" s="490"/>
      <c r="H62" s="490"/>
      <c r="I62" s="490"/>
      <c r="J62" s="490"/>
    </row>
    <row r="63" spans="2:10" ht="17.25" customHeight="1">
      <c r="B63" s="490"/>
      <c r="C63" s="490"/>
      <c r="D63" s="490"/>
      <c r="E63" s="490"/>
      <c r="F63" s="490"/>
      <c r="G63" s="490"/>
      <c r="H63" s="490"/>
      <c r="I63" s="490"/>
      <c r="J63" s="490"/>
    </row>
    <row r="64" spans="2:10" ht="17.25" customHeight="1">
      <c r="B64" s="490"/>
      <c r="C64" s="490"/>
      <c r="D64" s="490"/>
      <c r="E64" s="490"/>
      <c r="F64" s="490"/>
      <c r="G64" s="490"/>
      <c r="H64" s="490"/>
      <c r="I64" s="490"/>
      <c r="J64" s="490"/>
    </row>
    <row r="65" spans="2:10" ht="17.25" customHeight="1">
      <c r="B65" s="490"/>
      <c r="C65" s="490"/>
      <c r="D65" s="490"/>
      <c r="E65" s="490"/>
      <c r="F65" s="490"/>
      <c r="G65" s="490"/>
      <c r="H65" s="490"/>
      <c r="I65" s="490"/>
      <c r="J65" s="490"/>
    </row>
    <row r="66" spans="2:10" ht="17.25" customHeight="1">
      <c r="B66" s="490"/>
      <c r="C66" s="490"/>
      <c r="D66" s="490"/>
      <c r="E66" s="490"/>
      <c r="F66" s="490"/>
      <c r="G66" s="490"/>
      <c r="H66" s="490"/>
      <c r="I66" s="490"/>
      <c r="J66" s="490"/>
    </row>
    <row r="67" spans="2:10" ht="17.25" customHeight="1">
      <c r="B67" s="490"/>
      <c r="C67" s="490"/>
      <c r="D67" s="490"/>
      <c r="E67" s="490"/>
      <c r="F67" s="490"/>
      <c r="G67" s="490"/>
      <c r="H67" s="490"/>
      <c r="I67" s="490"/>
      <c r="J67" s="490"/>
    </row>
    <row r="68" spans="2:10" ht="17.25" customHeight="1">
      <c r="B68" s="490"/>
      <c r="C68" s="490"/>
      <c r="D68" s="490"/>
      <c r="E68" s="490"/>
      <c r="F68" s="490"/>
      <c r="G68" s="490"/>
      <c r="H68" s="490"/>
      <c r="I68" s="490"/>
      <c r="J68" s="490"/>
    </row>
    <row r="69" spans="2:10" ht="17.25" customHeight="1">
      <c r="B69" s="490"/>
      <c r="C69" s="490"/>
      <c r="D69" s="490"/>
      <c r="E69" s="490"/>
      <c r="F69" s="490"/>
      <c r="G69" s="490"/>
      <c r="H69" s="490"/>
      <c r="I69" s="490"/>
      <c r="J69" s="490"/>
    </row>
    <row r="70" spans="2:10" ht="17.25" customHeight="1">
      <c r="B70" s="490"/>
      <c r="C70" s="490"/>
      <c r="D70" s="490"/>
      <c r="E70" s="490"/>
      <c r="F70" s="490"/>
      <c r="G70" s="490"/>
      <c r="H70" s="490"/>
      <c r="I70" s="490"/>
      <c r="J70" s="490"/>
    </row>
    <row r="71" spans="2:10" ht="17.25" customHeight="1">
      <c r="B71" s="490"/>
      <c r="C71" s="490"/>
      <c r="D71" s="490"/>
      <c r="E71" s="490"/>
      <c r="F71" s="490"/>
      <c r="G71" s="490"/>
      <c r="H71" s="490"/>
      <c r="I71" s="490"/>
      <c r="J71" s="490"/>
    </row>
    <row r="72" spans="2:10" ht="17.25" customHeight="1">
      <c r="B72" s="490"/>
      <c r="C72" s="490"/>
      <c r="D72" s="490"/>
      <c r="E72" s="490"/>
      <c r="F72" s="490"/>
      <c r="G72" s="490"/>
      <c r="H72" s="490"/>
      <c r="I72" s="490"/>
      <c r="J72" s="490"/>
    </row>
    <row r="73" spans="2:10" ht="17.25" customHeight="1">
      <c r="B73" s="490"/>
      <c r="C73" s="490"/>
      <c r="D73" s="490"/>
      <c r="E73" s="490"/>
      <c r="F73" s="490"/>
      <c r="G73" s="490"/>
      <c r="H73" s="490"/>
      <c r="I73" s="490"/>
      <c r="J73" s="490"/>
    </row>
    <row r="74" spans="2:10" ht="17.25" customHeight="1">
      <c r="B74" s="490"/>
      <c r="C74" s="490"/>
      <c r="D74" s="490"/>
      <c r="E74" s="490"/>
      <c r="F74" s="490"/>
      <c r="G74" s="490"/>
      <c r="H74" s="490"/>
      <c r="I74" s="490"/>
      <c r="J74" s="490"/>
    </row>
    <row r="75" spans="2:10" ht="17.25" customHeight="1">
      <c r="B75" s="490"/>
      <c r="C75" s="490"/>
      <c r="D75" s="490"/>
      <c r="E75" s="490"/>
      <c r="F75" s="490"/>
      <c r="G75" s="490"/>
      <c r="H75" s="490"/>
      <c r="I75" s="490"/>
      <c r="J75" s="490"/>
    </row>
    <row r="76" spans="2:10" ht="17.25" customHeight="1">
      <c r="B76" s="490"/>
      <c r="C76" s="490"/>
      <c r="D76" s="490"/>
      <c r="E76" s="490"/>
      <c r="F76" s="490"/>
      <c r="G76" s="490"/>
      <c r="H76" s="490"/>
      <c r="I76" s="490"/>
      <c r="J76" s="490"/>
    </row>
    <row r="77" spans="2:10" ht="17.25" customHeight="1">
      <c r="B77" s="490"/>
      <c r="C77" s="490"/>
      <c r="D77" s="490"/>
      <c r="E77" s="490"/>
      <c r="F77" s="490"/>
      <c r="G77" s="490"/>
      <c r="H77" s="490"/>
      <c r="I77" s="490"/>
      <c r="J77" s="490"/>
    </row>
    <row r="78" spans="2:10" ht="17.25" customHeight="1">
      <c r="B78" s="490"/>
      <c r="C78" s="490"/>
      <c r="D78" s="490"/>
      <c r="E78" s="490"/>
      <c r="F78" s="490"/>
      <c r="G78" s="490"/>
      <c r="H78" s="490"/>
      <c r="I78" s="490"/>
      <c r="J78" s="490"/>
    </row>
    <row r="79" spans="2:10" ht="17.25" customHeight="1">
      <c r="B79" s="490"/>
      <c r="C79" s="490"/>
      <c r="D79" s="490"/>
      <c r="E79" s="490"/>
      <c r="F79" s="490"/>
      <c r="G79" s="490"/>
      <c r="H79" s="490"/>
      <c r="I79" s="490"/>
      <c r="J79" s="490"/>
    </row>
    <row r="80" spans="2:10" ht="17.25" customHeight="1">
      <c r="B80" s="490"/>
      <c r="C80" s="490"/>
      <c r="D80" s="490"/>
      <c r="E80" s="490"/>
      <c r="F80" s="490"/>
      <c r="G80" s="490"/>
      <c r="H80" s="490"/>
      <c r="I80" s="490"/>
      <c r="J80" s="490"/>
    </row>
    <row r="81" spans="2:10" ht="17.25" customHeight="1">
      <c r="B81" s="490"/>
      <c r="C81" s="490"/>
      <c r="D81" s="490"/>
      <c r="E81" s="490"/>
      <c r="F81" s="490"/>
      <c r="G81" s="490"/>
      <c r="H81" s="490"/>
      <c r="I81" s="490"/>
      <c r="J81" s="490"/>
    </row>
    <row r="82" spans="2:10" ht="17.25" customHeight="1">
      <c r="B82" s="490"/>
      <c r="C82" s="490"/>
      <c r="D82" s="490"/>
      <c r="E82" s="490"/>
      <c r="F82" s="490"/>
      <c r="G82" s="490"/>
      <c r="H82" s="490"/>
      <c r="I82" s="490"/>
      <c r="J82" s="490"/>
    </row>
    <row r="83" spans="2:10" ht="17.25" customHeight="1">
      <c r="B83" s="490"/>
      <c r="C83" s="490"/>
      <c r="D83" s="490"/>
      <c r="E83" s="490"/>
      <c r="F83" s="490"/>
      <c r="G83" s="490"/>
      <c r="H83" s="490"/>
      <c r="I83" s="490"/>
      <c r="J83" s="490"/>
    </row>
    <row r="84" spans="2:10" ht="17.25" customHeight="1">
      <c r="B84" s="490"/>
      <c r="C84" s="490"/>
      <c r="D84" s="490"/>
      <c r="E84" s="490"/>
      <c r="F84" s="490"/>
      <c r="G84" s="490"/>
      <c r="H84" s="490"/>
      <c r="I84" s="490"/>
      <c r="J84" s="490"/>
    </row>
    <row r="85" spans="2:10" ht="17.25" customHeight="1">
      <c r="B85" s="490"/>
      <c r="C85" s="490"/>
      <c r="D85" s="490"/>
      <c r="E85" s="490"/>
      <c r="F85" s="490"/>
      <c r="G85" s="490"/>
      <c r="H85" s="490"/>
      <c r="I85" s="490"/>
      <c r="J85" s="490"/>
    </row>
    <row r="86" spans="2:10" ht="17.25" customHeight="1">
      <c r="B86" s="490"/>
      <c r="C86" s="490"/>
      <c r="D86" s="490"/>
      <c r="E86" s="490"/>
      <c r="F86" s="490"/>
      <c r="G86" s="490"/>
      <c r="H86" s="490"/>
      <c r="I86" s="490"/>
      <c r="J86" s="490"/>
    </row>
    <row r="87" spans="2:10" ht="17.25" customHeight="1">
      <c r="B87" s="490"/>
      <c r="C87" s="490"/>
      <c r="D87" s="490"/>
      <c r="E87" s="490"/>
      <c r="F87" s="490"/>
      <c r="G87" s="490"/>
      <c r="H87" s="490"/>
      <c r="I87" s="490"/>
      <c r="J87" s="490"/>
    </row>
    <row r="88" spans="2:10" ht="17.25" customHeight="1">
      <c r="B88" s="490"/>
      <c r="C88" s="490"/>
      <c r="D88" s="490"/>
      <c r="E88" s="490"/>
      <c r="F88" s="490"/>
      <c r="G88" s="490"/>
      <c r="H88" s="490"/>
      <c r="I88" s="490"/>
      <c r="J88" s="490"/>
    </row>
    <row r="89" spans="2:10" ht="17.25" customHeight="1">
      <c r="B89" s="490"/>
      <c r="C89" s="490"/>
      <c r="D89" s="490"/>
      <c r="E89" s="490"/>
      <c r="F89" s="490"/>
      <c r="G89" s="490"/>
      <c r="H89" s="490"/>
      <c r="I89" s="490"/>
      <c r="J89" s="490"/>
    </row>
    <row r="90" spans="2:10" ht="17.25" customHeight="1">
      <c r="B90" s="490"/>
      <c r="C90" s="490"/>
      <c r="D90" s="490"/>
      <c r="E90" s="490"/>
      <c r="F90" s="490"/>
      <c r="G90" s="490"/>
      <c r="H90" s="490"/>
      <c r="I90" s="490"/>
      <c r="J90" s="490"/>
    </row>
    <row r="91" spans="2:10" ht="17.25" customHeight="1">
      <c r="B91" s="490"/>
      <c r="C91" s="490"/>
      <c r="D91" s="490"/>
      <c r="E91" s="490"/>
      <c r="F91" s="490"/>
      <c r="G91" s="490"/>
      <c r="H91" s="490"/>
      <c r="I91" s="490"/>
      <c r="J91" s="490"/>
    </row>
    <row r="92" spans="2:10" ht="17.25" customHeight="1">
      <c r="B92" s="490"/>
      <c r="C92" s="490"/>
      <c r="D92" s="490"/>
      <c r="E92" s="490"/>
      <c r="F92" s="490"/>
      <c r="G92" s="490"/>
      <c r="H92" s="490"/>
      <c r="I92" s="490"/>
      <c r="J92" s="490"/>
    </row>
    <row r="93" spans="2:10" ht="17.25" customHeight="1">
      <c r="B93" s="490"/>
      <c r="C93" s="490"/>
      <c r="D93" s="490"/>
      <c r="E93" s="490"/>
      <c r="F93" s="490"/>
      <c r="G93" s="490"/>
      <c r="H93" s="490"/>
      <c r="I93" s="490"/>
      <c r="J93" s="490"/>
    </row>
    <row r="94" spans="2:10" ht="17.25" customHeight="1">
      <c r="B94" s="490"/>
      <c r="C94" s="490"/>
      <c r="D94" s="490"/>
      <c r="E94" s="490"/>
      <c r="F94" s="490"/>
      <c r="G94" s="490"/>
      <c r="H94" s="490"/>
      <c r="I94" s="490"/>
      <c r="J94" s="490"/>
    </row>
    <row r="95" spans="2:10" ht="17.25" customHeight="1">
      <c r="B95" s="490"/>
      <c r="C95" s="490"/>
      <c r="D95" s="490"/>
      <c r="E95" s="490"/>
      <c r="F95" s="490"/>
      <c r="G95" s="490"/>
      <c r="H95" s="490"/>
      <c r="I95" s="490"/>
      <c r="J95" s="490"/>
    </row>
    <row r="96" spans="2:10" ht="17.25" customHeight="1">
      <c r="B96" s="490"/>
      <c r="C96" s="490"/>
      <c r="D96" s="490"/>
      <c r="E96" s="490"/>
      <c r="F96" s="490"/>
      <c r="G96" s="490"/>
      <c r="H96" s="490"/>
      <c r="I96" s="490"/>
      <c r="J96" s="490"/>
    </row>
    <row r="97" spans="2:10" ht="17.25" customHeight="1">
      <c r="B97" s="490"/>
      <c r="C97" s="490"/>
      <c r="D97" s="490"/>
      <c r="E97" s="490"/>
      <c r="F97" s="490"/>
      <c r="G97" s="490"/>
      <c r="H97" s="490"/>
      <c r="I97" s="490"/>
      <c r="J97" s="490"/>
    </row>
    <row r="98" spans="2:10" ht="17.25" customHeight="1">
      <c r="B98" s="490"/>
      <c r="C98" s="490"/>
      <c r="D98" s="490"/>
      <c r="E98" s="490"/>
      <c r="F98" s="490"/>
      <c r="G98" s="490"/>
      <c r="H98" s="490"/>
      <c r="I98" s="490"/>
      <c r="J98" s="490"/>
    </row>
    <row r="99" spans="2:10" ht="17.25" customHeight="1">
      <c r="B99" s="490"/>
      <c r="C99" s="490"/>
      <c r="D99" s="490"/>
      <c r="E99" s="490"/>
      <c r="F99" s="490"/>
      <c r="G99" s="490"/>
      <c r="H99" s="490"/>
      <c r="I99" s="490"/>
      <c r="J99" s="490"/>
    </row>
    <row r="100" spans="2:10" ht="17.25" customHeight="1">
      <c r="B100" s="490"/>
      <c r="C100" s="490"/>
      <c r="D100" s="490"/>
      <c r="E100" s="490"/>
      <c r="F100" s="490"/>
      <c r="G100" s="490"/>
      <c r="H100" s="490"/>
      <c r="I100" s="490"/>
      <c r="J100" s="490"/>
    </row>
    <row r="101" spans="2:10" ht="17.25" customHeight="1">
      <c r="B101" s="490"/>
      <c r="C101" s="490"/>
      <c r="D101" s="490"/>
      <c r="E101" s="490"/>
      <c r="F101" s="490"/>
      <c r="G101" s="490"/>
      <c r="H101" s="490"/>
      <c r="I101" s="490"/>
      <c r="J101" s="490"/>
    </row>
    <row r="102" spans="2:10" ht="17.25" customHeight="1">
      <c r="B102" s="490"/>
      <c r="C102" s="490"/>
      <c r="D102" s="490"/>
      <c r="E102" s="490"/>
      <c r="F102" s="490"/>
      <c r="G102" s="490"/>
      <c r="H102" s="490"/>
      <c r="I102" s="490"/>
      <c r="J102" s="490"/>
    </row>
    <row r="103" spans="2:10" ht="17.25" customHeight="1">
      <c r="B103" s="490"/>
      <c r="C103" s="490"/>
      <c r="D103" s="490"/>
      <c r="E103" s="490"/>
      <c r="F103" s="490"/>
      <c r="G103" s="490"/>
      <c r="H103" s="490"/>
      <c r="I103" s="490"/>
      <c r="J103" s="490"/>
    </row>
    <row r="104" spans="2:10" ht="17.25" customHeight="1">
      <c r="B104" s="490"/>
      <c r="C104" s="490"/>
      <c r="D104" s="490"/>
      <c r="E104" s="490"/>
      <c r="F104" s="490"/>
      <c r="G104" s="490"/>
      <c r="H104" s="490"/>
      <c r="I104" s="490"/>
      <c r="J104" s="490"/>
    </row>
    <row r="105" spans="2:10" ht="17.25" customHeight="1">
      <c r="B105" s="490"/>
      <c r="C105" s="490"/>
      <c r="D105" s="490"/>
      <c r="E105" s="490"/>
      <c r="F105" s="490"/>
      <c r="G105" s="490"/>
      <c r="H105" s="490"/>
      <c r="I105" s="490"/>
      <c r="J105" s="490"/>
    </row>
    <row r="106" spans="2:10" ht="17.25" customHeight="1">
      <c r="B106" s="490"/>
      <c r="C106" s="490"/>
      <c r="D106" s="490"/>
      <c r="E106" s="490"/>
      <c r="F106" s="490"/>
      <c r="G106" s="490"/>
      <c r="H106" s="490"/>
      <c r="I106" s="490"/>
      <c r="J106" s="490"/>
    </row>
    <row r="107" spans="2:10" ht="17.25" customHeight="1">
      <c r="B107" s="490"/>
      <c r="C107" s="490"/>
      <c r="D107" s="490"/>
      <c r="E107" s="490"/>
      <c r="F107" s="490"/>
      <c r="G107" s="490"/>
      <c r="H107" s="490"/>
      <c r="I107" s="490"/>
      <c r="J107" s="490"/>
    </row>
    <row r="108" spans="2:10" ht="17.25" customHeight="1">
      <c r="B108" s="490"/>
      <c r="C108" s="490"/>
      <c r="D108" s="490"/>
      <c r="E108" s="490"/>
      <c r="F108" s="490"/>
      <c r="G108" s="490"/>
      <c r="H108" s="490"/>
      <c r="I108" s="490"/>
      <c r="J108" s="490"/>
    </row>
    <row r="109" spans="2:10" ht="17.25" customHeight="1">
      <c r="B109" s="490"/>
      <c r="C109" s="490"/>
      <c r="D109" s="490"/>
      <c r="E109" s="490"/>
      <c r="F109" s="490"/>
      <c r="G109" s="490"/>
      <c r="H109" s="490"/>
      <c r="I109" s="490"/>
      <c r="J109" s="490"/>
    </row>
    <row r="110" spans="2:10" ht="17.25" customHeight="1">
      <c r="B110" s="490"/>
      <c r="C110" s="490"/>
      <c r="D110" s="490"/>
      <c r="E110" s="490"/>
      <c r="F110" s="490"/>
      <c r="G110" s="490"/>
      <c r="H110" s="490"/>
      <c r="I110" s="490"/>
      <c r="J110" s="490"/>
    </row>
    <row r="111" spans="2:10" ht="17.25" customHeight="1">
      <c r="B111" s="490"/>
      <c r="C111" s="490"/>
      <c r="D111" s="490"/>
      <c r="E111" s="490"/>
      <c r="F111" s="490"/>
      <c r="G111" s="490"/>
      <c r="H111" s="490"/>
      <c r="I111" s="490"/>
      <c r="J111" s="490"/>
    </row>
    <row r="112" spans="2:10" ht="17.25" customHeight="1">
      <c r="B112" s="490"/>
      <c r="C112" s="490"/>
      <c r="D112" s="490"/>
      <c r="E112" s="490"/>
      <c r="F112" s="490"/>
      <c r="G112" s="490"/>
      <c r="H112" s="490"/>
      <c r="I112" s="490"/>
      <c r="J112" s="490"/>
    </row>
    <row r="113" spans="2:10" ht="17.25" customHeight="1">
      <c r="B113" s="490"/>
      <c r="C113" s="490"/>
      <c r="D113" s="490"/>
      <c r="E113" s="490"/>
      <c r="F113" s="490"/>
      <c r="G113" s="490"/>
      <c r="H113" s="490"/>
      <c r="I113" s="490"/>
      <c r="J113" s="490"/>
    </row>
    <row r="114" spans="2:10" ht="17.25" customHeight="1">
      <c r="B114" s="490"/>
      <c r="C114" s="490"/>
      <c r="D114" s="490"/>
      <c r="E114" s="490"/>
      <c r="F114" s="490"/>
      <c r="G114" s="490"/>
      <c r="H114" s="490"/>
      <c r="I114" s="490"/>
      <c r="J114" s="490"/>
    </row>
    <row r="115" spans="2:10" ht="17.25" customHeight="1">
      <c r="B115" s="490"/>
      <c r="C115" s="490"/>
      <c r="D115" s="490"/>
      <c r="E115" s="490"/>
      <c r="F115" s="490"/>
      <c r="G115" s="490"/>
      <c r="H115" s="490"/>
      <c r="I115" s="490"/>
      <c r="J115" s="490"/>
    </row>
    <row r="116" spans="2:10" ht="17.25" customHeight="1">
      <c r="B116" s="490"/>
      <c r="C116" s="490"/>
      <c r="D116" s="490"/>
      <c r="E116" s="490"/>
      <c r="F116" s="490"/>
      <c r="G116" s="490"/>
      <c r="H116" s="490"/>
      <c r="I116" s="490"/>
      <c r="J116" s="490"/>
    </row>
    <row r="117" spans="2:10" ht="17.25" customHeight="1">
      <c r="B117" s="490"/>
      <c r="C117" s="490"/>
      <c r="D117" s="490"/>
      <c r="E117" s="490"/>
      <c r="F117" s="490"/>
      <c r="G117" s="490"/>
      <c r="H117" s="490"/>
      <c r="I117" s="490"/>
      <c r="J117" s="490"/>
    </row>
    <row r="118" spans="2:10" ht="17.25" customHeight="1">
      <c r="B118" s="490"/>
      <c r="C118" s="490"/>
      <c r="D118" s="490"/>
      <c r="E118" s="490"/>
      <c r="F118" s="490"/>
      <c r="G118" s="490"/>
      <c r="H118" s="490"/>
      <c r="I118" s="490"/>
      <c r="J118" s="490"/>
    </row>
    <row r="119" spans="2:10" ht="17.25" customHeight="1">
      <c r="B119" s="490"/>
      <c r="C119" s="490"/>
      <c r="D119" s="490"/>
      <c r="E119" s="490"/>
      <c r="F119" s="490"/>
      <c r="G119" s="490"/>
      <c r="H119" s="490"/>
      <c r="I119" s="490"/>
      <c r="J119" s="490"/>
    </row>
    <row r="120" spans="2:10" ht="17.25" customHeight="1">
      <c r="B120" s="490"/>
      <c r="C120" s="490"/>
      <c r="D120" s="490"/>
      <c r="E120" s="490"/>
      <c r="F120" s="490"/>
      <c r="G120" s="490"/>
      <c r="H120" s="490"/>
      <c r="I120" s="490"/>
      <c r="J120" s="490"/>
    </row>
    <row r="121" spans="2:10" ht="17.25" customHeight="1">
      <c r="B121" s="490"/>
      <c r="C121" s="490"/>
      <c r="D121" s="490"/>
      <c r="E121" s="490"/>
      <c r="F121" s="490"/>
      <c r="G121" s="490"/>
      <c r="H121" s="490"/>
      <c r="I121" s="490"/>
      <c r="J121" s="490"/>
    </row>
    <row r="122" spans="2:10" ht="17.25" customHeight="1">
      <c r="B122" s="490"/>
      <c r="C122" s="490"/>
      <c r="D122" s="490"/>
      <c r="E122" s="490"/>
      <c r="F122" s="490"/>
      <c r="G122" s="490"/>
      <c r="H122" s="490"/>
      <c r="I122" s="490"/>
      <c r="J122" s="490"/>
    </row>
    <row r="123" spans="2:10" ht="17.25" customHeight="1">
      <c r="B123" s="490"/>
      <c r="C123" s="490"/>
      <c r="D123" s="490"/>
      <c r="E123" s="490"/>
      <c r="F123" s="490"/>
      <c r="G123" s="490"/>
      <c r="H123" s="490"/>
      <c r="I123" s="490"/>
      <c r="J123" s="490"/>
    </row>
    <row r="124" spans="2:10" ht="17.25" customHeight="1">
      <c r="B124" s="490"/>
      <c r="C124" s="490"/>
      <c r="D124" s="490"/>
      <c r="E124" s="490"/>
      <c r="F124" s="490"/>
      <c r="G124" s="490"/>
      <c r="H124" s="490"/>
      <c r="I124" s="490"/>
      <c r="J124" s="490"/>
    </row>
    <row r="125" spans="2:10" ht="17.25" customHeight="1">
      <c r="B125" s="490"/>
      <c r="C125" s="490"/>
      <c r="D125" s="490"/>
      <c r="E125" s="490"/>
      <c r="F125" s="490"/>
      <c r="G125" s="490"/>
      <c r="H125" s="490"/>
      <c r="I125" s="490"/>
      <c r="J125" s="490"/>
    </row>
    <row r="126" spans="2:10" ht="17.25" customHeight="1">
      <c r="B126" s="490"/>
      <c r="C126" s="490"/>
      <c r="D126" s="490"/>
      <c r="E126" s="490"/>
      <c r="F126" s="490"/>
      <c r="G126" s="490"/>
      <c r="H126" s="490"/>
      <c r="I126" s="490"/>
      <c r="J126" s="490"/>
    </row>
    <row r="127" spans="2:10" ht="17.25" customHeight="1">
      <c r="B127" s="490"/>
      <c r="C127" s="490"/>
      <c r="D127" s="490"/>
      <c r="E127" s="490"/>
      <c r="F127" s="490"/>
      <c r="G127" s="490"/>
      <c r="H127" s="490"/>
      <c r="I127" s="490"/>
      <c r="J127" s="490"/>
    </row>
    <row r="128" spans="2:10" ht="17.25" customHeight="1">
      <c r="B128" s="490"/>
      <c r="C128" s="490"/>
      <c r="D128" s="490"/>
      <c r="E128" s="490"/>
      <c r="F128" s="490"/>
      <c r="G128" s="490"/>
      <c r="H128" s="490"/>
      <c r="I128" s="490"/>
      <c r="J128" s="490"/>
    </row>
    <row r="129" spans="2:10" ht="17.25" customHeight="1">
      <c r="B129" s="490"/>
      <c r="C129" s="490"/>
      <c r="D129" s="490"/>
      <c r="E129" s="490"/>
      <c r="F129" s="490"/>
      <c r="G129" s="490"/>
      <c r="H129" s="490"/>
      <c r="I129" s="490"/>
      <c r="J129" s="490"/>
    </row>
    <row r="130" spans="2:10" ht="17.25" customHeight="1">
      <c r="B130" s="490"/>
      <c r="C130" s="490"/>
      <c r="D130" s="490"/>
      <c r="E130" s="490"/>
      <c r="F130" s="490"/>
      <c r="G130" s="490"/>
      <c r="H130" s="490"/>
      <c r="I130" s="490"/>
      <c r="J130" s="490"/>
    </row>
    <row r="131" spans="2:10" ht="17.25" customHeight="1">
      <c r="B131" s="490"/>
      <c r="C131" s="490"/>
      <c r="D131" s="490"/>
      <c r="E131" s="490"/>
      <c r="F131" s="490"/>
      <c r="G131" s="490"/>
      <c r="H131" s="490"/>
      <c r="I131" s="490"/>
      <c r="J131" s="490"/>
    </row>
    <row r="132" spans="2:10" ht="17.25" customHeight="1">
      <c r="B132" s="490"/>
      <c r="C132" s="490"/>
      <c r="D132" s="490"/>
      <c r="E132" s="490"/>
      <c r="F132" s="490"/>
      <c r="G132" s="490"/>
      <c r="H132" s="490"/>
      <c r="I132" s="490"/>
      <c r="J132" s="490"/>
    </row>
    <row r="133" spans="2:10" ht="17.25" customHeight="1">
      <c r="B133" s="490"/>
      <c r="C133" s="490"/>
      <c r="D133" s="490"/>
      <c r="E133" s="490"/>
      <c r="F133" s="490"/>
      <c r="G133" s="490"/>
      <c r="H133" s="490"/>
      <c r="I133" s="490"/>
      <c r="J133" s="490"/>
    </row>
    <row r="134" spans="2:10" ht="17.25" customHeight="1">
      <c r="B134" s="490"/>
      <c r="C134" s="490"/>
      <c r="D134" s="490"/>
      <c r="E134" s="490"/>
      <c r="F134" s="490"/>
      <c r="G134" s="490"/>
      <c r="H134" s="490"/>
      <c r="I134" s="490"/>
      <c r="J134" s="490"/>
    </row>
    <row r="135" spans="2:10" ht="17.25" customHeight="1">
      <c r="B135" s="490"/>
      <c r="C135" s="490"/>
      <c r="D135" s="490"/>
      <c r="E135" s="490"/>
      <c r="F135" s="490"/>
      <c r="G135" s="490"/>
      <c r="H135" s="490"/>
      <c r="I135" s="490"/>
      <c r="J135" s="490"/>
    </row>
    <row r="136" spans="2:10" ht="17.25" customHeight="1">
      <c r="B136" s="490"/>
      <c r="C136" s="490"/>
      <c r="D136" s="490"/>
      <c r="E136" s="490"/>
      <c r="F136" s="490"/>
      <c r="G136" s="490"/>
      <c r="H136" s="490"/>
      <c r="I136" s="490"/>
      <c r="J136" s="490"/>
    </row>
    <row r="137" spans="2:10" ht="17.25" customHeight="1">
      <c r="B137" s="490"/>
      <c r="C137" s="490"/>
      <c r="D137" s="490"/>
      <c r="E137" s="490"/>
      <c r="F137" s="490"/>
      <c r="G137" s="490"/>
      <c r="H137" s="490"/>
      <c r="I137" s="490"/>
      <c r="J137" s="490"/>
    </row>
    <row r="138" spans="2:10" ht="17.25" customHeight="1">
      <c r="B138" s="490"/>
      <c r="C138" s="490"/>
      <c r="D138" s="490"/>
      <c r="E138" s="490"/>
      <c r="F138" s="490"/>
      <c r="G138" s="490"/>
      <c r="H138" s="490"/>
      <c r="I138" s="490"/>
      <c r="J138" s="490"/>
    </row>
    <row r="139" spans="2:10" ht="17.25" customHeight="1">
      <c r="B139" s="490"/>
      <c r="C139" s="490"/>
      <c r="D139" s="490"/>
      <c r="E139" s="490"/>
      <c r="F139" s="490"/>
      <c r="G139" s="490"/>
      <c r="H139" s="490"/>
      <c r="I139" s="490"/>
      <c r="J139" s="490"/>
    </row>
    <row r="140" spans="2:10" ht="17.25" customHeight="1">
      <c r="B140" s="490"/>
      <c r="C140" s="490"/>
      <c r="D140" s="490"/>
      <c r="E140" s="490"/>
      <c r="F140" s="490"/>
      <c r="G140" s="490"/>
      <c r="H140" s="490"/>
      <c r="I140" s="490"/>
      <c r="J140" s="490"/>
    </row>
    <row r="141" spans="2:10" ht="17.25" customHeight="1">
      <c r="B141" s="490"/>
      <c r="C141" s="490"/>
      <c r="D141" s="490"/>
      <c r="E141" s="490"/>
      <c r="F141" s="490"/>
      <c r="G141" s="490"/>
      <c r="H141" s="490"/>
      <c r="I141" s="490"/>
      <c r="J141" s="490"/>
    </row>
    <row r="142" spans="2:10" ht="17.25" customHeight="1">
      <c r="B142" s="490"/>
      <c r="C142" s="490"/>
      <c r="D142" s="490"/>
      <c r="E142" s="490"/>
      <c r="F142" s="490"/>
      <c r="G142" s="490"/>
      <c r="H142" s="490"/>
      <c r="I142" s="490"/>
      <c r="J142" s="490"/>
    </row>
    <row r="143" spans="2:10" ht="17.25" customHeight="1">
      <c r="B143" s="490"/>
      <c r="C143" s="490"/>
      <c r="D143" s="490"/>
      <c r="E143" s="490"/>
      <c r="F143" s="490"/>
      <c r="G143" s="490"/>
      <c r="H143" s="490"/>
      <c r="I143" s="490"/>
      <c r="J143" s="490"/>
    </row>
    <row r="144" spans="2:10" ht="17.25" customHeight="1">
      <c r="B144" s="490"/>
      <c r="C144" s="490"/>
      <c r="D144" s="490"/>
      <c r="E144" s="490"/>
      <c r="F144" s="490"/>
      <c r="G144" s="490"/>
      <c r="H144" s="490"/>
      <c r="I144" s="490"/>
      <c r="J144" s="490"/>
    </row>
    <row r="145" spans="2:10" ht="17.25" customHeight="1">
      <c r="B145" s="490"/>
      <c r="C145" s="490"/>
      <c r="D145" s="490"/>
      <c r="E145" s="490"/>
      <c r="F145" s="490"/>
      <c r="G145" s="490"/>
      <c r="H145" s="490"/>
      <c r="I145" s="490"/>
      <c r="J145" s="490"/>
    </row>
    <row r="146" spans="2:10" ht="17.25" customHeight="1">
      <c r="B146" s="490"/>
      <c r="C146" s="490"/>
      <c r="D146" s="490"/>
      <c r="E146" s="490"/>
      <c r="F146" s="490"/>
      <c r="G146" s="490"/>
      <c r="H146" s="490"/>
      <c r="I146" s="490"/>
      <c r="J146" s="490"/>
    </row>
    <row r="147" spans="2:10" ht="17.25" customHeight="1">
      <c r="B147" s="490"/>
      <c r="C147" s="490"/>
      <c r="D147" s="490"/>
      <c r="E147" s="490"/>
      <c r="F147" s="490"/>
      <c r="G147" s="490"/>
      <c r="H147" s="490"/>
      <c r="I147" s="490"/>
      <c r="J147" s="490"/>
    </row>
    <row r="148" spans="2:10" ht="17.25" customHeight="1">
      <c r="B148" s="490"/>
      <c r="C148" s="490"/>
      <c r="D148" s="490"/>
      <c r="E148" s="490"/>
      <c r="F148" s="490"/>
      <c r="G148" s="490"/>
      <c r="H148" s="490"/>
      <c r="I148" s="490"/>
      <c r="J148" s="490"/>
    </row>
    <row r="149" spans="2:10" ht="17.25" customHeight="1">
      <c r="B149" s="490"/>
      <c r="C149" s="490"/>
      <c r="D149" s="490"/>
      <c r="E149" s="490"/>
      <c r="F149" s="490"/>
      <c r="G149" s="490"/>
      <c r="H149" s="490"/>
      <c r="I149" s="490"/>
      <c r="J149" s="490"/>
    </row>
    <row r="150" spans="2:10" ht="17.25" customHeight="1">
      <c r="B150" s="490"/>
      <c r="C150" s="490"/>
      <c r="D150" s="490"/>
      <c r="E150" s="490"/>
      <c r="F150" s="490"/>
      <c r="G150" s="490"/>
      <c r="H150" s="490"/>
      <c r="I150" s="490"/>
      <c r="J150" s="490"/>
    </row>
    <row r="151" spans="2:10" ht="17.25" customHeight="1">
      <c r="B151" s="490"/>
      <c r="C151" s="490"/>
      <c r="D151" s="490"/>
      <c r="E151" s="490"/>
      <c r="F151" s="490"/>
      <c r="G151" s="490"/>
      <c r="H151" s="490"/>
      <c r="I151" s="490"/>
      <c r="J151" s="490"/>
    </row>
    <row r="152" spans="2:10" ht="17.25" customHeight="1">
      <c r="B152" s="490"/>
      <c r="C152" s="490"/>
      <c r="D152" s="490"/>
      <c r="E152" s="490"/>
      <c r="F152" s="490"/>
      <c r="G152" s="490"/>
      <c r="H152" s="490"/>
      <c r="I152" s="490"/>
      <c r="J152" s="490"/>
    </row>
    <row r="153" spans="2:10" ht="17.25" customHeight="1">
      <c r="B153" s="490"/>
      <c r="C153" s="490"/>
      <c r="D153" s="490"/>
      <c r="E153" s="490"/>
      <c r="F153" s="490"/>
      <c r="G153" s="490"/>
      <c r="H153" s="490"/>
      <c r="I153" s="490"/>
      <c r="J153" s="490"/>
    </row>
    <row r="154" spans="2:10" ht="17.25" customHeight="1">
      <c r="B154" s="490"/>
      <c r="C154" s="490"/>
      <c r="D154" s="490"/>
      <c r="E154" s="490"/>
      <c r="F154" s="490"/>
      <c r="G154" s="490"/>
      <c r="H154" s="490"/>
      <c r="I154" s="490"/>
      <c r="J154" s="490"/>
    </row>
    <row r="155" spans="2:10" ht="17.25" customHeight="1">
      <c r="B155" s="490"/>
      <c r="C155" s="490"/>
      <c r="D155" s="490"/>
      <c r="E155" s="490"/>
      <c r="F155" s="490"/>
      <c r="G155" s="490"/>
      <c r="H155" s="490"/>
      <c r="I155" s="490"/>
      <c r="J155" s="490"/>
    </row>
    <row r="156" spans="2:10" ht="17.25" customHeight="1">
      <c r="B156" s="490"/>
      <c r="C156" s="490"/>
      <c r="D156" s="490"/>
      <c r="E156" s="490"/>
      <c r="F156" s="490"/>
      <c r="G156" s="490"/>
      <c r="H156" s="490"/>
      <c r="I156" s="490"/>
      <c r="J156" s="490"/>
    </row>
    <row r="157" spans="2:10" ht="17.25" customHeight="1">
      <c r="B157" s="490"/>
      <c r="C157" s="490"/>
      <c r="D157" s="490"/>
      <c r="E157" s="490"/>
      <c r="F157" s="490"/>
      <c r="G157" s="490"/>
      <c r="H157" s="490"/>
      <c r="I157" s="490"/>
      <c r="J157" s="490"/>
    </row>
    <row r="158" spans="2:10" ht="17.25" customHeight="1">
      <c r="B158" s="490"/>
      <c r="C158" s="490"/>
      <c r="D158" s="490"/>
      <c r="E158" s="490"/>
      <c r="F158" s="490"/>
      <c r="G158" s="490"/>
      <c r="H158" s="490"/>
      <c r="I158" s="490"/>
      <c r="J158" s="490"/>
    </row>
    <row r="159" spans="2:10" ht="17.25" customHeight="1">
      <c r="B159" s="490"/>
      <c r="C159" s="490"/>
      <c r="D159" s="490"/>
      <c r="E159" s="490"/>
      <c r="F159" s="490"/>
      <c r="G159" s="490"/>
      <c r="H159" s="490"/>
      <c r="I159" s="490"/>
      <c r="J159" s="490"/>
    </row>
    <row r="160" spans="2:10" ht="17.25" customHeight="1">
      <c r="B160" s="490"/>
      <c r="C160" s="490"/>
      <c r="D160" s="490"/>
      <c r="E160" s="490"/>
      <c r="F160" s="490"/>
      <c r="G160" s="490"/>
      <c r="H160" s="490"/>
      <c r="I160" s="490"/>
      <c r="J160" s="490"/>
    </row>
    <row r="161" spans="2:10" ht="17.25" customHeight="1">
      <c r="B161" s="490"/>
      <c r="C161" s="490"/>
      <c r="D161" s="490"/>
      <c r="E161" s="490"/>
      <c r="F161" s="490"/>
      <c r="G161" s="490"/>
      <c r="H161" s="490"/>
      <c r="I161" s="490"/>
      <c r="J161" s="490"/>
    </row>
    <row r="162" spans="2:10" ht="17.25" customHeight="1">
      <c r="B162" s="490"/>
      <c r="C162" s="490"/>
      <c r="D162" s="490"/>
      <c r="E162" s="490"/>
      <c r="F162" s="490"/>
      <c r="G162" s="490"/>
      <c r="H162" s="490"/>
      <c r="I162" s="490"/>
      <c r="J162" s="490"/>
    </row>
    <row r="163" spans="2:10" ht="17.25" customHeight="1">
      <c r="B163" s="490"/>
      <c r="C163" s="490"/>
      <c r="D163" s="490"/>
      <c r="E163" s="490"/>
      <c r="F163" s="490"/>
      <c r="G163" s="490"/>
      <c r="H163" s="490"/>
      <c r="I163" s="490"/>
      <c r="J163" s="490"/>
    </row>
    <row r="164" spans="2:10" ht="17.25" customHeight="1">
      <c r="B164" s="490"/>
      <c r="C164" s="490"/>
      <c r="D164" s="490"/>
      <c r="E164" s="490"/>
      <c r="F164" s="490"/>
      <c r="G164" s="490"/>
      <c r="H164" s="490"/>
      <c r="I164" s="490"/>
      <c r="J164" s="490"/>
    </row>
    <row r="165" spans="2:10" ht="17.25" customHeight="1">
      <c r="B165" s="490"/>
      <c r="C165" s="490"/>
      <c r="D165" s="490"/>
      <c r="E165" s="490"/>
      <c r="F165" s="490"/>
      <c r="G165" s="490"/>
      <c r="H165" s="490"/>
      <c r="I165" s="490"/>
      <c r="J165" s="490"/>
    </row>
    <row r="166" spans="2:10" ht="17.25" customHeight="1">
      <c r="B166" s="490"/>
      <c r="C166" s="490"/>
      <c r="D166" s="490"/>
      <c r="E166" s="490"/>
      <c r="F166" s="490"/>
      <c r="G166" s="490"/>
      <c r="H166" s="490"/>
      <c r="I166" s="490"/>
      <c r="J166" s="490"/>
    </row>
    <row r="167" spans="2:10" ht="17.25" customHeight="1">
      <c r="B167" s="490"/>
      <c r="C167" s="490"/>
      <c r="D167" s="490"/>
      <c r="E167" s="490"/>
      <c r="F167" s="490"/>
      <c r="G167" s="490"/>
      <c r="H167" s="490"/>
      <c r="I167" s="490"/>
      <c r="J167" s="490"/>
    </row>
    <row r="168" spans="2:10" ht="17.25" customHeight="1">
      <c r="B168" s="490"/>
      <c r="C168" s="490"/>
      <c r="D168" s="490"/>
      <c r="E168" s="490"/>
      <c r="F168" s="490"/>
      <c r="G168" s="490"/>
      <c r="H168" s="490"/>
      <c r="I168" s="490"/>
      <c r="J168" s="490"/>
    </row>
    <row r="169" spans="2:10" ht="17.25" customHeight="1">
      <c r="B169" s="490"/>
      <c r="C169" s="490"/>
      <c r="D169" s="490"/>
      <c r="E169" s="490"/>
      <c r="F169" s="490"/>
      <c r="G169" s="490"/>
      <c r="H169" s="490"/>
      <c r="I169" s="490"/>
      <c r="J169" s="490"/>
    </row>
    <row r="170" spans="2:10" ht="17.25" customHeight="1">
      <c r="B170" s="490"/>
      <c r="C170" s="490"/>
      <c r="D170" s="490"/>
      <c r="E170" s="490"/>
      <c r="F170" s="490"/>
      <c r="G170" s="490"/>
      <c r="H170" s="490"/>
      <c r="I170" s="490"/>
      <c r="J170" s="490"/>
    </row>
    <row r="171" spans="2:10" ht="17.25" customHeight="1">
      <c r="B171" s="490"/>
      <c r="C171" s="490"/>
      <c r="D171" s="490"/>
      <c r="E171" s="490"/>
      <c r="F171" s="490"/>
      <c r="G171" s="490"/>
      <c r="H171" s="490"/>
      <c r="I171" s="490"/>
      <c r="J171" s="490"/>
    </row>
    <row r="172" spans="2:10" ht="17.25" customHeight="1">
      <c r="B172" s="490"/>
      <c r="C172" s="490"/>
      <c r="D172" s="490"/>
      <c r="E172" s="490"/>
      <c r="F172" s="490"/>
      <c r="G172" s="490"/>
      <c r="H172" s="490"/>
      <c r="I172" s="490"/>
      <c r="J172" s="490"/>
    </row>
    <row r="173" spans="2:10" ht="17.25" customHeight="1">
      <c r="B173" s="490"/>
      <c r="C173" s="490"/>
      <c r="D173" s="490"/>
      <c r="E173" s="490"/>
      <c r="F173" s="490"/>
      <c r="G173" s="490"/>
      <c r="H173" s="490"/>
      <c r="I173" s="490"/>
      <c r="J173" s="490"/>
    </row>
    <row r="174" spans="2:10" ht="17.25" customHeight="1">
      <c r="B174" s="490"/>
      <c r="C174" s="490"/>
      <c r="D174" s="490"/>
      <c r="E174" s="490"/>
      <c r="F174" s="490"/>
      <c r="G174" s="490"/>
      <c r="H174" s="490"/>
      <c r="I174" s="490"/>
      <c r="J174" s="490"/>
    </row>
    <row r="175" spans="2:10" ht="17.25" customHeight="1">
      <c r="B175" s="490"/>
      <c r="C175" s="490"/>
      <c r="D175" s="490"/>
      <c r="E175" s="490"/>
      <c r="F175" s="490"/>
      <c r="G175" s="490"/>
      <c r="H175" s="490"/>
      <c r="I175" s="490"/>
      <c r="J175" s="490"/>
    </row>
    <row r="176" spans="2:10" ht="17.25" customHeight="1">
      <c r="B176" s="490"/>
      <c r="C176" s="490"/>
      <c r="D176" s="490"/>
      <c r="E176" s="490"/>
      <c r="F176" s="490"/>
      <c r="G176" s="490"/>
      <c r="H176" s="490"/>
      <c r="I176" s="490"/>
      <c r="J176" s="490"/>
    </row>
    <row r="177" spans="2:10" ht="17.25" customHeight="1">
      <c r="B177" s="490"/>
      <c r="C177" s="490"/>
      <c r="D177" s="490"/>
      <c r="E177" s="490"/>
      <c r="F177" s="490"/>
      <c r="G177" s="490"/>
      <c r="H177" s="490"/>
      <c r="I177" s="490"/>
      <c r="J177" s="490"/>
    </row>
    <row r="178" spans="2:10" ht="17.25" customHeight="1">
      <c r="B178" s="490"/>
      <c r="C178" s="490"/>
      <c r="D178" s="490"/>
      <c r="E178" s="490"/>
      <c r="F178" s="490"/>
      <c r="G178" s="490"/>
      <c r="H178" s="490"/>
      <c r="I178" s="490"/>
      <c r="J178" s="490"/>
    </row>
    <row r="179" spans="2:10" ht="17.25" customHeight="1">
      <c r="B179" s="490"/>
      <c r="C179" s="490"/>
      <c r="D179" s="490"/>
      <c r="E179" s="490"/>
      <c r="F179" s="490"/>
      <c r="G179" s="490"/>
      <c r="H179" s="490"/>
      <c r="I179" s="490"/>
      <c r="J179" s="490"/>
    </row>
    <row r="180" spans="2:10" ht="17.25" customHeight="1">
      <c r="B180" s="490"/>
      <c r="C180" s="490"/>
      <c r="D180" s="490"/>
      <c r="E180" s="490"/>
      <c r="F180" s="490"/>
      <c r="G180" s="490"/>
      <c r="H180" s="490"/>
      <c r="I180" s="490"/>
      <c r="J180" s="490"/>
    </row>
    <row r="181" spans="2:10" ht="17.25" customHeight="1">
      <c r="B181" s="490"/>
      <c r="C181" s="490"/>
      <c r="D181" s="490"/>
      <c r="E181" s="490"/>
      <c r="F181" s="490"/>
      <c r="G181" s="490"/>
      <c r="H181" s="490"/>
      <c r="I181" s="490"/>
      <c r="J181" s="490"/>
    </row>
    <row r="182" spans="2:10" ht="17.25" customHeight="1">
      <c r="B182" s="490"/>
      <c r="C182" s="490"/>
      <c r="D182" s="490"/>
      <c r="E182" s="490"/>
      <c r="F182" s="490"/>
      <c r="G182" s="490"/>
      <c r="H182" s="490"/>
      <c r="I182" s="490"/>
      <c r="J182" s="490"/>
    </row>
    <row r="183" spans="2:10" ht="17.25" customHeight="1">
      <c r="B183" s="490"/>
      <c r="C183" s="490"/>
      <c r="D183" s="490"/>
      <c r="E183" s="490"/>
      <c r="F183" s="490"/>
      <c r="G183" s="490"/>
      <c r="H183" s="490"/>
      <c r="I183" s="490"/>
      <c r="J183" s="490"/>
    </row>
    <row r="184" spans="2:10" ht="17.25" customHeight="1">
      <c r="B184" s="490"/>
      <c r="C184" s="490"/>
      <c r="D184" s="490"/>
      <c r="E184" s="490"/>
      <c r="F184" s="490"/>
      <c r="G184" s="490"/>
      <c r="H184" s="490"/>
      <c r="I184" s="490"/>
      <c r="J184" s="490"/>
    </row>
    <row r="185" spans="2:10" ht="17.25" customHeight="1">
      <c r="B185" s="490"/>
      <c r="C185" s="490"/>
      <c r="D185" s="490"/>
      <c r="E185" s="490"/>
      <c r="F185" s="490"/>
      <c r="G185" s="490"/>
      <c r="H185" s="490"/>
      <c r="I185" s="490"/>
      <c r="J185" s="490"/>
    </row>
    <row r="186" spans="2:10" ht="17.25" customHeight="1">
      <c r="B186" s="490"/>
      <c r="C186" s="490"/>
      <c r="D186" s="490"/>
      <c r="E186" s="490"/>
      <c r="F186" s="490"/>
      <c r="G186" s="490"/>
      <c r="H186" s="490"/>
      <c r="I186" s="490"/>
      <c r="J186" s="490"/>
    </row>
    <row r="187" spans="2:10" ht="17.25" customHeight="1">
      <c r="B187" s="490"/>
      <c r="C187" s="490"/>
      <c r="D187" s="490"/>
      <c r="E187" s="490"/>
      <c r="F187" s="490"/>
      <c r="G187" s="490"/>
      <c r="H187" s="490"/>
      <c r="I187" s="490"/>
      <c r="J187" s="490"/>
    </row>
    <row r="188" spans="2:10" ht="17.25" customHeight="1">
      <c r="B188" s="490"/>
      <c r="C188" s="490"/>
      <c r="D188" s="490"/>
      <c r="E188" s="490"/>
      <c r="F188" s="490"/>
      <c r="G188" s="490"/>
      <c r="H188" s="490"/>
      <c r="I188" s="490"/>
      <c r="J188" s="490"/>
    </row>
    <row r="189" spans="2:10" ht="17.25" customHeight="1">
      <c r="B189" s="490"/>
      <c r="C189" s="490"/>
      <c r="D189" s="490"/>
      <c r="E189" s="490"/>
      <c r="F189" s="490"/>
      <c r="G189" s="490"/>
      <c r="H189" s="490"/>
      <c r="I189" s="490"/>
      <c r="J189" s="490"/>
    </row>
    <row r="190" spans="2:10" ht="17.25" customHeight="1">
      <c r="B190" s="490"/>
      <c r="C190" s="490"/>
      <c r="D190" s="490"/>
      <c r="E190" s="490"/>
      <c r="F190" s="490"/>
      <c r="G190" s="490"/>
      <c r="H190" s="490"/>
      <c r="I190" s="490"/>
      <c r="J190" s="490"/>
    </row>
    <row r="191" spans="2:10" ht="17.25" customHeight="1">
      <c r="B191" s="490"/>
      <c r="C191" s="490"/>
      <c r="D191" s="490"/>
      <c r="E191" s="490"/>
      <c r="F191" s="490"/>
      <c r="G191" s="490"/>
      <c r="H191" s="490"/>
      <c r="I191" s="490"/>
      <c r="J191" s="490"/>
    </row>
    <row r="192" spans="2:10" ht="17.25" customHeight="1">
      <c r="B192" s="490"/>
      <c r="C192" s="490"/>
      <c r="D192" s="490"/>
      <c r="E192" s="490"/>
      <c r="F192" s="490"/>
      <c r="G192" s="490"/>
      <c r="H192" s="490"/>
      <c r="I192" s="490"/>
      <c r="J192" s="490"/>
    </row>
    <row r="193" spans="2:10" ht="17.25" customHeight="1">
      <c r="B193" s="490"/>
      <c r="C193" s="490"/>
      <c r="D193" s="490"/>
      <c r="E193" s="490"/>
      <c r="F193" s="490"/>
      <c r="G193" s="490"/>
      <c r="H193" s="490"/>
      <c r="I193" s="490"/>
      <c r="J193" s="490"/>
    </row>
    <row r="194" spans="2:10" ht="17.25" customHeight="1">
      <c r="B194" s="490"/>
      <c r="C194" s="490"/>
      <c r="D194" s="490"/>
      <c r="E194" s="490"/>
      <c r="F194" s="490"/>
      <c r="G194" s="490"/>
      <c r="H194" s="490"/>
      <c r="I194" s="490"/>
      <c r="J194" s="490"/>
    </row>
    <row r="195" spans="2:10" ht="17.25" customHeight="1">
      <c r="B195" s="490"/>
      <c r="C195" s="490"/>
      <c r="D195" s="490"/>
      <c r="E195" s="490"/>
      <c r="F195" s="490"/>
      <c r="G195" s="490"/>
      <c r="H195" s="490"/>
      <c r="I195" s="490"/>
      <c r="J195" s="490"/>
    </row>
    <row r="196" spans="2:10" ht="17.25" customHeight="1">
      <c r="B196" s="490"/>
      <c r="C196" s="490"/>
      <c r="D196" s="490"/>
      <c r="E196" s="490"/>
      <c r="F196" s="490"/>
      <c r="G196" s="490"/>
      <c r="H196" s="490"/>
      <c r="I196" s="490"/>
      <c r="J196" s="490"/>
    </row>
    <row r="197" spans="2:10" ht="17.25" customHeight="1">
      <c r="B197" s="490"/>
      <c r="C197" s="490"/>
      <c r="D197" s="490"/>
      <c r="E197" s="490"/>
      <c r="F197" s="490"/>
      <c r="G197" s="490"/>
      <c r="H197" s="490"/>
      <c r="I197" s="490"/>
      <c r="J197" s="490"/>
    </row>
    <row r="198" spans="2:10" ht="17.25" customHeight="1">
      <c r="B198" s="490"/>
      <c r="C198" s="490"/>
      <c r="D198" s="490"/>
      <c r="E198" s="490"/>
      <c r="F198" s="490"/>
      <c r="G198" s="490"/>
      <c r="H198" s="490"/>
      <c r="I198" s="490"/>
      <c r="J198" s="490"/>
    </row>
    <row r="199" spans="2:10" ht="17.25" customHeight="1">
      <c r="B199" s="490"/>
      <c r="C199" s="490"/>
      <c r="D199" s="490"/>
      <c r="E199" s="490"/>
      <c r="F199" s="490"/>
      <c r="G199" s="490"/>
      <c r="H199" s="490"/>
      <c r="I199" s="490"/>
      <c r="J199" s="490"/>
    </row>
    <row r="200" spans="2:10" ht="17.25" customHeight="1">
      <c r="B200" s="490"/>
      <c r="C200" s="490"/>
      <c r="D200" s="490"/>
      <c r="E200" s="490"/>
      <c r="F200" s="490"/>
      <c r="G200" s="490"/>
      <c r="H200" s="490"/>
      <c r="I200" s="490"/>
      <c r="J200" s="490"/>
    </row>
    <row r="201" spans="2:10" ht="17.25" customHeight="1">
      <c r="B201" s="490"/>
      <c r="C201" s="490"/>
      <c r="D201" s="490"/>
      <c r="E201" s="490"/>
      <c r="F201" s="490"/>
      <c r="G201" s="490"/>
      <c r="H201" s="490"/>
      <c r="I201" s="490"/>
      <c r="J201" s="490"/>
    </row>
    <row r="202" spans="2:10" ht="17.25" customHeight="1">
      <c r="B202" s="490"/>
      <c r="C202" s="490"/>
      <c r="D202" s="490"/>
      <c r="E202" s="490"/>
      <c r="F202" s="490"/>
      <c r="G202" s="490"/>
      <c r="H202" s="490"/>
      <c r="I202" s="490"/>
      <c r="J202" s="490"/>
    </row>
    <row r="203" spans="2:10" ht="17.25" customHeight="1">
      <c r="B203" s="490"/>
      <c r="C203" s="490"/>
      <c r="D203" s="490"/>
      <c r="E203" s="490"/>
      <c r="F203" s="490"/>
      <c r="G203" s="490"/>
      <c r="H203" s="490"/>
      <c r="I203" s="490"/>
      <c r="J203" s="490"/>
    </row>
    <row r="204" spans="2:10" ht="17.25" customHeight="1">
      <c r="B204" s="490"/>
      <c r="C204" s="490"/>
      <c r="D204" s="490"/>
      <c r="E204" s="490"/>
      <c r="F204" s="490"/>
      <c r="G204" s="490"/>
      <c r="H204" s="490"/>
      <c r="I204" s="490"/>
      <c r="J204" s="490"/>
    </row>
    <row r="205" spans="2:10" ht="17.25" customHeight="1">
      <c r="B205" s="490"/>
      <c r="C205" s="490"/>
      <c r="D205" s="490"/>
      <c r="E205" s="490"/>
      <c r="F205" s="490"/>
      <c r="G205" s="490"/>
      <c r="H205" s="490"/>
      <c r="I205" s="490"/>
      <c r="J205" s="490"/>
    </row>
    <row r="206" spans="2:10" ht="17.25" customHeight="1">
      <c r="B206" s="490"/>
      <c r="C206" s="490"/>
      <c r="D206" s="490"/>
      <c r="E206" s="490"/>
      <c r="F206" s="490"/>
      <c r="G206" s="490"/>
      <c r="H206" s="490"/>
      <c r="I206" s="490"/>
      <c r="J206" s="490"/>
    </row>
    <row r="207" spans="2:10" ht="17.25" customHeight="1">
      <c r="B207" s="490"/>
      <c r="C207" s="490"/>
      <c r="D207" s="490"/>
      <c r="E207" s="490"/>
      <c r="F207" s="490"/>
      <c r="G207" s="490"/>
      <c r="H207" s="490"/>
      <c r="I207" s="490"/>
      <c r="J207" s="490"/>
    </row>
    <row r="208" spans="2:10" ht="17.25" customHeight="1">
      <c r="B208" s="490"/>
      <c r="C208" s="490"/>
      <c r="D208" s="490"/>
      <c r="E208" s="490"/>
      <c r="F208" s="490"/>
      <c r="G208" s="490"/>
      <c r="H208" s="490"/>
      <c r="I208" s="490"/>
      <c r="J208" s="490"/>
    </row>
    <row r="209" spans="2:10" ht="17.25" customHeight="1">
      <c r="B209" s="490"/>
      <c r="C209" s="490"/>
      <c r="D209" s="490"/>
      <c r="E209" s="490"/>
      <c r="F209" s="490"/>
      <c r="G209" s="490"/>
      <c r="H209" s="490"/>
      <c r="I209" s="490"/>
      <c r="J209" s="490"/>
    </row>
    <row r="210" spans="2:10" ht="17.25" customHeight="1">
      <c r="B210" s="490"/>
      <c r="C210" s="490"/>
      <c r="D210" s="490"/>
      <c r="E210" s="490"/>
      <c r="F210" s="490"/>
      <c r="G210" s="490"/>
      <c r="H210" s="490"/>
      <c r="I210" s="490"/>
      <c r="J210" s="490"/>
    </row>
    <row r="211" spans="2:10" ht="17.25" customHeight="1">
      <c r="B211" s="490"/>
      <c r="C211" s="490"/>
      <c r="D211" s="490"/>
      <c r="E211" s="490"/>
      <c r="F211" s="490"/>
      <c r="G211" s="490"/>
      <c r="H211" s="490"/>
      <c r="I211" s="490"/>
      <c r="J211" s="490"/>
    </row>
    <row r="212" spans="2:10" ht="17.25" customHeight="1">
      <c r="B212" s="490"/>
      <c r="C212" s="490"/>
      <c r="D212" s="490"/>
      <c r="E212" s="490"/>
      <c r="F212" s="490"/>
      <c r="G212" s="490"/>
      <c r="H212" s="490"/>
      <c r="I212" s="490"/>
      <c r="J212" s="490"/>
    </row>
    <row r="213" spans="2:10" ht="17.25" customHeight="1">
      <c r="B213" s="490"/>
      <c r="C213" s="490"/>
      <c r="D213" s="490"/>
      <c r="E213" s="490"/>
      <c r="F213" s="490"/>
      <c r="G213" s="490"/>
      <c r="H213" s="490"/>
      <c r="I213" s="490"/>
      <c r="J213" s="490"/>
    </row>
    <row r="214" spans="2:10" ht="17.25" customHeight="1">
      <c r="B214" s="490"/>
      <c r="C214" s="490"/>
      <c r="D214" s="490"/>
      <c r="E214" s="490"/>
      <c r="F214" s="490"/>
      <c r="G214" s="490"/>
      <c r="H214" s="490"/>
      <c r="I214" s="490"/>
      <c r="J214" s="490"/>
    </row>
    <row r="215" spans="2:10" ht="17.25" customHeight="1">
      <c r="B215" s="490"/>
      <c r="C215" s="490"/>
      <c r="D215" s="490"/>
      <c r="E215" s="490"/>
      <c r="F215" s="490"/>
      <c r="G215" s="490"/>
      <c r="H215" s="490"/>
      <c r="I215" s="490"/>
      <c r="J215" s="490"/>
    </row>
    <row r="216" spans="2:10" ht="17.25" customHeight="1">
      <c r="B216" s="490"/>
      <c r="C216" s="490"/>
      <c r="D216" s="490"/>
      <c r="E216" s="490"/>
      <c r="F216" s="490"/>
      <c r="G216" s="490"/>
      <c r="H216" s="490"/>
      <c r="I216" s="490"/>
      <c r="J216" s="490"/>
    </row>
    <row r="217" spans="2:10" ht="17.25" customHeight="1">
      <c r="B217" s="490"/>
      <c r="C217" s="490"/>
      <c r="D217" s="490"/>
      <c r="E217" s="490"/>
      <c r="F217" s="490"/>
      <c r="G217" s="490"/>
      <c r="H217" s="490"/>
      <c r="I217" s="490"/>
      <c r="J217" s="490"/>
    </row>
    <row r="218" spans="2:10" ht="17.25" customHeight="1">
      <c r="B218" s="490"/>
      <c r="C218" s="490"/>
      <c r="D218" s="490"/>
      <c r="E218" s="490"/>
      <c r="F218" s="490"/>
      <c r="G218" s="490"/>
      <c r="H218" s="490"/>
      <c r="I218" s="490"/>
      <c r="J218" s="490"/>
    </row>
    <row r="219" spans="2:10" ht="17.25" customHeight="1">
      <c r="B219" s="490"/>
      <c r="C219" s="490"/>
      <c r="D219" s="490"/>
      <c r="E219" s="490"/>
      <c r="F219" s="490"/>
      <c r="G219" s="490"/>
      <c r="H219" s="490"/>
      <c r="I219" s="490"/>
      <c r="J219" s="490"/>
    </row>
    <row r="220" spans="2:10" ht="17.25" customHeight="1">
      <c r="B220" s="490"/>
      <c r="C220" s="490"/>
      <c r="D220" s="490"/>
      <c r="E220" s="490"/>
      <c r="F220" s="490"/>
      <c r="G220" s="490"/>
      <c r="H220" s="490"/>
      <c r="I220" s="490"/>
      <c r="J220" s="490"/>
    </row>
    <row r="221" spans="2:10" ht="17.25" customHeight="1">
      <c r="B221" s="490"/>
      <c r="C221" s="490"/>
      <c r="D221" s="490"/>
      <c r="E221" s="490"/>
      <c r="F221" s="490"/>
      <c r="G221" s="490"/>
      <c r="H221" s="490"/>
      <c r="I221" s="490"/>
      <c r="J221" s="490"/>
    </row>
    <row r="222" spans="2:10" ht="17.25" customHeight="1">
      <c r="B222" s="490"/>
      <c r="C222" s="490"/>
      <c r="D222" s="490"/>
      <c r="E222" s="490"/>
      <c r="F222" s="490"/>
      <c r="G222" s="490"/>
      <c r="H222" s="490"/>
      <c r="I222" s="490"/>
      <c r="J222" s="490"/>
    </row>
    <row r="223" spans="2:10" ht="17.25" customHeight="1">
      <c r="B223" s="490"/>
      <c r="C223" s="490"/>
      <c r="D223" s="490"/>
      <c r="E223" s="490"/>
      <c r="F223" s="490"/>
      <c r="G223" s="490"/>
      <c r="H223" s="490"/>
      <c r="I223" s="490"/>
      <c r="J223" s="490"/>
    </row>
    <row r="224" spans="2:10" ht="17.25" customHeight="1">
      <c r="B224" s="490"/>
      <c r="C224" s="490"/>
      <c r="D224" s="490"/>
      <c r="E224" s="490"/>
      <c r="F224" s="490"/>
      <c r="G224" s="490"/>
      <c r="H224" s="490"/>
      <c r="I224" s="490"/>
      <c r="J224" s="490"/>
    </row>
    <row r="225" spans="2:10" ht="17.25" customHeight="1">
      <c r="B225" s="490"/>
      <c r="C225" s="490"/>
      <c r="D225" s="490"/>
      <c r="E225" s="490"/>
      <c r="F225" s="490"/>
      <c r="G225" s="490"/>
      <c r="H225" s="490"/>
      <c r="I225" s="490"/>
      <c r="J225" s="490"/>
    </row>
    <row r="226" spans="2:10" ht="17.25" customHeight="1">
      <c r="B226" s="490"/>
      <c r="C226" s="490"/>
      <c r="D226" s="490"/>
      <c r="E226" s="490"/>
      <c r="F226" s="490"/>
      <c r="G226" s="490"/>
      <c r="H226" s="490"/>
      <c r="I226" s="490"/>
      <c r="J226" s="490"/>
    </row>
    <row r="227" spans="2:10" ht="17.25" customHeight="1">
      <c r="B227" s="490"/>
      <c r="C227" s="490"/>
      <c r="D227" s="490"/>
      <c r="E227" s="490"/>
      <c r="F227" s="490"/>
      <c r="G227" s="490"/>
      <c r="H227" s="490"/>
      <c r="I227" s="490"/>
      <c r="J227" s="490"/>
    </row>
    <row r="228" spans="2:10" ht="17.25" customHeight="1">
      <c r="B228" s="490"/>
      <c r="C228" s="490"/>
      <c r="D228" s="490"/>
      <c r="E228" s="490"/>
      <c r="F228" s="490"/>
      <c r="G228" s="490"/>
      <c r="H228" s="490"/>
      <c r="I228" s="490"/>
      <c r="J228" s="490"/>
    </row>
    <row r="229" spans="2:10" ht="17.25" customHeight="1">
      <c r="B229" s="490"/>
      <c r="C229" s="490"/>
      <c r="D229" s="490"/>
      <c r="E229" s="490"/>
      <c r="F229" s="490"/>
      <c r="G229" s="490"/>
      <c r="H229" s="490"/>
      <c r="I229" s="490"/>
      <c r="J229" s="490"/>
    </row>
    <row r="230" spans="2:10" ht="17.25" customHeight="1">
      <c r="B230" s="490"/>
      <c r="C230" s="490"/>
      <c r="D230" s="490"/>
      <c r="E230" s="490"/>
      <c r="F230" s="490"/>
      <c r="G230" s="490"/>
      <c r="H230" s="490"/>
      <c r="I230" s="490"/>
      <c r="J230" s="490"/>
    </row>
    <row r="231" spans="2:10" ht="17.25" customHeight="1">
      <c r="B231" s="490"/>
      <c r="C231" s="490"/>
      <c r="D231" s="490"/>
      <c r="E231" s="490"/>
      <c r="F231" s="490"/>
      <c r="G231" s="490"/>
      <c r="H231" s="490"/>
      <c r="I231" s="490"/>
      <c r="J231" s="490"/>
    </row>
    <row r="232" spans="2:10" ht="17.25" customHeight="1">
      <c r="B232" s="490"/>
      <c r="C232" s="490"/>
      <c r="D232" s="490"/>
      <c r="E232" s="490"/>
      <c r="F232" s="490"/>
      <c r="G232" s="490"/>
      <c r="H232" s="490"/>
      <c r="I232" s="490"/>
      <c r="J232" s="490"/>
    </row>
    <row r="233" spans="2:10" ht="17.25" customHeight="1">
      <c r="B233" s="490"/>
      <c r="C233" s="490"/>
      <c r="D233" s="490"/>
      <c r="E233" s="490"/>
      <c r="F233" s="490"/>
      <c r="G233" s="490"/>
      <c r="H233" s="490"/>
      <c r="I233" s="490"/>
      <c r="J233" s="490"/>
    </row>
    <row r="234" spans="2:10" ht="17.25" customHeight="1">
      <c r="B234" s="490"/>
      <c r="C234" s="490"/>
      <c r="D234" s="490"/>
      <c r="E234" s="490"/>
      <c r="F234" s="490"/>
      <c r="G234" s="490"/>
      <c r="H234" s="490"/>
      <c r="I234" s="490"/>
      <c r="J234" s="490"/>
    </row>
    <row r="235" spans="2:10" ht="17.25" customHeight="1">
      <c r="B235" s="490"/>
      <c r="C235" s="490"/>
      <c r="D235" s="490"/>
      <c r="E235" s="490"/>
      <c r="F235" s="490"/>
      <c r="G235" s="490"/>
      <c r="H235" s="490"/>
      <c r="I235" s="490"/>
      <c r="J235" s="490"/>
    </row>
    <row r="236" spans="2:10" ht="17.25" customHeight="1">
      <c r="B236" s="490"/>
      <c r="C236" s="490"/>
      <c r="D236" s="490"/>
      <c r="E236" s="490"/>
      <c r="F236" s="490"/>
      <c r="G236" s="490"/>
      <c r="H236" s="490"/>
      <c r="I236" s="490"/>
      <c r="J236" s="490"/>
    </row>
    <row r="237" spans="2:10" ht="17.25" customHeight="1">
      <c r="B237" s="490"/>
      <c r="C237" s="490"/>
      <c r="D237" s="490"/>
      <c r="E237" s="490"/>
      <c r="F237" s="490"/>
      <c r="G237" s="490"/>
      <c r="H237" s="490"/>
      <c r="I237" s="490"/>
      <c r="J237" s="490"/>
    </row>
    <row r="238" spans="2:10" ht="17.25" customHeight="1">
      <c r="B238" s="490"/>
      <c r="C238" s="490"/>
      <c r="D238" s="490"/>
      <c r="E238" s="490"/>
      <c r="F238" s="490"/>
      <c r="G238" s="490"/>
      <c r="H238" s="490"/>
      <c r="I238" s="490"/>
      <c r="J238" s="490"/>
    </row>
    <row r="239" spans="2:10" ht="17.25" customHeight="1">
      <c r="B239" s="490"/>
      <c r="C239" s="490"/>
      <c r="D239" s="490"/>
      <c r="E239" s="490"/>
      <c r="F239" s="490"/>
      <c r="G239" s="490"/>
      <c r="H239" s="490"/>
      <c r="I239" s="490"/>
      <c r="J239" s="490"/>
    </row>
    <row r="240" spans="2:10" ht="17.25" customHeight="1">
      <c r="B240" s="490"/>
      <c r="C240" s="490"/>
      <c r="D240" s="490"/>
      <c r="E240" s="490"/>
      <c r="F240" s="490"/>
      <c r="G240" s="490"/>
      <c r="H240" s="490"/>
      <c r="I240" s="490"/>
      <c r="J240" s="490"/>
    </row>
    <row r="241" spans="2:10" ht="17.25" customHeight="1">
      <c r="B241" s="490"/>
      <c r="C241" s="490"/>
      <c r="D241" s="490"/>
      <c r="E241" s="490"/>
      <c r="F241" s="490"/>
      <c r="G241" s="490"/>
      <c r="H241" s="490"/>
      <c r="I241" s="490"/>
      <c r="J241" s="490"/>
    </row>
    <row r="242" spans="2:10" ht="17.25" customHeight="1">
      <c r="B242" s="490"/>
      <c r="C242" s="490"/>
      <c r="D242" s="490"/>
      <c r="E242" s="490"/>
      <c r="F242" s="490"/>
      <c r="G242" s="490"/>
      <c r="H242" s="490"/>
      <c r="I242" s="490"/>
      <c r="J242" s="490"/>
    </row>
    <row r="243" spans="2:10" ht="17.25" customHeight="1">
      <c r="B243" s="490"/>
      <c r="C243" s="490"/>
      <c r="D243" s="490"/>
      <c r="E243" s="490"/>
      <c r="F243" s="490"/>
      <c r="G243" s="490"/>
      <c r="H243" s="490"/>
      <c r="I243" s="490"/>
      <c r="J243" s="490"/>
    </row>
    <row r="244" spans="2:10" ht="17.25" customHeight="1">
      <c r="B244" s="490"/>
      <c r="C244" s="490"/>
      <c r="D244" s="490"/>
      <c r="E244" s="490"/>
      <c r="F244" s="490"/>
      <c r="G244" s="490"/>
      <c r="H244" s="490"/>
      <c r="I244" s="490"/>
      <c r="J244" s="490"/>
    </row>
    <row r="245" spans="2:10" ht="17.25" customHeight="1">
      <c r="B245" s="490"/>
      <c r="C245" s="490"/>
      <c r="D245" s="490"/>
      <c r="E245" s="490"/>
      <c r="F245" s="490"/>
      <c r="G245" s="490"/>
      <c r="H245" s="490"/>
      <c r="I245" s="490"/>
      <c r="J245" s="490"/>
    </row>
    <row r="246" spans="2:10" ht="17.25" customHeight="1">
      <c r="B246" s="490"/>
      <c r="C246" s="490"/>
      <c r="D246" s="490"/>
      <c r="E246" s="490"/>
      <c r="F246" s="490"/>
      <c r="G246" s="490"/>
      <c r="H246" s="490"/>
      <c r="I246" s="490"/>
      <c r="J246" s="490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653"/>
  <sheetViews>
    <sheetView rightToLeft="1" view="pageBreakPreview" zoomScale="85" zoomScaleNormal="75" zoomScaleSheetLayoutView="85" workbookViewId="0">
      <selection activeCell="R101" sqref="R101"/>
    </sheetView>
  </sheetViews>
  <sheetFormatPr defaultRowHeight="18.75"/>
  <cols>
    <col min="1" max="1" width="17.42578125" style="512" customWidth="1"/>
    <col min="2" max="2" width="18.7109375" style="512" customWidth="1"/>
    <col min="3" max="3" width="9" style="512" customWidth="1"/>
    <col min="4" max="4" width="6.85546875" style="512" customWidth="1"/>
    <col min="5" max="5" width="7.140625" style="512" customWidth="1"/>
    <col min="6" max="6" width="8.85546875" style="512" customWidth="1"/>
    <col min="7" max="12" width="7.140625" style="512" customWidth="1"/>
    <col min="13" max="13" width="11.140625" style="492" customWidth="1"/>
    <col min="14" max="14" width="26" style="492" customWidth="1"/>
    <col min="15" max="15" width="18.5703125" style="492" customWidth="1"/>
    <col min="16" max="248" width="9.140625" style="492"/>
    <col min="249" max="249" width="17.85546875" style="492" customWidth="1"/>
    <col min="250" max="250" width="27.5703125" style="492" customWidth="1"/>
    <col min="251" max="251" width="7.85546875" style="492" customWidth="1"/>
    <col min="252" max="253" width="8.140625" style="492" customWidth="1"/>
    <col min="254" max="254" width="8" style="492" customWidth="1"/>
    <col min="255" max="260" width="7.7109375" style="492" customWidth="1"/>
    <col min="261" max="261" width="8.28515625" style="492" customWidth="1"/>
    <col min="262" max="262" width="8" style="492" customWidth="1"/>
    <col min="263" max="263" width="8.85546875" style="492" customWidth="1"/>
    <col min="264" max="504" width="9.140625" style="492"/>
    <col min="505" max="505" width="17.85546875" style="492" customWidth="1"/>
    <col min="506" max="506" width="27.5703125" style="492" customWidth="1"/>
    <col min="507" max="507" width="7.85546875" style="492" customWidth="1"/>
    <col min="508" max="509" width="8.140625" style="492" customWidth="1"/>
    <col min="510" max="510" width="8" style="492" customWidth="1"/>
    <col min="511" max="516" width="7.7109375" style="492" customWidth="1"/>
    <col min="517" max="517" width="8.28515625" style="492" customWidth="1"/>
    <col min="518" max="518" width="8" style="492" customWidth="1"/>
    <col min="519" max="519" width="8.85546875" style="492" customWidth="1"/>
    <col min="520" max="760" width="9.140625" style="492"/>
    <col min="761" max="761" width="17.85546875" style="492" customWidth="1"/>
    <col min="762" max="762" width="27.5703125" style="492" customWidth="1"/>
    <col min="763" max="763" width="7.85546875" style="492" customWidth="1"/>
    <col min="764" max="765" width="8.140625" style="492" customWidth="1"/>
    <col min="766" max="766" width="8" style="492" customWidth="1"/>
    <col min="767" max="772" width="7.7109375" style="492" customWidth="1"/>
    <col min="773" max="773" width="8.28515625" style="492" customWidth="1"/>
    <col min="774" max="774" width="8" style="492" customWidth="1"/>
    <col min="775" max="775" width="8.85546875" style="492" customWidth="1"/>
    <col min="776" max="1016" width="9.140625" style="492"/>
    <col min="1017" max="1017" width="17.85546875" style="492" customWidth="1"/>
    <col min="1018" max="1018" width="27.5703125" style="492" customWidth="1"/>
    <col min="1019" max="1019" width="7.85546875" style="492" customWidth="1"/>
    <col min="1020" max="1021" width="8.140625" style="492" customWidth="1"/>
    <col min="1022" max="1022" width="8" style="492" customWidth="1"/>
    <col min="1023" max="1028" width="7.7109375" style="492" customWidth="1"/>
    <col min="1029" max="1029" width="8.28515625" style="492" customWidth="1"/>
    <col min="1030" max="1030" width="8" style="492" customWidth="1"/>
    <col min="1031" max="1031" width="8.85546875" style="492" customWidth="1"/>
    <col min="1032" max="1272" width="9.140625" style="492"/>
    <col min="1273" max="1273" width="17.85546875" style="492" customWidth="1"/>
    <col min="1274" max="1274" width="27.5703125" style="492" customWidth="1"/>
    <col min="1275" max="1275" width="7.85546875" style="492" customWidth="1"/>
    <col min="1276" max="1277" width="8.140625" style="492" customWidth="1"/>
    <col min="1278" max="1278" width="8" style="492" customWidth="1"/>
    <col min="1279" max="1284" width="7.7109375" style="492" customWidth="1"/>
    <col min="1285" max="1285" width="8.28515625" style="492" customWidth="1"/>
    <col min="1286" max="1286" width="8" style="492" customWidth="1"/>
    <col min="1287" max="1287" width="8.85546875" style="492" customWidth="1"/>
    <col min="1288" max="1528" width="9.140625" style="492"/>
    <col min="1529" max="1529" width="17.85546875" style="492" customWidth="1"/>
    <col min="1530" max="1530" width="27.5703125" style="492" customWidth="1"/>
    <col min="1531" max="1531" width="7.85546875" style="492" customWidth="1"/>
    <col min="1532" max="1533" width="8.140625" style="492" customWidth="1"/>
    <col min="1534" max="1534" width="8" style="492" customWidth="1"/>
    <col min="1535" max="1540" width="7.7109375" style="492" customWidth="1"/>
    <col min="1541" max="1541" width="8.28515625" style="492" customWidth="1"/>
    <col min="1542" max="1542" width="8" style="492" customWidth="1"/>
    <col min="1543" max="1543" width="8.85546875" style="492" customWidth="1"/>
    <col min="1544" max="1784" width="9.140625" style="492"/>
    <col min="1785" max="1785" width="17.85546875" style="492" customWidth="1"/>
    <col min="1786" max="1786" width="27.5703125" style="492" customWidth="1"/>
    <col min="1787" max="1787" width="7.85546875" style="492" customWidth="1"/>
    <col min="1788" max="1789" width="8.140625" style="492" customWidth="1"/>
    <col min="1790" max="1790" width="8" style="492" customWidth="1"/>
    <col min="1791" max="1796" width="7.7109375" style="492" customWidth="1"/>
    <col min="1797" max="1797" width="8.28515625" style="492" customWidth="1"/>
    <col min="1798" max="1798" width="8" style="492" customWidth="1"/>
    <col min="1799" max="1799" width="8.85546875" style="492" customWidth="1"/>
    <col min="1800" max="2040" width="9.140625" style="492"/>
    <col min="2041" max="2041" width="17.85546875" style="492" customWidth="1"/>
    <col min="2042" max="2042" width="27.5703125" style="492" customWidth="1"/>
    <col min="2043" max="2043" width="7.85546875" style="492" customWidth="1"/>
    <col min="2044" max="2045" width="8.140625" style="492" customWidth="1"/>
    <col min="2046" max="2046" width="8" style="492" customWidth="1"/>
    <col min="2047" max="2052" width="7.7109375" style="492" customWidth="1"/>
    <col min="2053" max="2053" width="8.28515625" style="492" customWidth="1"/>
    <col min="2054" max="2054" width="8" style="492" customWidth="1"/>
    <col min="2055" max="2055" width="8.85546875" style="492" customWidth="1"/>
    <col min="2056" max="2296" width="9.140625" style="492"/>
    <col min="2297" max="2297" width="17.85546875" style="492" customWidth="1"/>
    <col min="2298" max="2298" width="27.5703125" style="492" customWidth="1"/>
    <col min="2299" max="2299" width="7.85546875" style="492" customWidth="1"/>
    <col min="2300" max="2301" width="8.140625" style="492" customWidth="1"/>
    <col min="2302" max="2302" width="8" style="492" customWidth="1"/>
    <col min="2303" max="2308" width="7.7109375" style="492" customWidth="1"/>
    <col min="2309" max="2309" width="8.28515625" style="492" customWidth="1"/>
    <col min="2310" max="2310" width="8" style="492" customWidth="1"/>
    <col min="2311" max="2311" width="8.85546875" style="492" customWidth="1"/>
    <col min="2312" max="2552" width="9.140625" style="492"/>
    <col min="2553" max="2553" width="17.85546875" style="492" customWidth="1"/>
    <col min="2554" max="2554" width="27.5703125" style="492" customWidth="1"/>
    <col min="2555" max="2555" width="7.85546875" style="492" customWidth="1"/>
    <col min="2556" max="2557" width="8.140625" style="492" customWidth="1"/>
    <col min="2558" max="2558" width="8" style="492" customWidth="1"/>
    <col min="2559" max="2564" width="7.7109375" style="492" customWidth="1"/>
    <col min="2565" max="2565" width="8.28515625" style="492" customWidth="1"/>
    <col min="2566" max="2566" width="8" style="492" customWidth="1"/>
    <col min="2567" max="2567" width="8.85546875" style="492" customWidth="1"/>
    <col min="2568" max="2808" width="9.140625" style="492"/>
    <col min="2809" max="2809" width="17.85546875" style="492" customWidth="1"/>
    <col min="2810" max="2810" width="27.5703125" style="492" customWidth="1"/>
    <col min="2811" max="2811" width="7.85546875" style="492" customWidth="1"/>
    <col min="2812" max="2813" width="8.140625" style="492" customWidth="1"/>
    <col min="2814" max="2814" width="8" style="492" customWidth="1"/>
    <col min="2815" max="2820" width="7.7109375" style="492" customWidth="1"/>
    <col min="2821" max="2821" width="8.28515625" style="492" customWidth="1"/>
    <col min="2822" max="2822" width="8" style="492" customWidth="1"/>
    <col min="2823" max="2823" width="8.85546875" style="492" customWidth="1"/>
    <col min="2824" max="3064" width="9.140625" style="492"/>
    <col min="3065" max="3065" width="17.85546875" style="492" customWidth="1"/>
    <col min="3066" max="3066" width="27.5703125" style="492" customWidth="1"/>
    <col min="3067" max="3067" width="7.85546875" style="492" customWidth="1"/>
    <col min="3068" max="3069" width="8.140625" style="492" customWidth="1"/>
    <col min="3070" max="3070" width="8" style="492" customWidth="1"/>
    <col min="3071" max="3076" width="7.7109375" style="492" customWidth="1"/>
    <col min="3077" max="3077" width="8.28515625" style="492" customWidth="1"/>
    <col min="3078" max="3078" width="8" style="492" customWidth="1"/>
    <col min="3079" max="3079" width="8.85546875" style="492" customWidth="1"/>
    <col min="3080" max="3320" width="9.140625" style="492"/>
    <col min="3321" max="3321" width="17.85546875" style="492" customWidth="1"/>
    <col min="3322" max="3322" width="27.5703125" style="492" customWidth="1"/>
    <col min="3323" max="3323" width="7.85546875" style="492" customWidth="1"/>
    <col min="3324" max="3325" width="8.140625" style="492" customWidth="1"/>
    <col min="3326" max="3326" width="8" style="492" customWidth="1"/>
    <col min="3327" max="3332" width="7.7109375" style="492" customWidth="1"/>
    <col min="3333" max="3333" width="8.28515625" style="492" customWidth="1"/>
    <col min="3334" max="3334" width="8" style="492" customWidth="1"/>
    <col min="3335" max="3335" width="8.85546875" style="492" customWidth="1"/>
    <col min="3336" max="3576" width="9.140625" style="492"/>
    <col min="3577" max="3577" width="17.85546875" style="492" customWidth="1"/>
    <col min="3578" max="3578" width="27.5703125" style="492" customWidth="1"/>
    <col min="3579" max="3579" width="7.85546875" style="492" customWidth="1"/>
    <col min="3580" max="3581" width="8.140625" style="492" customWidth="1"/>
    <col min="3582" max="3582" width="8" style="492" customWidth="1"/>
    <col min="3583" max="3588" width="7.7109375" style="492" customWidth="1"/>
    <col min="3589" max="3589" width="8.28515625" style="492" customWidth="1"/>
    <col min="3590" max="3590" width="8" style="492" customWidth="1"/>
    <col min="3591" max="3591" width="8.85546875" style="492" customWidth="1"/>
    <col min="3592" max="3832" width="9.140625" style="492"/>
    <col min="3833" max="3833" width="17.85546875" style="492" customWidth="1"/>
    <col min="3834" max="3834" width="27.5703125" style="492" customWidth="1"/>
    <col min="3835" max="3835" width="7.85546875" style="492" customWidth="1"/>
    <col min="3836" max="3837" width="8.140625" style="492" customWidth="1"/>
    <col min="3838" max="3838" width="8" style="492" customWidth="1"/>
    <col min="3839" max="3844" width="7.7109375" style="492" customWidth="1"/>
    <col min="3845" max="3845" width="8.28515625" style="492" customWidth="1"/>
    <col min="3846" max="3846" width="8" style="492" customWidth="1"/>
    <col min="3847" max="3847" width="8.85546875" style="492" customWidth="1"/>
    <col min="3848" max="4088" width="9.140625" style="492"/>
    <col min="4089" max="4089" width="17.85546875" style="492" customWidth="1"/>
    <col min="4090" max="4090" width="27.5703125" style="492" customWidth="1"/>
    <col min="4091" max="4091" width="7.85546875" style="492" customWidth="1"/>
    <col min="4092" max="4093" width="8.140625" style="492" customWidth="1"/>
    <col min="4094" max="4094" width="8" style="492" customWidth="1"/>
    <col min="4095" max="4100" width="7.7109375" style="492" customWidth="1"/>
    <col min="4101" max="4101" width="8.28515625" style="492" customWidth="1"/>
    <col min="4102" max="4102" width="8" style="492" customWidth="1"/>
    <col min="4103" max="4103" width="8.85546875" style="492" customWidth="1"/>
    <col min="4104" max="4344" width="9.140625" style="492"/>
    <col min="4345" max="4345" width="17.85546875" style="492" customWidth="1"/>
    <col min="4346" max="4346" width="27.5703125" style="492" customWidth="1"/>
    <col min="4347" max="4347" width="7.85546875" style="492" customWidth="1"/>
    <col min="4348" max="4349" width="8.140625" style="492" customWidth="1"/>
    <col min="4350" max="4350" width="8" style="492" customWidth="1"/>
    <col min="4351" max="4356" width="7.7109375" style="492" customWidth="1"/>
    <col min="4357" max="4357" width="8.28515625" style="492" customWidth="1"/>
    <col min="4358" max="4358" width="8" style="492" customWidth="1"/>
    <col min="4359" max="4359" width="8.85546875" style="492" customWidth="1"/>
    <col min="4360" max="4600" width="9.140625" style="492"/>
    <col min="4601" max="4601" width="17.85546875" style="492" customWidth="1"/>
    <col min="4602" max="4602" width="27.5703125" style="492" customWidth="1"/>
    <col min="4603" max="4603" width="7.85546875" style="492" customWidth="1"/>
    <col min="4604" max="4605" width="8.140625" style="492" customWidth="1"/>
    <col min="4606" max="4606" width="8" style="492" customWidth="1"/>
    <col min="4607" max="4612" width="7.7109375" style="492" customWidth="1"/>
    <col min="4613" max="4613" width="8.28515625" style="492" customWidth="1"/>
    <col min="4614" max="4614" width="8" style="492" customWidth="1"/>
    <col min="4615" max="4615" width="8.85546875" style="492" customWidth="1"/>
    <col min="4616" max="4856" width="9.140625" style="492"/>
    <col min="4857" max="4857" width="17.85546875" style="492" customWidth="1"/>
    <col min="4858" max="4858" width="27.5703125" style="492" customWidth="1"/>
    <col min="4859" max="4859" width="7.85546875" style="492" customWidth="1"/>
    <col min="4860" max="4861" width="8.140625" style="492" customWidth="1"/>
    <col min="4862" max="4862" width="8" style="492" customWidth="1"/>
    <col min="4863" max="4868" width="7.7109375" style="492" customWidth="1"/>
    <col min="4869" max="4869" width="8.28515625" style="492" customWidth="1"/>
    <col min="4870" max="4870" width="8" style="492" customWidth="1"/>
    <col min="4871" max="4871" width="8.85546875" style="492" customWidth="1"/>
    <col min="4872" max="5112" width="9.140625" style="492"/>
    <col min="5113" max="5113" width="17.85546875" style="492" customWidth="1"/>
    <col min="5114" max="5114" width="27.5703125" style="492" customWidth="1"/>
    <col min="5115" max="5115" width="7.85546875" style="492" customWidth="1"/>
    <col min="5116" max="5117" width="8.140625" style="492" customWidth="1"/>
    <col min="5118" max="5118" width="8" style="492" customWidth="1"/>
    <col min="5119" max="5124" width="7.7109375" style="492" customWidth="1"/>
    <col min="5125" max="5125" width="8.28515625" style="492" customWidth="1"/>
    <col min="5126" max="5126" width="8" style="492" customWidth="1"/>
    <col min="5127" max="5127" width="8.85546875" style="492" customWidth="1"/>
    <col min="5128" max="5368" width="9.140625" style="492"/>
    <col min="5369" max="5369" width="17.85546875" style="492" customWidth="1"/>
    <col min="5370" max="5370" width="27.5703125" style="492" customWidth="1"/>
    <col min="5371" max="5371" width="7.85546875" style="492" customWidth="1"/>
    <col min="5372" max="5373" width="8.140625" style="492" customWidth="1"/>
    <col min="5374" max="5374" width="8" style="492" customWidth="1"/>
    <col min="5375" max="5380" width="7.7109375" style="492" customWidth="1"/>
    <col min="5381" max="5381" width="8.28515625" style="492" customWidth="1"/>
    <col min="5382" max="5382" width="8" style="492" customWidth="1"/>
    <col min="5383" max="5383" width="8.85546875" style="492" customWidth="1"/>
    <col min="5384" max="5624" width="9.140625" style="492"/>
    <col min="5625" max="5625" width="17.85546875" style="492" customWidth="1"/>
    <col min="5626" max="5626" width="27.5703125" style="492" customWidth="1"/>
    <col min="5627" max="5627" width="7.85546875" style="492" customWidth="1"/>
    <col min="5628" max="5629" width="8.140625" style="492" customWidth="1"/>
    <col min="5630" max="5630" width="8" style="492" customWidth="1"/>
    <col min="5631" max="5636" width="7.7109375" style="492" customWidth="1"/>
    <col min="5637" max="5637" width="8.28515625" style="492" customWidth="1"/>
    <col min="5638" max="5638" width="8" style="492" customWidth="1"/>
    <col min="5639" max="5639" width="8.85546875" style="492" customWidth="1"/>
    <col min="5640" max="5880" width="9.140625" style="492"/>
    <col min="5881" max="5881" width="17.85546875" style="492" customWidth="1"/>
    <col min="5882" max="5882" width="27.5703125" style="492" customWidth="1"/>
    <col min="5883" max="5883" width="7.85546875" style="492" customWidth="1"/>
    <col min="5884" max="5885" width="8.140625" style="492" customWidth="1"/>
    <col min="5886" max="5886" width="8" style="492" customWidth="1"/>
    <col min="5887" max="5892" width="7.7109375" style="492" customWidth="1"/>
    <col min="5893" max="5893" width="8.28515625" style="492" customWidth="1"/>
    <col min="5894" max="5894" width="8" style="492" customWidth="1"/>
    <col min="5895" max="5895" width="8.85546875" style="492" customWidth="1"/>
    <col min="5896" max="6136" width="9.140625" style="492"/>
    <col min="6137" max="6137" width="17.85546875" style="492" customWidth="1"/>
    <col min="6138" max="6138" width="27.5703125" style="492" customWidth="1"/>
    <col min="6139" max="6139" width="7.85546875" style="492" customWidth="1"/>
    <col min="6140" max="6141" width="8.140625" style="492" customWidth="1"/>
    <col min="6142" max="6142" width="8" style="492" customWidth="1"/>
    <col min="6143" max="6148" width="7.7109375" style="492" customWidth="1"/>
    <col min="6149" max="6149" width="8.28515625" style="492" customWidth="1"/>
    <col min="6150" max="6150" width="8" style="492" customWidth="1"/>
    <col min="6151" max="6151" width="8.85546875" style="492" customWidth="1"/>
    <col min="6152" max="6392" width="9.140625" style="492"/>
    <col min="6393" max="6393" width="17.85546875" style="492" customWidth="1"/>
    <col min="6394" max="6394" width="27.5703125" style="492" customWidth="1"/>
    <col min="6395" max="6395" width="7.85546875" style="492" customWidth="1"/>
    <col min="6396" max="6397" width="8.140625" style="492" customWidth="1"/>
    <col min="6398" max="6398" width="8" style="492" customWidth="1"/>
    <col min="6399" max="6404" width="7.7109375" style="492" customWidth="1"/>
    <col min="6405" max="6405" width="8.28515625" style="492" customWidth="1"/>
    <col min="6406" max="6406" width="8" style="492" customWidth="1"/>
    <col min="6407" max="6407" width="8.85546875" style="492" customWidth="1"/>
    <col min="6408" max="6648" width="9.140625" style="492"/>
    <col min="6649" max="6649" width="17.85546875" style="492" customWidth="1"/>
    <col min="6650" max="6650" width="27.5703125" style="492" customWidth="1"/>
    <col min="6651" max="6651" width="7.85546875" style="492" customWidth="1"/>
    <col min="6652" max="6653" width="8.140625" style="492" customWidth="1"/>
    <col min="6654" max="6654" width="8" style="492" customWidth="1"/>
    <col min="6655" max="6660" width="7.7109375" style="492" customWidth="1"/>
    <col min="6661" max="6661" width="8.28515625" style="492" customWidth="1"/>
    <col min="6662" max="6662" width="8" style="492" customWidth="1"/>
    <col min="6663" max="6663" width="8.85546875" style="492" customWidth="1"/>
    <col min="6664" max="6904" width="9.140625" style="492"/>
    <col min="6905" max="6905" width="17.85546875" style="492" customWidth="1"/>
    <col min="6906" max="6906" width="27.5703125" style="492" customWidth="1"/>
    <col min="6907" max="6907" width="7.85546875" style="492" customWidth="1"/>
    <col min="6908" max="6909" width="8.140625" style="492" customWidth="1"/>
    <col min="6910" max="6910" width="8" style="492" customWidth="1"/>
    <col min="6911" max="6916" width="7.7109375" style="492" customWidth="1"/>
    <col min="6917" max="6917" width="8.28515625" style="492" customWidth="1"/>
    <col min="6918" max="6918" width="8" style="492" customWidth="1"/>
    <col min="6919" max="6919" width="8.85546875" style="492" customWidth="1"/>
    <col min="6920" max="7160" width="9.140625" style="492"/>
    <col min="7161" max="7161" width="17.85546875" style="492" customWidth="1"/>
    <col min="7162" max="7162" width="27.5703125" style="492" customWidth="1"/>
    <col min="7163" max="7163" width="7.85546875" style="492" customWidth="1"/>
    <col min="7164" max="7165" width="8.140625" style="492" customWidth="1"/>
    <col min="7166" max="7166" width="8" style="492" customWidth="1"/>
    <col min="7167" max="7172" width="7.7109375" style="492" customWidth="1"/>
    <col min="7173" max="7173" width="8.28515625" style="492" customWidth="1"/>
    <col min="7174" max="7174" width="8" style="492" customWidth="1"/>
    <col min="7175" max="7175" width="8.85546875" style="492" customWidth="1"/>
    <col min="7176" max="7416" width="9.140625" style="492"/>
    <col min="7417" max="7417" width="17.85546875" style="492" customWidth="1"/>
    <col min="7418" max="7418" width="27.5703125" style="492" customWidth="1"/>
    <col min="7419" max="7419" width="7.85546875" style="492" customWidth="1"/>
    <col min="7420" max="7421" width="8.140625" style="492" customWidth="1"/>
    <col min="7422" max="7422" width="8" style="492" customWidth="1"/>
    <col min="7423" max="7428" width="7.7109375" style="492" customWidth="1"/>
    <col min="7429" max="7429" width="8.28515625" style="492" customWidth="1"/>
    <col min="7430" max="7430" width="8" style="492" customWidth="1"/>
    <col min="7431" max="7431" width="8.85546875" style="492" customWidth="1"/>
    <col min="7432" max="7672" width="9.140625" style="492"/>
    <col min="7673" max="7673" width="17.85546875" style="492" customWidth="1"/>
    <col min="7674" max="7674" width="27.5703125" style="492" customWidth="1"/>
    <col min="7675" max="7675" width="7.85546875" style="492" customWidth="1"/>
    <col min="7676" max="7677" width="8.140625" style="492" customWidth="1"/>
    <col min="7678" max="7678" width="8" style="492" customWidth="1"/>
    <col min="7679" max="7684" width="7.7109375" style="492" customWidth="1"/>
    <col min="7685" max="7685" width="8.28515625" style="492" customWidth="1"/>
    <col min="7686" max="7686" width="8" style="492" customWidth="1"/>
    <col min="7687" max="7687" width="8.85546875" style="492" customWidth="1"/>
    <col min="7688" max="7928" width="9.140625" style="492"/>
    <col min="7929" max="7929" width="17.85546875" style="492" customWidth="1"/>
    <col min="7930" max="7930" width="27.5703125" style="492" customWidth="1"/>
    <col min="7931" max="7931" width="7.85546875" style="492" customWidth="1"/>
    <col min="7932" max="7933" width="8.140625" style="492" customWidth="1"/>
    <col min="7934" max="7934" width="8" style="492" customWidth="1"/>
    <col min="7935" max="7940" width="7.7109375" style="492" customWidth="1"/>
    <col min="7941" max="7941" width="8.28515625" style="492" customWidth="1"/>
    <col min="7942" max="7942" width="8" style="492" customWidth="1"/>
    <col min="7943" max="7943" width="8.85546875" style="492" customWidth="1"/>
    <col min="7944" max="8184" width="9.140625" style="492"/>
    <col min="8185" max="8185" width="17.85546875" style="492" customWidth="1"/>
    <col min="8186" max="8186" width="27.5703125" style="492" customWidth="1"/>
    <col min="8187" max="8187" width="7.85546875" style="492" customWidth="1"/>
    <col min="8188" max="8189" width="8.140625" style="492" customWidth="1"/>
    <col min="8190" max="8190" width="8" style="492" customWidth="1"/>
    <col min="8191" max="8196" width="7.7109375" style="492" customWidth="1"/>
    <col min="8197" max="8197" width="8.28515625" style="492" customWidth="1"/>
    <col min="8198" max="8198" width="8" style="492" customWidth="1"/>
    <col min="8199" max="8199" width="8.85546875" style="492" customWidth="1"/>
    <col min="8200" max="8440" width="9.140625" style="492"/>
    <col min="8441" max="8441" width="17.85546875" style="492" customWidth="1"/>
    <col min="8442" max="8442" width="27.5703125" style="492" customWidth="1"/>
    <col min="8443" max="8443" width="7.85546875" style="492" customWidth="1"/>
    <col min="8444" max="8445" width="8.140625" style="492" customWidth="1"/>
    <col min="8446" max="8446" width="8" style="492" customWidth="1"/>
    <col min="8447" max="8452" width="7.7109375" style="492" customWidth="1"/>
    <col min="8453" max="8453" width="8.28515625" style="492" customWidth="1"/>
    <col min="8454" max="8454" width="8" style="492" customWidth="1"/>
    <col min="8455" max="8455" width="8.85546875" style="492" customWidth="1"/>
    <col min="8456" max="8696" width="9.140625" style="492"/>
    <col min="8697" max="8697" width="17.85546875" style="492" customWidth="1"/>
    <col min="8698" max="8698" width="27.5703125" style="492" customWidth="1"/>
    <col min="8699" max="8699" width="7.85546875" style="492" customWidth="1"/>
    <col min="8700" max="8701" width="8.140625" style="492" customWidth="1"/>
    <col min="8702" max="8702" width="8" style="492" customWidth="1"/>
    <col min="8703" max="8708" width="7.7109375" style="492" customWidth="1"/>
    <col min="8709" max="8709" width="8.28515625" style="492" customWidth="1"/>
    <col min="8710" max="8710" width="8" style="492" customWidth="1"/>
    <col min="8711" max="8711" width="8.85546875" style="492" customWidth="1"/>
    <col min="8712" max="8952" width="9.140625" style="492"/>
    <col min="8953" max="8953" width="17.85546875" style="492" customWidth="1"/>
    <col min="8954" max="8954" width="27.5703125" style="492" customWidth="1"/>
    <col min="8955" max="8955" width="7.85546875" style="492" customWidth="1"/>
    <col min="8956" max="8957" width="8.140625" style="492" customWidth="1"/>
    <col min="8958" max="8958" width="8" style="492" customWidth="1"/>
    <col min="8959" max="8964" width="7.7109375" style="492" customWidth="1"/>
    <col min="8965" max="8965" width="8.28515625" style="492" customWidth="1"/>
    <col min="8966" max="8966" width="8" style="492" customWidth="1"/>
    <col min="8967" max="8967" width="8.85546875" style="492" customWidth="1"/>
    <col min="8968" max="9208" width="9.140625" style="492"/>
    <col min="9209" max="9209" width="17.85546875" style="492" customWidth="1"/>
    <col min="9210" max="9210" width="27.5703125" style="492" customWidth="1"/>
    <col min="9211" max="9211" width="7.85546875" style="492" customWidth="1"/>
    <col min="9212" max="9213" width="8.140625" style="492" customWidth="1"/>
    <col min="9214" max="9214" width="8" style="492" customWidth="1"/>
    <col min="9215" max="9220" width="7.7109375" style="492" customWidth="1"/>
    <col min="9221" max="9221" width="8.28515625" style="492" customWidth="1"/>
    <col min="9222" max="9222" width="8" style="492" customWidth="1"/>
    <col min="9223" max="9223" width="8.85546875" style="492" customWidth="1"/>
    <col min="9224" max="9464" width="9.140625" style="492"/>
    <col min="9465" max="9465" width="17.85546875" style="492" customWidth="1"/>
    <col min="9466" max="9466" width="27.5703125" style="492" customWidth="1"/>
    <col min="9467" max="9467" width="7.85546875" style="492" customWidth="1"/>
    <col min="9468" max="9469" width="8.140625" style="492" customWidth="1"/>
    <col min="9470" max="9470" width="8" style="492" customWidth="1"/>
    <col min="9471" max="9476" width="7.7109375" style="492" customWidth="1"/>
    <col min="9477" max="9477" width="8.28515625" style="492" customWidth="1"/>
    <col min="9478" max="9478" width="8" style="492" customWidth="1"/>
    <col min="9479" max="9479" width="8.85546875" style="492" customWidth="1"/>
    <col min="9480" max="9720" width="9.140625" style="492"/>
    <col min="9721" max="9721" width="17.85546875" style="492" customWidth="1"/>
    <col min="9722" max="9722" width="27.5703125" style="492" customWidth="1"/>
    <col min="9723" max="9723" width="7.85546875" style="492" customWidth="1"/>
    <col min="9724" max="9725" width="8.140625" style="492" customWidth="1"/>
    <col min="9726" max="9726" width="8" style="492" customWidth="1"/>
    <col min="9727" max="9732" width="7.7109375" style="492" customWidth="1"/>
    <col min="9733" max="9733" width="8.28515625" style="492" customWidth="1"/>
    <col min="9734" max="9734" width="8" style="492" customWidth="1"/>
    <col min="9735" max="9735" width="8.85546875" style="492" customWidth="1"/>
    <col min="9736" max="9976" width="9.140625" style="492"/>
    <col min="9977" max="9977" width="17.85546875" style="492" customWidth="1"/>
    <col min="9978" max="9978" width="27.5703125" style="492" customWidth="1"/>
    <col min="9979" max="9979" width="7.85546875" style="492" customWidth="1"/>
    <col min="9980" max="9981" width="8.140625" style="492" customWidth="1"/>
    <col min="9982" max="9982" width="8" style="492" customWidth="1"/>
    <col min="9983" max="9988" width="7.7109375" style="492" customWidth="1"/>
    <col min="9989" max="9989" width="8.28515625" style="492" customWidth="1"/>
    <col min="9990" max="9990" width="8" style="492" customWidth="1"/>
    <col min="9991" max="9991" width="8.85546875" style="492" customWidth="1"/>
    <col min="9992" max="10232" width="9.140625" style="492"/>
    <col min="10233" max="10233" width="17.85546875" style="492" customWidth="1"/>
    <col min="10234" max="10234" width="27.5703125" style="492" customWidth="1"/>
    <col min="10235" max="10235" width="7.85546875" style="492" customWidth="1"/>
    <col min="10236" max="10237" width="8.140625" style="492" customWidth="1"/>
    <col min="10238" max="10238" width="8" style="492" customWidth="1"/>
    <col min="10239" max="10244" width="7.7109375" style="492" customWidth="1"/>
    <col min="10245" max="10245" width="8.28515625" style="492" customWidth="1"/>
    <col min="10246" max="10246" width="8" style="492" customWidth="1"/>
    <col min="10247" max="10247" width="8.85546875" style="492" customWidth="1"/>
    <col min="10248" max="10488" width="9.140625" style="492"/>
    <col min="10489" max="10489" width="17.85546875" style="492" customWidth="1"/>
    <col min="10490" max="10490" width="27.5703125" style="492" customWidth="1"/>
    <col min="10491" max="10491" width="7.85546875" style="492" customWidth="1"/>
    <col min="10492" max="10493" width="8.140625" style="492" customWidth="1"/>
    <col min="10494" max="10494" width="8" style="492" customWidth="1"/>
    <col min="10495" max="10500" width="7.7109375" style="492" customWidth="1"/>
    <col min="10501" max="10501" width="8.28515625" style="492" customWidth="1"/>
    <col min="10502" max="10502" width="8" style="492" customWidth="1"/>
    <col min="10503" max="10503" width="8.85546875" style="492" customWidth="1"/>
    <col min="10504" max="10744" width="9.140625" style="492"/>
    <col min="10745" max="10745" width="17.85546875" style="492" customWidth="1"/>
    <col min="10746" max="10746" width="27.5703125" style="492" customWidth="1"/>
    <col min="10747" max="10747" width="7.85546875" style="492" customWidth="1"/>
    <col min="10748" max="10749" width="8.140625" style="492" customWidth="1"/>
    <col min="10750" max="10750" width="8" style="492" customWidth="1"/>
    <col min="10751" max="10756" width="7.7109375" style="492" customWidth="1"/>
    <col min="10757" max="10757" width="8.28515625" style="492" customWidth="1"/>
    <col min="10758" max="10758" width="8" style="492" customWidth="1"/>
    <col min="10759" max="10759" width="8.85546875" style="492" customWidth="1"/>
    <col min="10760" max="11000" width="9.140625" style="492"/>
    <col min="11001" max="11001" width="17.85546875" style="492" customWidth="1"/>
    <col min="11002" max="11002" width="27.5703125" style="492" customWidth="1"/>
    <col min="11003" max="11003" width="7.85546875" style="492" customWidth="1"/>
    <col min="11004" max="11005" width="8.140625" style="492" customWidth="1"/>
    <col min="11006" max="11006" width="8" style="492" customWidth="1"/>
    <col min="11007" max="11012" width="7.7109375" style="492" customWidth="1"/>
    <col min="11013" max="11013" width="8.28515625" style="492" customWidth="1"/>
    <col min="11014" max="11014" width="8" style="492" customWidth="1"/>
    <col min="11015" max="11015" width="8.85546875" style="492" customWidth="1"/>
    <col min="11016" max="11256" width="9.140625" style="492"/>
    <col min="11257" max="11257" width="17.85546875" style="492" customWidth="1"/>
    <col min="11258" max="11258" width="27.5703125" style="492" customWidth="1"/>
    <col min="11259" max="11259" width="7.85546875" style="492" customWidth="1"/>
    <col min="11260" max="11261" width="8.140625" style="492" customWidth="1"/>
    <col min="11262" max="11262" width="8" style="492" customWidth="1"/>
    <col min="11263" max="11268" width="7.7109375" style="492" customWidth="1"/>
    <col min="11269" max="11269" width="8.28515625" style="492" customWidth="1"/>
    <col min="11270" max="11270" width="8" style="492" customWidth="1"/>
    <col min="11271" max="11271" width="8.85546875" style="492" customWidth="1"/>
    <col min="11272" max="11512" width="9.140625" style="492"/>
    <col min="11513" max="11513" width="17.85546875" style="492" customWidth="1"/>
    <col min="11514" max="11514" width="27.5703125" style="492" customWidth="1"/>
    <col min="11515" max="11515" width="7.85546875" style="492" customWidth="1"/>
    <col min="11516" max="11517" width="8.140625" style="492" customWidth="1"/>
    <col min="11518" max="11518" width="8" style="492" customWidth="1"/>
    <col min="11519" max="11524" width="7.7109375" style="492" customWidth="1"/>
    <col min="11525" max="11525" width="8.28515625" style="492" customWidth="1"/>
    <col min="11526" max="11526" width="8" style="492" customWidth="1"/>
    <col min="11527" max="11527" width="8.85546875" style="492" customWidth="1"/>
    <col min="11528" max="11768" width="9.140625" style="492"/>
    <col min="11769" max="11769" width="17.85546875" style="492" customWidth="1"/>
    <col min="11770" max="11770" width="27.5703125" style="492" customWidth="1"/>
    <col min="11771" max="11771" width="7.85546875" style="492" customWidth="1"/>
    <col min="11772" max="11773" width="8.140625" style="492" customWidth="1"/>
    <col min="11774" max="11774" width="8" style="492" customWidth="1"/>
    <col min="11775" max="11780" width="7.7109375" style="492" customWidth="1"/>
    <col min="11781" max="11781" width="8.28515625" style="492" customWidth="1"/>
    <col min="11782" max="11782" width="8" style="492" customWidth="1"/>
    <col min="11783" max="11783" width="8.85546875" style="492" customWidth="1"/>
    <col min="11784" max="12024" width="9.140625" style="492"/>
    <col min="12025" max="12025" width="17.85546875" style="492" customWidth="1"/>
    <col min="12026" max="12026" width="27.5703125" style="492" customWidth="1"/>
    <col min="12027" max="12027" width="7.85546875" style="492" customWidth="1"/>
    <col min="12028" max="12029" width="8.140625" style="492" customWidth="1"/>
    <col min="12030" max="12030" width="8" style="492" customWidth="1"/>
    <col min="12031" max="12036" width="7.7109375" style="492" customWidth="1"/>
    <col min="12037" max="12037" width="8.28515625" style="492" customWidth="1"/>
    <col min="12038" max="12038" width="8" style="492" customWidth="1"/>
    <col min="12039" max="12039" width="8.85546875" style="492" customWidth="1"/>
    <col min="12040" max="12280" width="9.140625" style="492"/>
    <col min="12281" max="12281" width="17.85546875" style="492" customWidth="1"/>
    <col min="12282" max="12282" width="27.5703125" style="492" customWidth="1"/>
    <col min="12283" max="12283" width="7.85546875" style="492" customWidth="1"/>
    <col min="12284" max="12285" width="8.140625" style="492" customWidth="1"/>
    <col min="12286" max="12286" width="8" style="492" customWidth="1"/>
    <col min="12287" max="12292" width="7.7109375" style="492" customWidth="1"/>
    <col min="12293" max="12293" width="8.28515625" style="492" customWidth="1"/>
    <col min="12294" max="12294" width="8" style="492" customWidth="1"/>
    <col min="12295" max="12295" width="8.85546875" style="492" customWidth="1"/>
    <col min="12296" max="12536" width="9.140625" style="492"/>
    <col min="12537" max="12537" width="17.85546875" style="492" customWidth="1"/>
    <col min="12538" max="12538" width="27.5703125" style="492" customWidth="1"/>
    <col min="12539" max="12539" width="7.85546875" style="492" customWidth="1"/>
    <col min="12540" max="12541" width="8.140625" style="492" customWidth="1"/>
    <col min="12542" max="12542" width="8" style="492" customWidth="1"/>
    <col min="12543" max="12548" width="7.7109375" style="492" customWidth="1"/>
    <col min="12549" max="12549" width="8.28515625" style="492" customWidth="1"/>
    <col min="12550" max="12550" width="8" style="492" customWidth="1"/>
    <col min="12551" max="12551" width="8.85546875" style="492" customWidth="1"/>
    <col min="12552" max="12792" width="9.140625" style="492"/>
    <col min="12793" max="12793" width="17.85546875" style="492" customWidth="1"/>
    <col min="12794" max="12794" width="27.5703125" style="492" customWidth="1"/>
    <col min="12795" max="12795" width="7.85546875" style="492" customWidth="1"/>
    <col min="12796" max="12797" width="8.140625" style="492" customWidth="1"/>
    <col min="12798" max="12798" width="8" style="492" customWidth="1"/>
    <col min="12799" max="12804" width="7.7109375" style="492" customWidth="1"/>
    <col min="12805" max="12805" width="8.28515625" style="492" customWidth="1"/>
    <col min="12806" max="12806" width="8" style="492" customWidth="1"/>
    <col min="12807" max="12807" width="8.85546875" style="492" customWidth="1"/>
    <col min="12808" max="13048" width="9.140625" style="492"/>
    <col min="13049" max="13049" width="17.85546875" style="492" customWidth="1"/>
    <col min="13050" max="13050" width="27.5703125" style="492" customWidth="1"/>
    <col min="13051" max="13051" width="7.85546875" style="492" customWidth="1"/>
    <col min="13052" max="13053" width="8.140625" style="492" customWidth="1"/>
    <col min="13054" max="13054" width="8" style="492" customWidth="1"/>
    <col min="13055" max="13060" width="7.7109375" style="492" customWidth="1"/>
    <col min="13061" max="13061" width="8.28515625" style="492" customWidth="1"/>
    <col min="13062" max="13062" width="8" style="492" customWidth="1"/>
    <col min="13063" max="13063" width="8.85546875" style="492" customWidth="1"/>
    <col min="13064" max="13304" width="9.140625" style="492"/>
    <col min="13305" max="13305" width="17.85546875" style="492" customWidth="1"/>
    <col min="13306" max="13306" width="27.5703125" style="492" customWidth="1"/>
    <col min="13307" max="13307" width="7.85546875" style="492" customWidth="1"/>
    <col min="13308" max="13309" width="8.140625" style="492" customWidth="1"/>
    <col min="13310" max="13310" width="8" style="492" customWidth="1"/>
    <col min="13311" max="13316" width="7.7109375" style="492" customWidth="1"/>
    <col min="13317" max="13317" width="8.28515625" style="492" customWidth="1"/>
    <col min="13318" max="13318" width="8" style="492" customWidth="1"/>
    <col min="13319" max="13319" width="8.85546875" style="492" customWidth="1"/>
    <col min="13320" max="13560" width="9.140625" style="492"/>
    <col min="13561" max="13561" width="17.85546875" style="492" customWidth="1"/>
    <col min="13562" max="13562" width="27.5703125" style="492" customWidth="1"/>
    <col min="13563" max="13563" width="7.85546875" style="492" customWidth="1"/>
    <col min="13564" max="13565" width="8.140625" style="492" customWidth="1"/>
    <col min="13566" max="13566" width="8" style="492" customWidth="1"/>
    <col min="13567" max="13572" width="7.7109375" style="492" customWidth="1"/>
    <col min="13573" max="13573" width="8.28515625" style="492" customWidth="1"/>
    <col min="13574" max="13574" width="8" style="492" customWidth="1"/>
    <col min="13575" max="13575" width="8.85546875" style="492" customWidth="1"/>
    <col min="13576" max="13816" width="9.140625" style="492"/>
    <col min="13817" max="13817" width="17.85546875" style="492" customWidth="1"/>
    <col min="13818" max="13818" width="27.5703125" style="492" customWidth="1"/>
    <col min="13819" max="13819" width="7.85546875" style="492" customWidth="1"/>
    <col min="13820" max="13821" width="8.140625" style="492" customWidth="1"/>
    <col min="13822" max="13822" width="8" style="492" customWidth="1"/>
    <col min="13823" max="13828" width="7.7109375" style="492" customWidth="1"/>
    <col min="13829" max="13829" width="8.28515625" style="492" customWidth="1"/>
    <col min="13830" max="13830" width="8" style="492" customWidth="1"/>
    <col min="13831" max="13831" width="8.85546875" style="492" customWidth="1"/>
    <col min="13832" max="14072" width="9.140625" style="492"/>
    <col min="14073" max="14073" width="17.85546875" style="492" customWidth="1"/>
    <col min="14074" max="14074" width="27.5703125" style="492" customWidth="1"/>
    <col min="14075" max="14075" width="7.85546875" style="492" customWidth="1"/>
    <col min="14076" max="14077" width="8.140625" style="492" customWidth="1"/>
    <col min="14078" max="14078" width="8" style="492" customWidth="1"/>
    <col min="14079" max="14084" width="7.7109375" style="492" customWidth="1"/>
    <col min="14085" max="14085" width="8.28515625" style="492" customWidth="1"/>
    <col min="14086" max="14086" width="8" style="492" customWidth="1"/>
    <col min="14087" max="14087" width="8.85546875" style="492" customWidth="1"/>
    <col min="14088" max="14328" width="9.140625" style="492"/>
    <col min="14329" max="14329" width="17.85546875" style="492" customWidth="1"/>
    <col min="14330" max="14330" width="27.5703125" style="492" customWidth="1"/>
    <col min="14331" max="14331" width="7.85546875" style="492" customWidth="1"/>
    <col min="14332" max="14333" width="8.140625" style="492" customWidth="1"/>
    <col min="14334" max="14334" width="8" style="492" customWidth="1"/>
    <col min="14335" max="14340" width="7.7109375" style="492" customWidth="1"/>
    <col min="14341" max="14341" width="8.28515625" style="492" customWidth="1"/>
    <col min="14342" max="14342" width="8" style="492" customWidth="1"/>
    <col min="14343" max="14343" width="8.85546875" style="492" customWidth="1"/>
    <col min="14344" max="14584" width="9.140625" style="492"/>
    <col min="14585" max="14585" width="17.85546875" style="492" customWidth="1"/>
    <col min="14586" max="14586" width="27.5703125" style="492" customWidth="1"/>
    <col min="14587" max="14587" width="7.85546875" style="492" customWidth="1"/>
    <col min="14588" max="14589" width="8.140625" style="492" customWidth="1"/>
    <col min="14590" max="14590" width="8" style="492" customWidth="1"/>
    <col min="14591" max="14596" width="7.7109375" style="492" customWidth="1"/>
    <col min="14597" max="14597" width="8.28515625" style="492" customWidth="1"/>
    <col min="14598" max="14598" width="8" style="492" customWidth="1"/>
    <col min="14599" max="14599" width="8.85546875" style="492" customWidth="1"/>
    <col min="14600" max="14840" width="9.140625" style="492"/>
    <col min="14841" max="14841" width="17.85546875" style="492" customWidth="1"/>
    <col min="14842" max="14842" width="27.5703125" style="492" customWidth="1"/>
    <col min="14843" max="14843" width="7.85546875" style="492" customWidth="1"/>
    <col min="14844" max="14845" width="8.140625" style="492" customWidth="1"/>
    <col min="14846" max="14846" width="8" style="492" customWidth="1"/>
    <col min="14847" max="14852" width="7.7109375" style="492" customWidth="1"/>
    <col min="14853" max="14853" width="8.28515625" style="492" customWidth="1"/>
    <col min="14854" max="14854" width="8" style="492" customWidth="1"/>
    <col min="14855" max="14855" width="8.85546875" style="492" customWidth="1"/>
    <col min="14856" max="15096" width="9.140625" style="492"/>
    <col min="15097" max="15097" width="17.85546875" style="492" customWidth="1"/>
    <col min="15098" max="15098" width="27.5703125" style="492" customWidth="1"/>
    <col min="15099" max="15099" width="7.85546875" style="492" customWidth="1"/>
    <col min="15100" max="15101" width="8.140625" style="492" customWidth="1"/>
    <col min="15102" max="15102" width="8" style="492" customWidth="1"/>
    <col min="15103" max="15108" width="7.7109375" style="492" customWidth="1"/>
    <col min="15109" max="15109" width="8.28515625" style="492" customWidth="1"/>
    <col min="15110" max="15110" width="8" style="492" customWidth="1"/>
    <col min="15111" max="15111" width="8.85546875" style="492" customWidth="1"/>
    <col min="15112" max="15352" width="9.140625" style="492"/>
    <col min="15353" max="15353" width="17.85546875" style="492" customWidth="1"/>
    <col min="15354" max="15354" width="27.5703125" style="492" customWidth="1"/>
    <col min="15355" max="15355" width="7.85546875" style="492" customWidth="1"/>
    <col min="15356" max="15357" width="8.140625" style="492" customWidth="1"/>
    <col min="15358" max="15358" width="8" style="492" customWidth="1"/>
    <col min="15359" max="15364" width="7.7109375" style="492" customWidth="1"/>
    <col min="15365" max="15365" width="8.28515625" style="492" customWidth="1"/>
    <col min="15366" max="15366" width="8" style="492" customWidth="1"/>
    <col min="15367" max="15367" width="8.85546875" style="492" customWidth="1"/>
    <col min="15368" max="15608" width="9.140625" style="492"/>
    <col min="15609" max="15609" width="17.85546875" style="492" customWidth="1"/>
    <col min="15610" max="15610" width="27.5703125" style="492" customWidth="1"/>
    <col min="15611" max="15611" width="7.85546875" style="492" customWidth="1"/>
    <col min="15612" max="15613" width="8.140625" style="492" customWidth="1"/>
    <col min="15614" max="15614" width="8" style="492" customWidth="1"/>
    <col min="15615" max="15620" width="7.7109375" style="492" customWidth="1"/>
    <col min="15621" max="15621" width="8.28515625" style="492" customWidth="1"/>
    <col min="15622" max="15622" width="8" style="492" customWidth="1"/>
    <col min="15623" max="15623" width="8.85546875" style="492" customWidth="1"/>
    <col min="15624" max="15864" width="9.140625" style="492"/>
    <col min="15865" max="15865" width="17.85546875" style="492" customWidth="1"/>
    <col min="15866" max="15866" width="27.5703125" style="492" customWidth="1"/>
    <col min="15867" max="15867" width="7.85546875" style="492" customWidth="1"/>
    <col min="15868" max="15869" width="8.140625" style="492" customWidth="1"/>
    <col min="15870" max="15870" width="8" style="492" customWidth="1"/>
    <col min="15871" max="15876" width="7.7109375" style="492" customWidth="1"/>
    <col min="15877" max="15877" width="8.28515625" style="492" customWidth="1"/>
    <col min="15878" max="15878" width="8" style="492" customWidth="1"/>
    <col min="15879" max="15879" width="8.85546875" style="492" customWidth="1"/>
    <col min="15880" max="16120" width="9.140625" style="492"/>
    <col min="16121" max="16121" width="17.85546875" style="492" customWidth="1"/>
    <col min="16122" max="16122" width="27.5703125" style="492" customWidth="1"/>
    <col min="16123" max="16123" width="7.85546875" style="492" customWidth="1"/>
    <col min="16124" max="16125" width="8.140625" style="492" customWidth="1"/>
    <col min="16126" max="16126" width="8" style="492" customWidth="1"/>
    <col min="16127" max="16132" width="7.7109375" style="492" customWidth="1"/>
    <col min="16133" max="16133" width="8.28515625" style="492" customWidth="1"/>
    <col min="16134" max="16134" width="8" style="492" customWidth="1"/>
    <col min="16135" max="16135" width="8.85546875" style="492" customWidth="1"/>
    <col min="16136" max="16384" width="9.140625" style="492"/>
  </cols>
  <sheetData>
    <row r="1" spans="1:15" ht="44.25" customHeight="1">
      <c r="A1" s="2990" t="s">
        <v>2415</v>
      </c>
      <c r="B1" s="2990"/>
      <c r="C1" s="2990"/>
      <c r="D1" s="2990"/>
      <c r="E1" s="2990"/>
      <c r="F1" s="2990"/>
      <c r="G1" s="2990"/>
      <c r="H1" s="2990"/>
      <c r="I1" s="2990"/>
      <c r="J1" s="2990"/>
      <c r="K1" s="2990"/>
      <c r="L1" s="2990"/>
      <c r="M1" s="2990"/>
      <c r="N1" s="2990"/>
      <c r="O1" s="2990"/>
    </row>
    <row r="2" spans="1:15" ht="44.25" customHeight="1">
      <c r="A2" s="3007" t="s">
        <v>2169</v>
      </c>
      <c r="B2" s="3007"/>
      <c r="C2" s="3007"/>
      <c r="D2" s="3007"/>
      <c r="E2" s="3007"/>
      <c r="F2" s="3007"/>
      <c r="G2" s="3007"/>
      <c r="H2" s="3007"/>
      <c r="I2" s="3007"/>
      <c r="J2" s="3007"/>
      <c r="K2" s="3007"/>
      <c r="L2" s="3007"/>
      <c r="M2" s="3007"/>
      <c r="N2" s="3007"/>
      <c r="O2" s="3007"/>
    </row>
    <row r="3" spans="1:15" s="826" customFormat="1" ht="25.5" customHeight="1" thickBot="1">
      <c r="A3" s="493" t="s">
        <v>2130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1546"/>
      <c r="N3" s="1546"/>
      <c r="O3" s="494" t="s">
        <v>2131</v>
      </c>
    </row>
    <row r="4" spans="1:15" ht="20.25" customHeight="1" thickTop="1">
      <c r="A4" s="3008" t="s">
        <v>53</v>
      </c>
      <c r="B4" s="3011" t="s">
        <v>54</v>
      </c>
      <c r="C4" s="3011" t="s">
        <v>55</v>
      </c>
      <c r="D4" s="2992" t="s">
        <v>45</v>
      </c>
      <c r="E4" s="2992"/>
      <c r="F4" s="2992"/>
      <c r="G4" s="2992" t="s">
        <v>46</v>
      </c>
      <c r="H4" s="2992"/>
      <c r="I4" s="2992"/>
      <c r="J4" s="2992" t="s">
        <v>905</v>
      </c>
      <c r="K4" s="2992"/>
      <c r="L4" s="2992"/>
      <c r="M4" s="2994" t="s">
        <v>503</v>
      </c>
      <c r="N4" s="2994" t="s">
        <v>509</v>
      </c>
      <c r="O4" s="2994" t="s">
        <v>502</v>
      </c>
    </row>
    <row r="5" spans="1:15" ht="20.25" customHeight="1">
      <c r="A5" s="3009"/>
      <c r="B5" s="3012"/>
      <c r="C5" s="3012"/>
      <c r="D5" s="2990" t="s">
        <v>1673</v>
      </c>
      <c r="E5" s="2990"/>
      <c r="F5" s="2990"/>
      <c r="G5" s="2990" t="s">
        <v>463</v>
      </c>
      <c r="H5" s="2990"/>
      <c r="I5" s="2990"/>
      <c r="J5" s="2990" t="s">
        <v>464</v>
      </c>
      <c r="K5" s="2990"/>
      <c r="L5" s="2990"/>
      <c r="M5" s="2995"/>
      <c r="N5" s="2995"/>
      <c r="O5" s="2995"/>
    </row>
    <row r="6" spans="1:15" ht="20.25" customHeight="1">
      <c r="A6" s="3009"/>
      <c r="B6" s="3012"/>
      <c r="C6" s="3012"/>
      <c r="D6" s="2244" t="s">
        <v>931</v>
      </c>
      <c r="E6" s="2244" t="s">
        <v>1126</v>
      </c>
      <c r="F6" s="2242" t="s">
        <v>954</v>
      </c>
      <c r="G6" s="2244" t="s">
        <v>931</v>
      </c>
      <c r="H6" s="2244" t="s">
        <v>1126</v>
      </c>
      <c r="I6" s="2242" t="s">
        <v>954</v>
      </c>
      <c r="J6" s="2244" t="s">
        <v>931</v>
      </c>
      <c r="K6" s="2244" t="s">
        <v>1126</v>
      </c>
      <c r="L6" s="2242" t="s">
        <v>954</v>
      </c>
      <c r="M6" s="2995"/>
      <c r="N6" s="2995"/>
      <c r="O6" s="2995"/>
    </row>
    <row r="7" spans="1:15" ht="20.25" customHeight="1" thickBot="1">
      <c r="A7" s="3010"/>
      <c r="B7" s="3013"/>
      <c r="C7" s="3013"/>
      <c r="D7" s="2245" t="s">
        <v>934</v>
      </c>
      <c r="E7" s="2245" t="s">
        <v>935</v>
      </c>
      <c r="F7" s="2245" t="s">
        <v>936</v>
      </c>
      <c r="G7" s="2245" t="s">
        <v>934</v>
      </c>
      <c r="H7" s="2245" t="s">
        <v>935</v>
      </c>
      <c r="I7" s="2245" t="s">
        <v>936</v>
      </c>
      <c r="J7" s="2245" t="s">
        <v>934</v>
      </c>
      <c r="K7" s="2245" t="s">
        <v>935</v>
      </c>
      <c r="L7" s="2245" t="s">
        <v>936</v>
      </c>
      <c r="M7" s="2996"/>
      <c r="N7" s="2996"/>
      <c r="O7" s="2996"/>
    </row>
    <row r="8" spans="1:15" ht="24" customHeight="1">
      <c r="A8" s="1512" t="s">
        <v>1207</v>
      </c>
      <c r="B8" s="1512"/>
      <c r="C8" s="1512"/>
      <c r="D8" s="1512"/>
      <c r="E8" s="1512"/>
      <c r="F8" s="1512"/>
      <c r="G8" s="1512"/>
      <c r="H8" s="1512"/>
      <c r="I8" s="1512"/>
      <c r="J8" s="1512"/>
      <c r="K8" s="1512"/>
      <c r="L8" s="1512"/>
      <c r="M8" s="475"/>
      <c r="N8" s="495"/>
      <c r="O8" s="495" t="s">
        <v>504</v>
      </c>
    </row>
    <row r="9" spans="1:15" ht="25.5" customHeight="1">
      <c r="A9" s="2386" t="s">
        <v>56</v>
      </c>
      <c r="B9" s="2252" t="s">
        <v>70</v>
      </c>
      <c r="C9" s="2252"/>
      <c r="D9" s="488">
        <v>44</v>
      </c>
      <c r="E9" s="488">
        <v>24</v>
      </c>
      <c r="F9" s="488">
        <v>68</v>
      </c>
      <c r="G9" s="488">
        <v>0</v>
      </c>
      <c r="H9" s="488">
        <v>0</v>
      </c>
      <c r="I9" s="488">
        <v>0</v>
      </c>
      <c r="J9" s="488">
        <f>SUM(G9,D9)</f>
        <v>44</v>
      </c>
      <c r="K9" s="488">
        <f t="shared" ref="K9:L12" si="0">SUM(H9,E9)</f>
        <v>24</v>
      </c>
      <c r="L9" s="488">
        <f t="shared" si="0"/>
        <v>68</v>
      </c>
      <c r="M9" s="1038"/>
      <c r="N9" s="1512" t="s">
        <v>506</v>
      </c>
      <c r="O9" s="3002" t="s">
        <v>2167</v>
      </c>
    </row>
    <row r="10" spans="1:15" ht="25.5" customHeight="1">
      <c r="A10" s="3000" t="s">
        <v>2165</v>
      </c>
      <c r="B10" s="2252" t="s">
        <v>2170</v>
      </c>
      <c r="C10" s="2252"/>
      <c r="D10" s="488">
        <v>6</v>
      </c>
      <c r="E10" s="488">
        <v>13</v>
      </c>
      <c r="F10" s="488">
        <v>19</v>
      </c>
      <c r="G10" s="488">
        <v>0</v>
      </c>
      <c r="H10" s="488">
        <v>0</v>
      </c>
      <c r="I10" s="488">
        <v>0</v>
      </c>
      <c r="J10" s="488">
        <f t="shared" ref="J10:J12" si="1">SUM(G10,D10)</f>
        <v>6</v>
      </c>
      <c r="K10" s="488">
        <f t="shared" si="0"/>
        <v>13</v>
      </c>
      <c r="L10" s="488">
        <f t="shared" si="0"/>
        <v>19</v>
      </c>
      <c r="M10" s="1038"/>
      <c r="N10" s="1512" t="s">
        <v>2171</v>
      </c>
      <c r="O10" s="3003"/>
    </row>
    <row r="11" spans="1:15" ht="25.5" customHeight="1">
      <c r="A11" s="3001"/>
      <c r="B11" s="2252" t="s">
        <v>407</v>
      </c>
      <c r="C11" s="2252"/>
      <c r="D11" s="488">
        <v>23</v>
      </c>
      <c r="E11" s="488">
        <v>16</v>
      </c>
      <c r="F11" s="488">
        <v>39</v>
      </c>
      <c r="G11" s="488">
        <v>0</v>
      </c>
      <c r="H11" s="488">
        <v>0</v>
      </c>
      <c r="I11" s="488">
        <v>0</v>
      </c>
      <c r="J11" s="488">
        <f t="shared" si="1"/>
        <v>23</v>
      </c>
      <c r="K11" s="488">
        <f t="shared" si="0"/>
        <v>16</v>
      </c>
      <c r="L11" s="488">
        <f t="shared" si="0"/>
        <v>39</v>
      </c>
      <c r="M11" s="1038"/>
      <c r="N11" s="1512" t="s">
        <v>2172</v>
      </c>
      <c r="O11" s="3003"/>
    </row>
    <row r="12" spans="1:15" ht="25.5" customHeight="1">
      <c r="A12" s="3001"/>
      <c r="B12" s="488" t="s">
        <v>362</v>
      </c>
      <c r="C12" s="2252"/>
      <c r="D12" s="488">
        <v>9</v>
      </c>
      <c r="E12" s="488">
        <v>9</v>
      </c>
      <c r="F12" s="488">
        <v>18</v>
      </c>
      <c r="G12" s="488">
        <v>0</v>
      </c>
      <c r="H12" s="488">
        <v>0</v>
      </c>
      <c r="I12" s="488">
        <v>0</v>
      </c>
      <c r="J12" s="488">
        <f t="shared" si="1"/>
        <v>9</v>
      </c>
      <c r="K12" s="488">
        <f t="shared" si="0"/>
        <v>9</v>
      </c>
      <c r="L12" s="488">
        <f t="shared" si="0"/>
        <v>18</v>
      </c>
      <c r="M12" s="1038"/>
      <c r="N12" s="1022" t="s">
        <v>594</v>
      </c>
      <c r="O12" s="3004"/>
    </row>
    <row r="13" spans="1:15" ht="20.25" customHeight="1">
      <c r="A13" s="3005" t="s">
        <v>225</v>
      </c>
      <c r="B13" s="3005"/>
      <c r="C13" s="2247"/>
      <c r="D13" s="742">
        <f>SUM(D10:D12)</f>
        <v>38</v>
      </c>
      <c r="E13" s="742">
        <f t="shared" ref="E13:L13" si="2">SUM(E10:E12)</f>
        <v>38</v>
      </c>
      <c r="F13" s="742">
        <f t="shared" si="2"/>
        <v>76</v>
      </c>
      <c r="G13" s="742">
        <f t="shared" si="2"/>
        <v>0</v>
      </c>
      <c r="H13" s="742">
        <f t="shared" si="2"/>
        <v>0</v>
      </c>
      <c r="I13" s="742">
        <f t="shared" si="2"/>
        <v>0</v>
      </c>
      <c r="J13" s="742">
        <f t="shared" si="2"/>
        <v>38</v>
      </c>
      <c r="K13" s="742">
        <f t="shared" si="2"/>
        <v>38</v>
      </c>
      <c r="L13" s="742">
        <f t="shared" si="2"/>
        <v>76</v>
      </c>
      <c r="M13" s="742"/>
      <c r="N13" s="3006" t="s">
        <v>2353</v>
      </c>
      <c r="O13" s="3006"/>
    </row>
    <row r="14" spans="1:15" ht="25.5" customHeight="1" thickBot="1">
      <c r="A14" s="2252" t="s">
        <v>50</v>
      </c>
      <c r="B14" s="2247"/>
      <c r="C14" s="2247"/>
      <c r="D14" s="742">
        <f>SUM(D13,D9)</f>
        <v>82</v>
      </c>
      <c r="E14" s="742">
        <f t="shared" ref="E14:L14" si="3">SUM(E13,E9)</f>
        <v>62</v>
      </c>
      <c r="F14" s="742">
        <f t="shared" si="3"/>
        <v>144</v>
      </c>
      <c r="G14" s="742">
        <f t="shared" si="3"/>
        <v>0</v>
      </c>
      <c r="H14" s="742">
        <f t="shared" si="3"/>
        <v>0</v>
      </c>
      <c r="I14" s="742">
        <f t="shared" si="3"/>
        <v>0</v>
      </c>
      <c r="J14" s="742">
        <f t="shared" si="3"/>
        <v>82</v>
      </c>
      <c r="K14" s="742">
        <f t="shared" si="3"/>
        <v>62</v>
      </c>
      <c r="L14" s="742">
        <f t="shared" si="3"/>
        <v>144</v>
      </c>
      <c r="M14" s="475"/>
      <c r="N14" s="2997" t="s">
        <v>500</v>
      </c>
      <c r="O14" s="2997"/>
    </row>
    <row r="15" spans="1:15" ht="25.5" customHeight="1" thickBot="1">
      <c r="A15" s="2998" t="s">
        <v>218</v>
      </c>
      <c r="B15" s="2998"/>
      <c r="C15" s="2246"/>
      <c r="D15" s="743">
        <f>SUM(D14)</f>
        <v>82</v>
      </c>
      <c r="E15" s="743">
        <f t="shared" ref="E15:L15" si="4">SUM(E14)</f>
        <v>62</v>
      </c>
      <c r="F15" s="743">
        <f t="shared" si="4"/>
        <v>144</v>
      </c>
      <c r="G15" s="743">
        <f t="shared" si="4"/>
        <v>0</v>
      </c>
      <c r="H15" s="743">
        <f t="shared" si="4"/>
        <v>0</v>
      </c>
      <c r="I15" s="743">
        <f t="shared" si="4"/>
        <v>0</v>
      </c>
      <c r="J15" s="743">
        <f t="shared" si="4"/>
        <v>82</v>
      </c>
      <c r="K15" s="743">
        <f t="shared" si="4"/>
        <v>62</v>
      </c>
      <c r="L15" s="743">
        <f t="shared" si="4"/>
        <v>144</v>
      </c>
      <c r="M15" s="2999" t="s">
        <v>2351</v>
      </c>
      <c r="N15" s="2999"/>
      <c r="O15" s="2999"/>
    </row>
    <row r="16" spans="1:15" ht="18" customHeight="1" thickTop="1">
      <c r="A16" s="505"/>
      <c r="B16" s="505"/>
      <c r="C16" s="505"/>
      <c r="D16" s="506"/>
      <c r="E16" s="506"/>
      <c r="F16" s="506"/>
      <c r="G16" s="506"/>
      <c r="H16" s="506"/>
      <c r="I16" s="506"/>
      <c r="J16" s="506"/>
      <c r="K16" s="506"/>
      <c r="L16" s="506"/>
      <c r="M16" s="507"/>
      <c r="N16" s="507"/>
      <c r="O16" s="507"/>
    </row>
    <row r="17" spans="1:15" ht="18" customHeight="1">
      <c r="A17" s="505"/>
      <c r="B17" s="505"/>
      <c r="C17" s="505"/>
      <c r="D17" s="506"/>
      <c r="E17" s="506"/>
      <c r="F17" s="506"/>
      <c r="G17" s="506"/>
      <c r="H17" s="506"/>
      <c r="I17" s="506"/>
      <c r="J17" s="506"/>
      <c r="K17" s="506"/>
      <c r="L17" s="506"/>
      <c r="M17" s="507"/>
      <c r="N17" s="507"/>
      <c r="O17" s="507"/>
    </row>
    <row r="18" spans="1:15" ht="18" customHeight="1">
      <c r="A18" s="505"/>
      <c r="B18" s="505"/>
      <c r="C18" s="505"/>
      <c r="D18" s="506"/>
      <c r="E18" s="506"/>
      <c r="F18" s="506"/>
      <c r="G18" s="506"/>
      <c r="H18" s="506"/>
      <c r="I18" s="506"/>
      <c r="J18" s="506"/>
      <c r="K18" s="506"/>
      <c r="L18" s="506"/>
      <c r="M18" s="507"/>
      <c r="N18" s="507"/>
      <c r="O18" s="507"/>
    </row>
    <row r="19" spans="1:15" ht="18" customHeight="1">
      <c r="A19" s="505"/>
      <c r="B19" s="505"/>
      <c r="C19" s="505"/>
      <c r="D19" s="506"/>
      <c r="E19" s="506"/>
      <c r="F19" s="506"/>
      <c r="G19" s="506"/>
      <c r="H19" s="506"/>
      <c r="I19" s="506"/>
      <c r="J19" s="506"/>
      <c r="K19" s="506"/>
      <c r="L19" s="506"/>
      <c r="M19" s="507"/>
      <c r="N19" s="507"/>
      <c r="O19" s="507"/>
    </row>
    <row r="20" spans="1:15" ht="18" customHeight="1">
      <c r="A20" s="505"/>
      <c r="B20" s="505"/>
      <c r="C20" s="505"/>
      <c r="D20" s="506"/>
      <c r="E20" s="506"/>
      <c r="F20" s="506"/>
      <c r="G20" s="506"/>
      <c r="H20" s="506"/>
      <c r="I20" s="506"/>
      <c r="J20" s="506"/>
      <c r="K20" s="506"/>
      <c r="L20" s="506"/>
      <c r="M20" s="507"/>
      <c r="N20" s="507"/>
      <c r="O20" s="507"/>
    </row>
    <row r="21" spans="1:15" ht="18" customHeight="1">
      <c r="A21" s="505"/>
      <c r="B21" s="505"/>
      <c r="C21" s="505"/>
      <c r="D21" s="506"/>
      <c r="E21" s="506"/>
      <c r="F21" s="506"/>
      <c r="G21" s="506"/>
      <c r="H21" s="506"/>
      <c r="I21" s="506"/>
      <c r="J21" s="506"/>
      <c r="K21" s="506"/>
      <c r="L21" s="506"/>
      <c r="M21" s="507"/>
      <c r="N21" s="507"/>
      <c r="O21" s="507"/>
    </row>
    <row r="22" spans="1:15" ht="18" customHeight="1">
      <c r="A22" s="505"/>
      <c r="B22" s="505"/>
      <c r="C22" s="505"/>
      <c r="D22" s="506"/>
      <c r="E22" s="506"/>
      <c r="F22" s="506"/>
      <c r="G22" s="506"/>
      <c r="H22" s="506"/>
      <c r="I22" s="506"/>
      <c r="J22" s="506"/>
      <c r="K22" s="506"/>
      <c r="L22" s="506"/>
    </row>
    <row r="23" spans="1:15" ht="18" customHeight="1">
      <c r="A23" s="505"/>
      <c r="B23" s="505"/>
      <c r="C23" s="505"/>
      <c r="D23" s="506"/>
      <c r="E23" s="506"/>
      <c r="F23" s="506"/>
      <c r="G23" s="506"/>
      <c r="H23" s="506"/>
      <c r="I23" s="506"/>
      <c r="J23" s="506"/>
      <c r="K23" s="506"/>
      <c r="L23" s="506"/>
    </row>
    <row r="24" spans="1:15" ht="18" customHeight="1">
      <c r="A24" s="505"/>
      <c r="B24" s="505"/>
      <c r="C24" s="505"/>
      <c r="D24" s="506"/>
      <c r="E24" s="506"/>
      <c r="F24" s="506"/>
      <c r="G24" s="506"/>
      <c r="H24" s="506"/>
      <c r="I24" s="506"/>
      <c r="J24" s="506"/>
      <c r="K24" s="506"/>
      <c r="L24" s="506"/>
    </row>
    <row r="25" spans="1:15" ht="18" customHeight="1">
      <c r="A25" s="505"/>
      <c r="B25" s="505"/>
      <c r="C25" s="505"/>
      <c r="D25" s="506"/>
      <c r="E25" s="506"/>
      <c r="F25" s="506"/>
      <c r="G25" s="506"/>
      <c r="H25" s="506"/>
      <c r="I25" s="506"/>
      <c r="J25" s="506"/>
      <c r="K25" s="506"/>
      <c r="L25" s="506"/>
    </row>
    <row r="26" spans="1:15" ht="18" customHeight="1">
      <c r="A26" s="505"/>
      <c r="B26" s="505"/>
      <c r="C26" s="505"/>
      <c r="D26" s="506"/>
      <c r="E26" s="506"/>
      <c r="F26" s="506"/>
      <c r="G26" s="506"/>
      <c r="H26" s="506"/>
      <c r="I26" s="506"/>
      <c r="J26" s="506"/>
      <c r="K26" s="506"/>
      <c r="L26" s="506"/>
    </row>
    <row r="27" spans="1:15" ht="18" customHeight="1">
      <c r="A27" s="505"/>
      <c r="B27" s="505"/>
      <c r="C27" s="505"/>
      <c r="D27" s="506"/>
      <c r="E27" s="506"/>
      <c r="F27" s="506"/>
      <c r="G27" s="506"/>
      <c r="H27" s="506"/>
      <c r="I27" s="506"/>
      <c r="J27" s="506"/>
      <c r="K27" s="506"/>
      <c r="L27" s="506"/>
    </row>
    <row r="28" spans="1:15" s="508" customFormat="1" ht="19.5" customHeight="1">
      <c r="A28" s="505"/>
      <c r="B28" s="505"/>
      <c r="C28" s="505"/>
      <c r="D28" s="506"/>
      <c r="E28" s="506"/>
      <c r="F28" s="506"/>
      <c r="G28" s="506"/>
      <c r="H28" s="506"/>
      <c r="I28" s="506"/>
      <c r="J28" s="506"/>
      <c r="K28" s="506"/>
      <c r="L28" s="506"/>
      <c r="M28" s="492"/>
      <c r="N28" s="492"/>
      <c r="O28" s="492"/>
    </row>
    <row r="29" spans="1:15" s="508" customFormat="1" ht="19.5" customHeight="1">
      <c r="A29" s="505"/>
      <c r="B29" s="505"/>
      <c r="C29" s="505"/>
      <c r="D29" s="506"/>
      <c r="E29" s="506"/>
      <c r="F29" s="506"/>
      <c r="G29" s="506"/>
      <c r="H29" s="506"/>
      <c r="I29" s="506"/>
      <c r="J29" s="506"/>
      <c r="K29" s="506"/>
      <c r="L29" s="506"/>
      <c r="M29" s="492"/>
      <c r="N29" s="492"/>
      <c r="O29" s="492"/>
    </row>
    <row r="30" spans="1:15" s="508" customFormat="1" ht="19.5" customHeight="1">
      <c r="A30" s="505"/>
      <c r="B30" s="505"/>
      <c r="C30" s="505"/>
      <c r="D30" s="506"/>
      <c r="E30" s="506"/>
      <c r="F30" s="506"/>
      <c r="G30" s="506"/>
      <c r="H30" s="506"/>
      <c r="I30" s="506"/>
      <c r="J30" s="506"/>
      <c r="K30" s="506"/>
      <c r="L30" s="506"/>
      <c r="M30" s="492"/>
      <c r="N30" s="492"/>
      <c r="O30" s="492"/>
    </row>
    <row r="31" spans="1:15" s="508" customFormat="1" ht="19.5" customHeight="1">
      <c r="A31" s="505"/>
      <c r="B31" s="505"/>
      <c r="C31" s="505"/>
      <c r="D31" s="506"/>
      <c r="E31" s="506"/>
      <c r="F31" s="506"/>
      <c r="G31" s="506"/>
      <c r="H31" s="506"/>
      <c r="I31" s="506"/>
      <c r="J31" s="506"/>
      <c r="K31" s="506"/>
      <c r="L31" s="506"/>
      <c r="M31" s="492"/>
      <c r="N31" s="492"/>
      <c r="O31" s="492"/>
    </row>
    <row r="32" spans="1:15" s="508" customFormat="1" ht="19.5" customHeight="1">
      <c r="A32" s="505"/>
      <c r="B32" s="505"/>
      <c r="C32" s="505"/>
      <c r="D32" s="506"/>
      <c r="E32" s="506"/>
      <c r="F32" s="506"/>
      <c r="G32" s="506"/>
      <c r="H32" s="506"/>
      <c r="I32" s="506"/>
      <c r="J32" s="506"/>
      <c r="K32" s="506"/>
      <c r="L32" s="506"/>
      <c r="M32" s="492"/>
      <c r="N32" s="492"/>
      <c r="O32" s="492"/>
    </row>
    <row r="33" spans="1:15" s="508" customFormat="1" ht="19.5" customHeight="1">
      <c r="A33" s="509"/>
      <c r="B33" s="505"/>
      <c r="C33" s="505"/>
      <c r="D33" s="506"/>
      <c r="E33" s="506"/>
      <c r="F33" s="506"/>
      <c r="G33" s="506"/>
      <c r="H33" s="506"/>
      <c r="I33" s="506"/>
      <c r="J33" s="506"/>
      <c r="K33" s="506"/>
      <c r="L33" s="506"/>
    </row>
    <row r="34" spans="1:15" s="508" customFormat="1" ht="19.5" customHeight="1">
      <c r="A34" s="509"/>
      <c r="B34" s="505"/>
      <c r="C34" s="505"/>
      <c r="D34" s="506"/>
      <c r="E34" s="506"/>
      <c r="F34" s="506"/>
      <c r="G34" s="506"/>
      <c r="H34" s="506"/>
      <c r="I34" s="506"/>
      <c r="J34" s="506"/>
      <c r="K34" s="506"/>
      <c r="L34" s="506"/>
    </row>
    <row r="35" spans="1:15" ht="19.5" customHeight="1">
      <c r="A35" s="509"/>
      <c r="B35" s="505"/>
      <c r="C35" s="505"/>
      <c r="D35" s="506"/>
      <c r="E35" s="506"/>
      <c r="F35" s="506"/>
      <c r="G35" s="506"/>
      <c r="H35" s="506"/>
      <c r="I35" s="506"/>
      <c r="J35" s="506"/>
      <c r="K35" s="506"/>
      <c r="L35" s="506"/>
      <c r="M35" s="508"/>
      <c r="N35" s="508"/>
      <c r="O35" s="508"/>
    </row>
    <row r="36" spans="1:15" ht="19.5" customHeight="1">
      <c r="A36" s="505"/>
      <c r="B36" s="505"/>
      <c r="C36" s="505"/>
      <c r="D36" s="506"/>
      <c r="E36" s="506"/>
      <c r="F36" s="506"/>
      <c r="G36" s="506"/>
      <c r="H36" s="506"/>
      <c r="I36" s="506"/>
      <c r="J36" s="506"/>
      <c r="K36" s="506"/>
      <c r="L36" s="506"/>
      <c r="M36" s="508"/>
      <c r="N36" s="508"/>
      <c r="O36" s="508"/>
    </row>
    <row r="37" spans="1:15" ht="15.75">
      <c r="A37" s="505"/>
      <c r="B37" s="505"/>
      <c r="C37" s="505"/>
      <c r="D37" s="506"/>
      <c r="E37" s="506"/>
      <c r="F37" s="506"/>
      <c r="G37" s="506"/>
      <c r="H37" s="506"/>
      <c r="I37" s="506"/>
      <c r="J37" s="506"/>
      <c r="K37" s="506"/>
      <c r="L37" s="506"/>
      <c r="M37" s="508"/>
      <c r="N37" s="508"/>
      <c r="O37" s="508"/>
    </row>
    <row r="38" spans="1:15" ht="15.75">
      <c r="A38" s="505"/>
      <c r="B38" s="505"/>
      <c r="C38" s="505"/>
      <c r="D38" s="506"/>
      <c r="E38" s="506"/>
      <c r="F38" s="506"/>
      <c r="G38" s="506"/>
      <c r="H38" s="506"/>
      <c r="I38" s="506"/>
      <c r="J38" s="506"/>
      <c r="K38" s="506"/>
      <c r="L38" s="506"/>
      <c r="M38" s="508"/>
      <c r="N38" s="508"/>
      <c r="O38" s="508"/>
    </row>
    <row r="39" spans="1:15" ht="15.75">
      <c r="A39" s="505"/>
      <c r="B39" s="505"/>
      <c r="C39" s="505"/>
      <c r="D39" s="506"/>
      <c r="E39" s="506"/>
      <c r="F39" s="506"/>
      <c r="G39" s="506"/>
      <c r="H39" s="506"/>
      <c r="I39" s="506"/>
      <c r="J39" s="506"/>
      <c r="K39" s="506"/>
      <c r="L39" s="506"/>
      <c r="M39" s="508"/>
      <c r="N39" s="508"/>
      <c r="O39" s="508"/>
    </row>
    <row r="40" spans="1:15" ht="15.75">
      <c r="A40" s="505"/>
      <c r="B40" s="505"/>
      <c r="C40" s="505"/>
      <c r="D40" s="506"/>
      <c r="E40" s="506"/>
      <c r="F40" s="506"/>
      <c r="G40" s="506"/>
      <c r="H40" s="506"/>
      <c r="I40" s="506"/>
      <c r="J40" s="506"/>
      <c r="K40" s="506"/>
      <c r="L40" s="506"/>
    </row>
    <row r="41" spans="1:15" ht="15.75">
      <c r="A41" s="505"/>
      <c r="B41" s="505"/>
      <c r="C41" s="505"/>
      <c r="D41" s="505"/>
      <c r="E41" s="505"/>
      <c r="F41" s="505"/>
      <c r="G41" s="505"/>
      <c r="H41" s="505"/>
      <c r="I41" s="505"/>
      <c r="J41" s="505"/>
      <c r="K41" s="505"/>
      <c r="L41" s="505"/>
    </row>
    <row r="42" spans="1:15" ht="15.75">
      <c r="A42" s="510"/>
      <c r="B42" s="510"/>
      <c r="C42" s="510"/>
      <c r="D42" s="511"/>
      <c r="E42" s="511"/>
      <c r="F42" s="511"/>
      <c r="G42" s="511"/>
      <c r="H42" s="511"/>
      <c r="I42" s="511"/>
      <c r="J42" s="511"/>
      <c r="K42" s="511"/>
      <c r="L42" s="511"/>
    </row>
    <row r="43" spans="1:15" ht="15.75">
      <c r="A43" s="510"/>
      <c r="B43" s="510"/>
      <c r="C43" s="510"/>
      <c r="D43" s="511"/>
      <c r="E43" s="511"/>
      <c r="F43" s="511"/>
      <c r="G43" s="511"/>
      <c r="H43" s="511"/>
      <c r="I43" s="511"/>
      <c r="J43" s="511"/>
      <c r="K43" s="511"/>
      <c r="L43" s="511"/>
    </row>
    <row r="44" spans="1:15" ht="15.75">
      <c r="A44" s="510"/>
      <c r="B44" s="510"/>
      <c r="C44" s="510"/>
      <c r="D44" s="511"/>
      <c r="E44" s="511"/>
      <c r="F44" s="511"/>
      <c r="G44" s="511"/>
      <c r="H44" s="511"/>
      <c r="I44" s="511"/>
      <c r="J44" s="511"/>
      <c r="K44" s="511"/>
      <c r="L44" s="511"/>
    </row>
    <row r="45" spans="1:15" ht="15.75">
      <c r="A45" s="510"/>
      <c r="B45" s="510"/>
      <c r="C45" s="510"/>
      <c r="D45" s="511"/>
      <c r="E45" s="511"/>
      <c r="F45" s="511"/>
      <c r="G45" s="511"/>
      <c r="H45" s="511"/>
      <c r="I45" s="511"/>
      <c r="J45" s="511"/>
      <c r="K45" s="511"/>
      <c r="L45" s="511"/>
    </row>
    <row r="46" spans="1:15" ht="15.75">
      <c r="A46" s="510"/>
      <c r="B46" s="510"/>
      <c r="C46" s="510"/>
      <c r="D46" s="511"/>
      <c r="E46" s="511"/>
      <c r="F46" s="511"/>
      <c r="G46" s="511"/>
      <c r="H46" s="511"/>
      <c r="I46" s="511"/>
      <c r="J46" s="511"/>
      <c r="K46" s="511"/>
      <c r="L46" s="511"/>
    </row>
    <row r="47" spans="1:15" ht="15.75">
      <c r="A47" s="510"/>
      <c r="B47" s="510"/>
      <c r="C47" s="510"/>
      <c r="D47" s="511"/>
      <c r="E47" s="511"/>
      <c r="F47" s="511"/>
      <c r="G47" s="511"/>
      <c r="H47" s="511"/>
      <c r="I47" s="511"/>
      <c r="J47" s="511"/>
      <c r="K47" s="511"/>
      <c r="L47" s="511"/>
    </row>
    <row r="48" spans="1:15" ht="15.75">
      <c r="A48" s="510"/>
      <c r="B48" s="510"/>
      <c r="C48" s="510"/>
      <c r="D48" s="511"/>
      <c r="E48" s="511"/>
      <c r="F48" s="511"/>
      <c r="G48" s="511"/>
      <c r="H48" s="511"/>
      <c r="I48" s="511"/>
      <c r="J48" s="511"/>
      <c r="K48" s="511"/>
      <c r="L48" s="511"/>
    </row>
    <row r="49" spans="1:12" ht="15.75">
      <c r="A49" s="510"/>
      <c r="B49" s="510"/>
      <c r="C49" s="510"/>
      <c r="D49" s="511"/>
      <c r="E49" s="511"/>
      <c r="F49" s="511"/>
      <c r="G49" s="511"/>
      <c r="H49" s="511"/>
      <c r="I49" s="511"/>
      <c r="J49" s="511"/>
      <c r="K49" s="511"/>
      <c r="L49" s="511"/>
    </row>
    <row r="50" spans="1:12" ht="15.75">
      <c r="A50" s="510"/>
      <c r="B50" s="510"/>
      <c r="C50" s="510"/>
      <c r="D50" s="511"/>
      <c r="E50" s="511"/>
      <c r="F50" s="511"/>
      <c r="G50" s="511"/>
      <c r="H50" s="511"/>
      <c r="I50" s="511"/>
      <c r="J50" s="511"/>
      <c r="K50" s="511"/>
      <c r="L50" s="511"/>
    </row>
    <row r="51" spans="1:12" ht="15.75">
      <c r="A51" s="510"/>
      <c r="B51" s="510"/>
      <c r="C51" s="510"/>
      <c r="D51" s="511"/>
      <c r="E51" s="511"/>
      <c r="F51" s="511"/>
      <c r="G51" s="511"/>
      <c r="H51" s="511"/>
      <c r="I51" s="511"/>
      <c r="J51" s="511"/>
      <c r="K51" s="511"/>
      <c r="L51" s="511"/>
    </row>
    <row r="52" spans="1:12" ht="15.75">
      <c r="A52" s="510"/>
      <c r="B52" s="510"/>
      <c r="C52" s="510"/>
      <c r="D52" s="511"/>
      <c r="E52" s="511"/>
      <c r="F52" s="511"/>
      <c r="G52" s="511"/>
      <c r="H52" s="511"/>
      <c r="I52" s="511"/>
      <c r="J52" s="511"/>
      <c r="K52" s="511"/>
      <c r="L52" s="511"/>
    </row>
    <row r="53" spans="1:12" ht="15.75">
      <c r="A53" s="510"/>
      <c r="B53" s="510"/>
      <c r="C53" s="510"/>
      <c r="D53" s="511"/>
      <c r="E53" s="511"/>
      <c r="F53" s="511"/>
      <c r="G53" s="511"/>
      <c r="H53" s="511"/>
      <c r="I53" s="511"/>
      <c r="J53" s="511"/>
      <c r="K53" s="511"/>
      <c r="L53" s="511"/>
    </row>
    <row r="54" spans="1:12" ht="15.75">
      <c r="A54" s="510"/>
      <c r="B54" s="510"/>
      <c r="C54" s="510"/>
      <c r="D54" s="511"/>
      <c r="E54" s="511"/>
      <c r="F54" s="511"/>
      <c r="G54" s="511"/>
      <c r="H54" s="511"/>
      <c r="I54" s="511"/>
      <c r="J54" s="511"/>
      <c r="K54" s="511"/>
      <c r="L54" s="511"/>
    </row>
    <row r="55" spans="1:12" ht="15.75">
      <c r="A55" s="510"/>
      <c r="B55" s="510"/>
      <c r="C55" s="510"/>
      <c r="D55" s="511"/>
      <c r="E55" s="511"/>
      <c r="F55" s="511"/>
      <c r="G55" s="511"/>
      <c r="H55" s="511"/>
      <c r="I55" s="511"/>
      <c r="J55" s="511"/>
      <c r="K55" s="511"/>
      <c r="L55" s="511"/>
    </row>
    <row r="56" spans="1:12" ht="15.75">
      <c r="A56" s="510"/>
      <c r="B56" s="510"/>
      <c r="C56" s="510"/>
      <c r="D56" s="511"/>
      <c r="E56" s="511"/>
      <c r="F56" s="511"/>
      <c r="G56" s="511"/>
      <c r="H56" s="511"/>
      <c r="I56" s="511"/>
      <c r="J56" s="511"/>
      <c r="K56" s="511"/>
      <c r="L56" s="511"/>
    </row>
    <row r="57" spans="1:12" ht="15.75">
      <c r="A57" s="510"/>
      <c r="B57" s="510"/>
      <c r="C57" s="510"/>
      <c r="D57" s="511"/>
      <c r="E57" s="511"/>
      <c r="F57" s="511"/>
      <c r="G57" s="511"/>
      <c r="H57" s="511"/>
      <c r="I57" s="511"/>
      <c r="J57" s="511"/>
      <c r="K57" s="511"/>
      <c r="L57" s="511"/>
    </row>
    <row r="58" spans="1:12" ht="15.75">
      <c r="A58" s="510"/>
      <c r="B58" s="510"/>
      <c r="C58" s="510"/>
      <c r="D58" s="511"/>
      <c r="E58" s="511"/>
      <c r="F58" s="511"/>
      <c r="G58" s="511"/>
      <c r="H58" s="511"/>
      <c r="I58" s="511"/>
      <c r="J58" s="511"/>
      <c r="K58" s="511"/>
      <c r="L58" s="511"/>
    </row>
    <row r="59" spans="1:12" ht="15.75">
      <c r="A59" s="510"/>
      <c r="B59" s="510"/>
      <c r="C59" s="510"/>
      <c r="D59" s="511"/>
      <c r="E59" s="511"/>
      <c r="F59" s="511"/>
      <c r="G59" s="511"/>
      <c r="H59" s="511"/>
      <c r="I59" s="511"/>
      <c r="J59" s="511"/>
      <c r="K59" s="511"/>
      <c r="L59" s="511"/>
    </row>
    <row r="60" spans="1:12" ht="15.75">
      <c r="A60" s="510"/>
      <c r="B60" s="510"/>
      <c r="C60" s="510"/>
      <c r="D60" s="511"/>
      <c r="E60" s="511"/>
      <c r="F60" s="511"/>
      <c r="G60" s="511"/>
      <c r="H60" s="511"/>
      <c r="I60" s="511"/>
      <c r="J60" s="511"/>
      <c r="K60" s="511"/>
      <c r="L60" s="511"/>
    </row>
    <row r="61" spans="1:12" ht="15.75">
      <c r="A61" s="510"/>
      <c r="B61" s="510"/>
      <c r="C61" s="510"/>
      <c r="D61" s="511"/>
      <c r="E61" s="511"/>
      <c r="F61" s="511"/>
      <c r="G61" s="511"/>
      <c r="H61" s="511"/>
      <c r="I61" s="511"/>
      <c r="J61" s="511"/>
      <c r="K61" s="511"/>
      <c r="L61" s="511"/>
    </row>
    <row r="62" spans="1:12" ht="15.75">
      <c r="A62" s="510"/>
      <c r="B62" s="510"/>
      <c r="C62" s="510"/>
      <c r="D62" s="511"/>
      <c r="E62" s="511"/>
      <c r="F62" s="511"/>
      <c r="G62" s="511"/>
      <c r="H62" s="511"/>
      <c r="I62" s="511"/>
      <c r="J62" s="511"/>
      <c r="K62" s="511"/>
      <c r="L62" s="511"/>
    </row>
    <row r="63" spans="1:12" ht="15.75">
      <c r="A63" s="510"/>
      <c r="B63" s="510"/>
      <c r="C63" s="510"/>
      <c r="D63" s="511"/>
      <c r="E63" s="511"/>
      <c r="F63" s="511"/>
      <c r="G63" s="511"/>
      <c r="H63" s="511"/>
      <c r="I63" s="511"/>
      <c r="J63" s="511"/>
      <c r="K63" s="511"/>
      <c r="L63" s="511"/>
    </row>
    <row r="64" spans="1:12" ht="15.75">
      <c r="A64" s="510"/>
      <c r="B64" s="510"/>
      <c r="C64" s="510"/>
      <c r="D64" s="511"/>
      <c r="E64" s="511"/>
      <c r="F64" s="511"/>
      <c r="G64" s="511"/>
      <c r="H64" s="511"/>
      <c r="I64" s="511"/>
      <c r="J64" s="511"/>
      <c r="K64" s="511"/>
      <c r="L64" s="511"/>
    </row>
    <row r="65" spans="1:12" ht="15.75">
      <c r="A65" s="510"/>
      <c r="B65" s="510"/>
      <c r="C65" s="510"/>
      <c r="D65" s="511"/>
      <c r="E65" s="511"/>
      <c r="F65" s="511"/>
      <c r="G65" s="511"/>
      <c r="H65" s="511"/>
      <c r="I65" s="511"/>
      <c r="J65" s="511"/>
      <c r="K65" s="511"/>
      <c r="L65" s="511"/>
    </row>
    <row r="66" spans="1:12" ht="15.75">
      <c r="A66" s="510"/>
      <c r="B66" s="510"/>
      <c r="C66" s="510"/>
      <c r="D66" s="511"/>
      <c r="E66" s="511"/>
      <c r="F66" s="511"/>
      <c r="G66" s="511"/>
      <c r="H66" s="511"/>
      <c r="I66" s="511"/>
      <c r="J66" s="511"/>
      <c r="K66" s="511"/>
      <c r="L66" s="511"/>
    </row>
    <row r="67" spans="1:12" ht="15.75">
      <c r="A67" s="510"/>
      <c r="B67" s="510"/>
      <c r="C67" s="510"/>
      <c r="D67" s="511"/>
      <c r="E67" s="511"/>
      <c r="F67" s="511"/>
      <c r="G67" s="511"/>
      <c r="H67" s="511"/>
      <c r="I67" s="511"/>
      <c r="J67" s="511"/>
      <c r="K67" s="511"/>
      <c r="L67" s="511"/>
    </row>
    <row r="68" spans="1:12" ht="15.75">
      <c r="A68" s="510"/>
      <c r="B68" s="510"/>
      <c r="C68" s="510"/>
      <c r="D68" s="511"/>
      <c r="E68" s="511"/>
      <c r="F68" s="511"/>
      <c r="G68" s="511"/>
      <c r="H68" s="511"/>
      <c r="I68" s="511"/>
      <c r="J68" s="511"/>
      <c r="K68" s="511"/>
      <c r="L68" s="511"/>
    </row>
    <row r="69" spans="1:12" ht="15.75">
      <c r="A69" s="510"/>
      <c r="B69" s="510"/>
      <c r="C69" s="510"/>
      <c r="D69" s="511"/>
      <c r="E69" s="511"/>
      <c r="F69" s="511"/>
      <c r="G69" s="511"/>
      <c r="H69" s="511"/>
      <c r="I69" s="511"/>
      <c r="J69" s="511"/>
      <c r="K69" s="511"/>
      <c r="L69" s="511"/>
    </row>
    <row r="70" spans="1:12" ht="15.75">
      <c r="A70" s="510"/>
      <c r="B70" s="510"/>
      <c r="C70" s="510"/>
      <c r="D70" s="511"/>
      <c r="E70" s="511"/>
      <c r="F70" s="511"/>
      <c r="G70" s="511"/>
      <c r="H70" s="511"/>
      <c r="I70" s="511"/>
      <c r="J70" s="511"/>
      <c r="K70" s="511"/>
      <c r="L70" s="511"/>
    </row>
    <row r="71" spans="1:12" ht="15.75">
      <c r="A71" s="510"/>
      <c r="B71" s="510"/>
      <c r="C71" s="510"/>
      <c r="D71" s="511"/>
      <c r="E71" s="511"/>
      <c r="F71" s="511"/>
      <c r="G71" s="511"/>
      <c r="H71" s="511"/>
      <c r="I71" s="511"/>
      <c r="J71" s="511"/>
      <c r="K71" s="511"/>
      <c r="L71" s="511"/>
    </row>
    <row r="72" spans="1:12" ht="15.75">
      <c r="A72" s="510"/>
      <c r="B72" s="510"/>
      <c r="C72" s="510"/>
      <c r="D72" s="511"/>
      <c r="E72" s="511"/>
      <c r="F72" s="511"/>
      <c r="G72" s="511"/>
      <c r="H72" s="511"/>
      <c r="I72" s="511"/>
      <c r="J72" s="511"/>
      <c r="K72" s="511"/>
      <c r="L72" s="511"/>
    </row>
    <row r="73" spans="1:12" ht="15.75">
      <c r="A73" s="510"/>
      <c r="B73" s="510"/>
      <c r="C73" s="510"/>
      <c r="D73" s="511"/>
      <c r="E73" s="511"/>
      <c r="F73" s="511"/>
      <c r="G73" s="511"/>
      <c r="H73" s="511"/>
      <c r="I73" s="511"/>
      <c r="J73" s="511"/>
      <c r="K73" s="511"/>
      <c r="L73" s="511"/>
    </row>
    <row r="74" spans="1:12" ht="15.75">
      <c r="A74" s="510"/>
      <c r="B74" s="510"/>
      <c r="C74" s="510"/>
      <c r="D74" s="511"/>
      <c r="E74" s="511"/>
      <c r="F74" s="511"/>
      <c r="G74" s="511"/>
      <c r="H74" s="511"/>
      <c r="I74" s="511"/>
      <c r="J74" s="511"/>
      <c r="K74" s="511"/>
      <c r="L74" s="511"/>
    </row>
    <row r="75" spans="1:12" ht="15.75">
      <c r="A75" s="510"/>
      <c r="B75" s="510"/>
      <c r="C75" s="510"/>
      <c r="D75" s="511"/>
      <c r="E75" s="511"/>
      <c r="F75" s="511"/>
      <c r="G75" s="511"/>
      <c r="H75" s="511"/>
      <c r="I75" s="511"/>
      <c r="J75" s="511"/>
      <c r="K75" s="511"/>
      <c r="L75" s="511"/>
    </row>
    <row r="76" spans="1:12" ht="15.75">
      <c r="A76" s="510"/>
      <c r="B76" s="510"/>
      <c r="C76" s="510"/>
      <c r="D76" s="511"/>
      <c r="E76" s="511"/>
      <c r="F76" s="511"/>
      <c r="G76" s="511"/>
      <c r="H76" s="511"/>
      <c r="I76" s="511"/>
      <c r="J76" s="511"/>
      <c r="K76" s="511"/>
      <c r="L76" s="511"/>
    </row>
    <row r="77" spans="1:12" ht="15.75">
      <c r="A77" s="510"/>
      <c r="B77" s="510"/>
      <c r="C77" s="510"/>
      <c r="D77" s="511"/>
      <c r="E77" s="511"/>
      <c r="F77" s="511"/>
      <c r="G77" s="511"/>
      <c r="H77" s="511"/>
      <c r="I77" s="511"/>
      <c r="J77" s="511"/>
      <c r="K77" s="511"/>
      <c r="L77" s="511"/>
    </row>
    <row r="78" spans="1:12" ht="15.75">
      <c r="A78" s="510"/>
      <c r="B78" s="510"/>
      <c r="C78" s="510"/>
      <c r="D78" s="511"/>
      <c r="E78" s="511"/>
      <c r="F78" s="511"/>
      <c r="G78" s="511"/>
      <c r="H78" s="511"/>
      <c r="I78" s="511"/>
      <c r="J78" s="511"/>
      <c r="K78" s="511"/>
      <c r="L78" s="511"/>
    </row>
    <row r="79" spans="1:12" ht="15.75">
      <c r="A79" s="510"/>
      <c r="B79" s="510"/>
      <c r="C79" s="510"/>
      <c r="D79" s="511"/>
      <c r="E79" s="511"/>
      <c r="F79" s="511"/>
      <c r="G79" s="511"/>
      <c r="H79" s="511"/>
      <c r="I79" s="511"/>
      <c r="J79" s="511"/>
      <c r="K79" s="511"/>
      <c r="L79" s="511"/>
    </row>
    <row r="80" spans="1:12" ht="15.75">
      <c r="A80" s="510"/>
      <c r="B80" s="510"/>
      <c r="C80" s="510"/>
      <c r="D80" s="511"/>
      <c r="E80" s="511"/>
      <c r="F80" s="511"/>
      <c r="G80" s="511"/>
      <c r="H80" s="511"/>
      <c r="I80" s="511"/>
      <c r="J80" s="511"/>
      <c r="K80" s="511"/>
      <c r="L80" s="511"/>
    </row>
    <row r="81" spans="1:12" ht="15.75">
      <c r="A81" s="510"/>
      <c r="B81" s="510"/>
      <c r="C81" s="510"/>
      <c r="D81" s="511"/>
      <c r="E81" s="511"/>
      <c r="F81" s="511"/>
      <c r="G81" s="511"/>
      <c r="H81" s="511"/>
      <c r="I81" s="511"/>
      <c r="J81" s="511"/>
      <c r="K81" s="511"/>
      <c r="L81" s="511"/>
    </row>
    <row r="82" spans="1:12" ht="15.75">
      <c r="A82" s="510"/>
      <c r="B82" s="510"/>
      <c r="C82" s="510"/>
      <c r="D82" s="511"/>
      <c r="E82" s="511"/>
      <c r="F82" s="511"/>
      <c r="G82" s="511"/>
      <c r="H82" s="511"/>
      <c r="I82" s="511"/>
      <c r="J82" s="511"/>
      <c r="K82" s="511"/>
      <c r="L82" s="511"/>
    </row>
    <row r="83" spans="1:12" ht="15.75">
      <c r="A83" s="510"/>
      <c r="B83" s="510"/>
      <c r="C83" s="510"/>
      <c r="D83" s="511"/>
      <c r="E83" s="511"/>
      <c r="F83" s="511"/>
      <c r="G83" s="511"/>
      <c r="H83" s="511"/>
      <c r="I83" s="511"/>
      <c r="J83" s="511"/>
      <c r="K83" s="511"/>
      <c r="L83" s="511"/>
    </row>
    <row r="84" spans="1:12" ht="15.75">
      <c r="A84" s="510"/>
      <c r="B84" s="510"/>
      <c r="C84" s="510"/>
      <c r="D84" s="511"/>
      <c r="E84" s="511"/>
      <c r="F84" s="511"/>
      <c r="G84" s="511"/>
      <c r="H84" s="511"/>
      <c r="I84" s="511"/>
      <c r="J84" s="511"/>
      <c r="K84" s="511"/>
      <c r="L84" s="511"/>
    </row>
    <row r="85" spans="1:12" ht="15.75">
      <c r="A85" s="510"/>
      <c r="B85" s="510"/>
      <c r="C85" s="510"/>
      <c r="D85" s="511"/>
      <c r="E85" s="511"/>
      <c r="F85" s="511"/>
      <c r="G85" s="511"/>
      <c r="H85" s="511"/>
      <c r="I85" s="511"/>
      <c r="J85" s="511"/>
      <c r="K85" s="511"/>
      <c r="L85" s="511"/>
    </row>
    <row r="86" spans="1:12" ht="15.75">
      <c r="A86" s="510"/>
      <c r="B86" s="510"/>
      <c r="C86" s="510"/>
      <c r="D86" s="511"/>
      <c r="E86" s="511"/>
      <c r="F86" s="511"/>
      <c r="G86" s="511"/>
      <c r="H86" s="511"/>
      <c r="I86" s="511"/>
      <c r="J86" s="511"/>
      <c r="K86" s="511"/>
      <c r="L86" s="511"/>
    </row>
    <row r="87" spans="1:12" ht="15.75">
      <c r="A87" s="510"/>
      <c r="B87" s="510"/>
      <c r="C87" s="510"/>
      <c r="D87" s="511"/>
      <c r="E87" s="511"/>
      <c r="F87" s="511"/>
      <c r="G87" s="511"/>
      <c r="H87" s="511"/>
      <c r="I87" s="511"/>
      <c r="J87" s="511"/>
      <c r="K87" s="511"/>
      <c r="L87" s="511"/>
    </row>
    <row r="88" spans="1:12" ht="15.75">
      <c r="A88" s="510"/>
      <c r="B88" s="510"/>
      <c r="C88" s="510"/>
      <c r="D88" s="511"/>
      <c r="E88" s="511"/>
      <c r="F88" s="511"/>
      <c r="G88" s="511"/>
      <c r="H88" s="511"/>
      <c r="I88" s="511"/>
      <c r="J88" s="511"/>
      <c r="K88" s="511"/>
      <c r="L88" s="511"/>
    </row>
    <row r="89" spans="1:12" ht="15.75">
      <c r="A89" s="510"/>
      <c r="B89" s="510"/>
      <c r="C89" s="510"/>
      <c r="D89" s="511"/>
      <c r="E89" s="511"/>
      <c r="F89" s="511"/>
      <c r="G89" s="511"/>
      <c r="H89" s="511"/>
      <c r="I89" s="511"/>
      <c r="J89" s="511"/>
      <c r="K89" s="511"/>
      <c r="L89" s="511"/>
    </row>
    <row r="90" spans="1:12" ht="15.75">
      <c r="A90" s="510"/>
      <c r="B90" s="510"/>
      <c r="C90" s="510"/>
      <c r="D90" s="511"/>
      <c r="E90" s="511"/>
      <c r="F90" s="511"/>
      <c r="G90" s="511"/>
      <c r="H90" s="511"/>
      <c r="I90" s="511"/>
      <c r="J90" s="511"/>
      <c r="K90" s="511"/>
      <c r="L90" s="511"/>
    </row>
    <row r="91" spans="1:12" ht="15.75">
      <c r="A91" s="510"/>
      <c r="B91" s="510"/>
      <c r="C91" s="510"/>
      <c r="D91" s="511"/>
      <c r="E91" s="511"/>
      <c r="F91" s="511"/>
      <c r="G91" s="511"/>
      <c r="H91" s="511"/>
      <c r="I91" s="511"/>
      <c r="J91" s="511"/>
      <c r="K91" s="511"/>
      <c r="L91" s="511"/>
    </row>
    <row r="92" spans="1:12" ht="15.75">
      <c r="A92" s="510"/>
      <c r="B92" s="510"/>
      <c r="C92" s="510"/>
      <c r="D92" s="511"/>
      <c r="E92" s="511"/>
      <c r="F92" s="511"/>
      <c r="G92" s="511"/>
      <c r="H92" s="511"/>
      <c r="I92" s="511"/>
      <c r="J92" s="511"/>
      <c r="K92" s="511"/>
      <c r="L92" s="511"/>
    </row>
    <row r="93" spans="1:12" ht="15.75">
      <c r="A93" s="510"/>
      <c r="B93" s="510"/>
      <c r="C93" s="510"/>
      <c r="D93" s="511"/>
      <c r="E93" s="511"/>
      <c r="F93" s="511"/>
      <c r="G93" s="511"/>
      <c r="H93" s="511"/>
      <c r="I93" s="511"/>
      <c r="J93" s="511"/>
      <c r="K93" s="511"/>
      <c r="L93" s="511"/>
    </row>
    <row r="94" spans="1:12" ht="15.75">
      <c r="A94" s="510"/>
      <c r="B94" s="510"/>
      <c r="C94" s="510"/>
      <c r="D94" s="511"/>
      <c r="E94" s="511"/>
      <c r="F94" s="511"/>
      <c r="G94" s="511"/>
      <c r="H94" s="511"/>
      <c r="I94" s="511"/>
      <c r="J94" s="511"/>
      <c r="K94" s="511"/>
      <c r="L94" s="511"/>
    </row>
    <row r="95" spans="1:12" ht="15.75">
      <c r="A95" s="510"/>
      <c r="B95" s="510"/>
      <c r="C95" s="510"/>
      <c r="D95" s="511"/>
      <c r="E95" s="511"/>
      <c r="F95" s="511"/>
      <c r="G95" s="511"/>
      <c r="H95" s="511"/>
      <c r="I95" s="511"/>
      <c r="J95" s="511"/>
      <c r="K95" s="511"/>
      <c r="L95" s="511"/>
    </row>
    <row r="96" spans="1:12" ht="15.75">
      <c r="A96" s="510"/>
      <c r="B96" s="510"/>
      <c r="C96" s="510"/>
      <c r="D96" s="511"/>
      <c r="E96" s="511"/>
      <c r="F96" s="511"/>
      <c r="G96" s="511"/>
      <c r="H96" s="511"/>
      <c r="I96" s="511"/>
      <c r="J96" s="511"/>
      <c r="K96" s="511"/>
      <c r="L96" s="511"/>
    </row>
    <row r="97" spans="1:12" ht="15.75">
      <c r="A97" s="510"/>
      <c r="B97" s="510"/>
      <c r="C97" s="510"/>
      <c r="D97" s="511"/>
      <c r="E97" s="511"/>
      <c r="F97" s="511"/>
      <c r="G97" s="511"/>
      <c r="H97" s="511"/>
      <c r="I97" s="511"/>
      <c r="J97" s="511"/>
      <c r="K97" s="511"/>
      <c r="L97" s="511"/>
    </row>
    <row r="98" spans="1:12" ht="15.75">
      <c r="A98" s="510"/>
      <c r="B98" s="510"/>
      <c r="C98" s="510"/>
      <c r="D98" s="511"/>
      <c r="E98" s="511"/>
      <c r="F98" s="511"/>
      <c r="G98" s="511"/>
      <c r="H98" s="511"/>
      <c r="I98" s="511"/>
      <c r="J98" s="511"/>
      <c r="K98" s="511"/>
      <c r="L98" s="511"/>
    </row>
    <row r="99" spans="1:12" ht="15.75">
      <c r="A99" s="510"/>
      <c r="B99" s="510"/>
      <c r="C99" s="510"/>
      <c r="D99" s="511"/>
      <c r="E99" s="511"/>
      <c r="F99" s="511"/>
      <c r="G99" s="511"/>
      <c r="H99" s="511"/>
      <c r="I99" s="511"/>
      <c r="J99" s="511"/>
      <c r="K99" s="511"/>
      <c r="L99" s="511"/>
    </row>
    <row r="100" spans="1:12" ht="15.75">
      <c r="A100" s="510"/>
      <c r="B100" s="510"/>
      <c r="C100" s="510"/>
      <c r="D100" s="511"/>
      <c r="E100" s="511"/>
      <c r="F100" s="511"/>
      <c r="G100" s="511"/>
      <c r="H100" s="511"/>
      <c r="I100" s="511"/>
      <c r="J100" s="511"/>
      <c r="K100" s="511"/>
      <c r="L100" s="511"/>
    </row>
    <row r="101" spans="1:12" ht="15.75">
      <c r="A101" s="510"/>
      <c r="B101" s="510"/>
      <c r="C101" s="510"/>
      <c r="D101" s="511"/>
      <c r="E101" s="511"/>
      <c r="F101" s="511"/>
      <c r="G101" s="511"/>
      <c r="H101" s="511"/>
      <c r="I101" s="511"/>
      <c r="J101" s="511"/>
      <c r="K101" s="511"/>
      <c r="L101" s="511"/>
    </row>
    <row r="102" spans="1:12" ht="15.75">
      <c r="A102" s="510"/>
      <c r="B102" s="510"/>
      <c r="C102" s="510"/>
      <c r="D102" s="511"/>
      <c r="E102" s="511"/>
      <c r="F102" s="511"/>
      <c r="G102" s="511"/>
      <c r="H102" s="511"/>
      <c r="I102" s="511"/>
      <c r="J102" s="511"/>
      <c r="K102" s="511"/>
      <c r="L102" s="511"/>
    </row>
    <row r="103" spans="1:12" ht="15.75">
      <c r="A103" s="510"/>
      <c r="B103" s="510"/>
      <c r="C103" s="510"/>
      <c r="D103" s="511"/>
      <c r="E103" s="511"/>
      <c r="F103" s="511"/>
      <c r="G103" s="511"/>
      <c r="H103" s="511"/>
      <c r="I103" s="511"/>
      <c r="J103" s="511"/>
      <c r="K103" s="511"/>
      <c r="L103" s="511"/>
    </row>
    <row r="104" spans="1:12" ht="15.75">
      <c r="A104" s="510"/>
      <c r="B104" s="510"/>
      <c r="C104" s="510"/>
      <c r="D104" s="511"/>
      <c r="E104" s="511"/>
      <c r="F104" s="511"/>
      <c r="G104" s="511"/>
      <c r="H104" s="511"/>
      <c r="I104" s="511"/>
      <c r="J104" s="511"/>
      <c r="K104" s="511"/>
      <c r="L104" s="511"/>
    </row>
    <row r="105" spans="1:12" ht="15.75">
      <c r="A105" s="510"/>
      <c r="B105" s="510"/>
      <c r="C105" s="510"/>
      <c r="D105" s="511"/>
      <c r="E105" s="511"/>
      <c r="F105" s="511"/>
      <c r="G105" s="511"/>
      <c r="H105" s="511"/>
      <c r="I105" s="511"/>
      <c r="J105" s="511"/>
      <c r="K105" s="511"/>
      <c r="L105" s="511"/>
    </row>
    <row r="106" spans="1:12" ht="15.75">
      <c r="A106" s="510"/>
      <c r="B106" s="510"/>
      <c r="C106" s="510"/>
      <c r="D106" s="511"/>
      <c r="E106" s="511"/>
      <c r="F106" s="511"/>
      <c r="G106" s="511"/>
      <c r="H106" s="511"/>
      <c r="I106" s="511"/>
      <c r="J106" s="511"/>
      <c r="K106" s="511"/>
      <c r="L106" s="511"/>
    </row>
    <row r="107" spans="1:12" ht="15.75">
      <c r="A107" s="510"/>
      <c r="B107" s="510"/>
      <c r="C107" s="510"/>
      <c r="D107" s="511"/>
      <c r="E107" s="511"/>
      <c r="F107" s="511"/>
      <c r="G107" s="511"/>
      <c r="H107" s="511"/>
      <c r="I107" s="511"/>
      <c r="J107" s="511"/>
      <c r="K107" s="511"/>
      <c r="L107" s="511"/>
    </row>
    <row r="108" spans="1:12" ht="15.75">
      <c r="A108" s="510"/>
      <c r="B108" s="510"/>
      <c r="C108" s="510"/>
      <c r="D108" s="511"/>
      <c r="E108" s="511"/>
      <c r="F108" s="511"/>
      <c r="G108" s="511"/>
      <c r="H108" s="511"/>
      <c r="I108" s="511"/>
      <c r="J108" s="511"/>
      <c r="K108" s="511"/>
      <c r="L108" s="511"/>
    </row>
    <row r="109" spans="1:12" ht="15.75">
      <c r="A109" s="510"/>
      <c r="B109" s="510"/>
      <c r="C109" s="510"/>
      <c r="D109" s="511"/>
      <c r="E109" s="511"/>
      <c r="F109" s="511"/>
      <c r="G109" s="511"/>
      <c r="H109" s="511"/>
      <c r="I109" s="511"/>
      <c r="J109" s="511"/>
      <c r="K109" s="511"/>
      <c r="L109" s="511"/>
    </row>
    <row r="110" spans="1:12" ht="15.75">
      <c r="A110" s="510"/>
      <c r="B110" s="510"/>
      <c r="C110" s="510"/>
      <c r="D110" s="511"/>
      <c r="E110" s="511"/>
      <c r="F110" s="511"/>
      <c r="G110" s="511"/>
      <c r="H110" s="511"/>
      <c r="I110" s="511"/>
      <c r="J110" s="511"/>
      <c r="K110" s="511"/>
      <c r="L110" s="511"/>
    </row>
    <row r="111" spans="1:12" ht="15.75">
      <c r="A111" s="510"/>
      <c r="B111" s="510"/>
      <c r="C111" s="510"/>
      <c r="D111" s="511"/>
      <c r="E111" s="511"/>
      <c r="F111" s="511"/>
      <c r="G111" s="511"/>
      <c r="H111" s="511"/>
      <c r="I111" s="511"/>
      <c r="J111" s="511"/>
      <c r="K111" s="511"/>
      <c r="L111" s="511"/>
    </row>
    <row r="112" spans="1:12" ht="15.75">
      <c r="A112" s="510"/>
      <c r="B112" s="510"/>
      <c r="C112" s="510"/>
      <c r="D112" s="511"/>
      <c r="E112" s="511"/>
      <c r="F112" s="511"/>
      <c r="G112" s="511"/>
      <c r="H112" s="511"/>
      <c r="I112" s="511"/>
      <c r="J112" s="511"/>
      <c r="K112" s="511"/>
      <c r="L112" s="511"/>
    </row>
    <row r="113" spans="1:12" ht="15.75">
      <c r="A113" s="510"/>
      <c r="B113" s="510"/>
      <c r="C113" s="510"/>
      <c r="D113" s="511"/>
      <c r="E113" s="511"/>
      <c r="F113" s="511"/>
      <c r="G113" s="511"/>
      <c r="H113" s="511"/>
      <c r="I113" s="511"/>
      <c r="J113" s="511"/>
      <c r="K113" s="511"/>
      <c r="L113" s="511"/>
    </row>
    <row r="114" spans="1:12" ht="15.75">
      <c r="A114" s="510"/>
      <c r="B114" s="510"/>
      <c r="C114" s="510"/>
      <c r="D114" s="511"/>
      <c r="E114" s="511"/>
      <c r="F114" s="511"/>
      <c r="G114" s="511"/>
      <c r="H114" s="511"/>
      <c r="I114" s="511"/>
      <c r="J114" s="511"/>
      <c r="K114" s="511"/>
      <c r="L114" s="511"/>
    </row>
    <row r="115" spans="1:12" ht="15.75">
      <c r="A115" s="510"/>
      <c r="B115" s="510"/>
      <c r="C115" s="510"/>
      <c r="D115" s="511"/>
      <c r="E115" s="511"/>
      <c r="F115" s="511"/>
      <c r="G115" s="511"/>
      <c r="H115" s="511"/>
      <c r="I115" s="511"/>
      <c r="J115" s="511"/>
      <c r="K115" s="511"/>
      <c r="L115" s="511"/>
    </row>
    <row r="116" spans="1:12" ht="15.75">
      <c r="A116" s="510"/>
      <c r="B116" s="510"/>
      <c r="C116" s="510"/>
      <c r="D116" s="511"/>
      <c r="E116" s="511"/>
      <c r="F116" s="511"/>
      <c r="G116" s="511"/>
      <c r="H116" s="511"/>
      <c r="I116" s="511"/>
      <c r="J116" s="511"/>
      <c r="K116" s="511"/>
      <c r="L116" s="511"/>
    </row>
    <row r="117" spans="1:12" ht="15.75">
      <c r="A117" s="510"/>
      <c r="B117" s="510"/>
      <c r="C117" s="510"/>
      <c r="D117" s="511"/>
      <c r="E117" s="511"/>
      <c r="F117" s="511"/>
      <c r="G117" s="511"/>
      <c r="H117" s="511"/>
      <c r="I117" s="511"/>
      <c r="J117" s="511"/>
      <c r="K117" s="511"/>
      <c r="L117" s="511"/>
    </row>
    <row r="118" spans="1:12" ht="15.75">
      <c r="A118" s="510"/>
      <c r="B118" s="510"/>
      <c r="C118" s="510"/>
      <c r="D118" s="511"/>
      <c r="E118" s="511"/>
      <c r="F118" s="511"/>
      <c r="G118" s="511"/>
      <c r="H118" s="511"/>
      <c r="I118" s="511"/>
      <c r="J118" s="511"/>
      <c r="K118" s="511"/>
      <c r="L118" s="511"/>
    </row>
    <row r="119" spans="1:12" ht="15.75">
      <c r="A119" s="510"/>
      <c r="B119" s="510"/>
      <c r="C119" s="510"/>
      <c r="D119" s="511"/>
      <c r="E119" s="511"/>
      <c r="F119" s="511"/>
      <c r="G119" s="511"/>
      <c r="H119" s="511"/>
      <c r="I119" s="511"/>
      <c r="J119" s="511"/>
      <c r="K119" s="511"/>
      <c r="L119" s="511"/>
    </row>
    <row r="120" spans="1:12" ht="15.75">
      <c r="A120" s="510"/>
      <c r="B120" s="510"/>
      <c r="C120" s="510"/>
      <c r="D120" s="511"/>
      <c r="E120" s="511"/>
      <c r="F120" s="511"/>
      <c r="G120" s="511"/>
      <c r="H120" s="511"/>
      <c r="I120" s="511"/>
      <c r="J120" s="511"/>
      <c r="K120" s="511"/>
      <c r="L120" s="511"/>
    </row>
    <row r="121" spans="1:12" ht="15.75">
      <c r="A121" s="510"/>
      <c r="B121" s="510"/>
      <c r="C121" s="510"/>
      <c r="D121" s="511"/>
      <c r="E121" s="511"/>
      <c r="F121" s="511"/>
      <c r="G121" s="511"/>
      <c r="H121" s="511"/>
      <c r="I121" s="511"/>
      <c r="J121" s="511"/>
      <c r="K121" s="511"/>
      <c r="L121" s="511"/>
    </row>
    <row r="122" spans="1:12" ht="15.75">
      <c r="A122" s="510"/>
      <c r="B122" s="510"/>
      <c r="C122" s="510"/>
      <c r="D122" s="511"/>
      <c r="E122" s="511"/>
      <c r="F122" s="511"/>
      <c r="G122" s="511"/>
      <c r="H122" s="511"/>
      <c r="I122" s="511"/>
      <c r="J122" s="511"/>
      <c r="K122" s="511"/>
      <c r="L122" s="511"/>
    </row>
    <row r="123" spans="1:12" ht="15.75">
      <c r="A123" s="510"/>
      <c r="B123" s="510"/>
      <c r="C123" s="510"/>
      <c r="D123" s="511"/>
      <c r="E123" s="511"/>
      <c r="F123" s="511"/>
      <c r="G123" s="511"/>
      <c r="H123" s="511"/>
      <c r="I123" s="511"/>
      <c r="J123" s="511"/>
      <c r="K123" s="511"/>
      <c r="L123" s="511"/>
    </row>
    <row r="124" spans="1:12" ht="15.75">
      <c r="A124" s="510"/>
      <c r="B124" s="510"/>
      <c r="C124" s="510"/>
      <c r="D124" s="511"/>
      <c r="E124" s="511"/>
      <c r="F124" s="511"/>
      <c r="G124" s="511"/>
      <c r="H124" s="511"/>
      <c r="I124" s="511"/>
      <c r="J124" s="511"/>
      <c r="K124" s="511"/>
      <c r="L124" s="511"/>
    </row>
    <row r="125" spans="1:12" ht="15.75">
      <c r="A125" s="510"/>
      <c r="B125" s="510"/>
      <c r="C125" s="510"/>
      <c r="D125" s="511"/>
      <c r="E125" s="511"/>
      <c r="F125" s="511"/>
      <c r="G125" s="511"/>
      <c r="H125" s="511"/>
      <c r="I125" s="511"/>
      <c r="J125" s="511"/>
      <c r="K125" s="511"/>
      <c r="L125" s="511"/>
    </row>
    <row r="126" spans="1:12" ht="15.75">
      <c r="A126" s="510"/>
      <c r="B126" s="510"/>
      <c r="C126" s="510"/>
      <c r="D126" s="511"/>
      <c r="E126" s="511"/>
      <c r="F126" s="511"/>
      <c r="G126" s="511"/>
      <c r="H126" s="511"/>
      <c r="I126" s="511"/>
      <c r="J126" s="511"/>
      <c r="K126" s="511"/>
      <c r="L126" s="511"/>
    </row>
    <row r="127" spans="1:12" ht="15.75">
      <c r="A127" s="510"/>
      <c r="B127" s="510"/>
      <c r="C127" s="510"/>
      <c r="D127" s="511"/>
      <c r="E127" s="511"/>
      <c r="F127" s="511"/>
      <c r="G127" s="511"/>
      <c r="H127" s="511"/>
      <c r="I127" s="511"/>
      <c r="J127" s="511"/>
      <c r="K127" s="511"/>
      <c r="L127" s="511"/>
    </row>
    <row r="128" spans="1:12" ht="15.75">
      <c r="A128" s="510"/>
      <c r="B128" s="510"/>
      <c r="C128" s="510"/>
      <c r="D128" s="511"/>
      <c r="E128" s="511"/>
      <c r="F128" s="511"/>
      <c r="G128" s="511"/>
      <c r="H128" s="511"/>
      <c r="I128" s="511"/>
      <c r="J128" s="511"/>
      <c r="K128" s="511"/>
      <c r="L128" s="511"/>
    </row>
    <row r="129" spans="1:15" ht="15.75">
      <c r="A129" s="510"/>
      <c r="B129" s="510"/>
      <c r="C129" s="510"/>
      <c r="D129" s="511"/>
      <c r="E129" s="511"/>
      <c r="F129" s="511"/>
      <c r="G129" s="511"/>
      <c r="H129" s="511"/>
      <c r="I129" s="511"/>
      <c r="J129" s="511"/>
      <c r="K129" s="511"/>
      <c r="L129" s="511"/>
    </row>
    <row r="130" spans="1:15" ht="15.75">
      <c r="A130" s="510"/>
      <c r="B130" s="510"/>
      <c r="C130" s="510"/>
      <c r="D130" s="511"/>
      <c r="E130" s="511"/>
      <c r="F130" s="511"/>
      <c r="G130" s="511"/>
      <c r="H130" s="511"/>
      <c r="I130" s="511"/>
      <c r="J130" s="511"/>
      <c r="K130" s="511"/>
      <c r="L130" s="511"/>
    </row>
    <row r="131" spans="1:15" ht="15.75">
      <c r="A131" s="510"/>
      <c r="B131" s="510"/>
      <c r="C131" s="510"/>
      <c r="D131" s="511"/>
      <c r="E131" s="511"/>
      <c r="F131" s="511"/>
      <c r="G131" s="511"/>
      <c r="H131" s="511"/>
      <c r="I131" s="511"/>
      <c r="J131" s="511"/>
      <c r="K131" s="511"/>
      <c r="L131" s="511"/>
    </row>
    <row r="132" spans="1:15" ht="15.75">
      <c r="A132" s="510"/>
      <c r="B132" s="510"/>
      <c r="C132" s="510"/>
      <c r="D132" s="511"/>
      <c r="E132" s="511"/>
      <c r="F132" s="511"/>
      <c r="G132" s="511"/>
      <c r="H132" s="511"/>
      <c r="I132" s="511"/>
      <c r="J132" s="511"/>
      <c r="K132" s="511"/>
      <c r="L132" s="511"/>
    </row>
    <row r="133" spans="1:15" ht="15.75">
      <c r="A133" s="510"/>
      <c r="B133" s="510"/>
      <c r="C133" s="510"/>
      <c r="D133" s="511"/>
      <c r="E133" s="511"/>
      <c r="F133" s="511"/>
      <c r="G133" s="511"/>
      <c r="H133" s="511"/>
      <c r="I133" s="511"/>
      <c r="J133" s="511"/>
      <c r="K133" s="511"/>
      <c r="L133" s="511"/>
    </row>
    <row r="134" spans="1:15" ht="15.75">
      <c r="A134" s="510"/>
      <c r="B134" s="510"/>
      <c r="C134" s="510"/>
      <c r="D134" s="511"/>
      <c r="E134" s="511"/>
      <c r="F134" s="511"/>
      <c r="G134" s="511"/>
      <c r="H134" s="511"/>
      <c r="I134" s="511"/>
      <c r="J134" s="511"/>
      <c r="K134" s="511"/>
      <c r="L134" s="511"/>
    </row>
    <row r="135" spans="1:15" ht="15.75">
      <c r="A135" s="510"/>
      <c r="B135" s="510"/>
      <c r="C135" s="510"/>
      <c r="D135" s="511"/>
      <c r="E135" s="511"/>
      <c r="F135" s="511"/>
      <c r="G135" s="511"/>
      <c r="H135" s="511"/>
      <c r="I135" s="511"/>
      <c r="J135" s="511"/>
      <c r="K135" s="511"/>
      <c r="L135" s="511"/>
    </row>
    <row r="136" spans="1:15" ht="15.75">
      <c r="A136" s="510"/>
      <c r="B136" s="510"/>
      <c r="C136" s="510"/>
      <c r="D136" s="511"/>
      <c r="E136" s="511"/>
      <c r="F136" s="511"/>
      <c r="G136" s="511"/>
      <c r="H136" s="511"/>
      <c r="I136" s="511"/>
      <c r="J136" s="511"/>
      <c r="K136" s="511"/>
      <c r="L136" s="511"/>
    </row>
    <row r="137" spans="1:15">
      <c r="A137" s="510"/>
      <c r="B137" s="510"/>
      <c r="C137" s="510"/>
      <c r="D137" s="511"/>
      <c r="E137" s="511"/>
      <c r="F137" s="511"/>
      <c r="G137" s="511"/>
      <c r="H137" s="511"/>
      <c r="I137" s="511"/>
      <c r="J137" s="511"/>
      <c r="K137" s="511"/>
    </row>
    <row r="138" spans="1:15">
      <c r="A138" s="510"/>
      <c r="B138" s="510"/>
      <c r="C138" s="510"/>
      <c r="D138" s="511"/>
      <c r="E138" s="511"/>
      <c r="F138" s="511"/>
      <c r="G138" s="511"/>
      <c r="H138" s="511"/>
      <c r="I138" s="511"/>
      <c r="J138" s="511"/>
      <c r="K138" s="511"/>
    </row>
    <row r="139" spans="1:15">
      <c r="A139" s="510"/>
      <c r="B139" s="510"/>
      <c r="C139" s="510"/>
      <c r="D139" s="511"/>
      <c r="E139" s="511"/>
      <c r="F139" s="511"/>
      <c r="G139" s="511"/>
      <c r="H139" s="511"/>
      <c r="I139" s="511"/>
      <c r="J139" s="511"/>
      <c r="K139" s="511"/>
    </row>
    <row r="140" spans="1:15">
      <c r="A140" s="510"/>
      <c r="B140" s="510"/>
      <c r="C140" s="510"/>
      <c r="D140" s="511"/>
      <c r="E140" s="511"/>
      <c r="F140" s="511"/>
      <c r="G140" s="511"/>
      <c r="H140" s="511"/>
      <c r="I140" s="511"/>
      <c r="J140" s="511"/>
      <c r="K140" s="511"/>
    </row>
    <row r="141" spans="1:15">
      <c r="A141" s="510"/>
      <c r="B141" s="510"/>
      <c r="C141" s="510"/>
      <c r="D141" s="511"/>
      <c r="E141" s="511"/>
      <c r="F141" s="511"/>
      <c r="G141" s="511"/>
      <c r="H141" s="511"/>
      <c r="I141" s="511"/>
      <c r="J141" s="511"/>
      <c r="K141" s="511"/>
    </row>
    <row r="142" spans="1:15">
      <c r="A142" s="510"/>
      <c r="B142" s="510"/>
      <c r="C142" s="510"/>
      <c r="D142" s="511"/>
      <c r="E142" s="511"/>
      <c r="F142" s="511"/>
      <c r="G142" s="511"/>
      <c r="H142" s="511"/>
      <c r="I142" s="511"/>
      <c r="J142" s="511"/>
      <c r="K142" s="511"/>
    </row>
    <row r="143" spans="1:15">
      <c r="A143" s="510"/>
      <c r="B143" s="510"/>
      <c r="C143" s="510"/>
      <c r="D143" s="511"/>
      <c r="E143" s="511"/>
      <c r="F143" s="511"/>
      <c r="G143" s="511"/>
      <c r="H143" s="511"/>
      <c r="I143" s="511"/>
      <c r="J143" s="511"/>
      <c r="K143" s="511"/>
    </row>
    <row r="144" spans="1:15" s="512" customFormat="1">
      <c r="A144" s="510"/>
      <c r="B144" s="510"/>
      <c r="C144" s="510"/>
      <c r="D144" s="511"/>
      <c r="E144" s="511"/>
      <c r="F144" s="511"/>
      <c r="G144" s="511"/>
      <c r="H144" s="511"/>
      <c r="I144" s="511"/>
      <c r="J144" s="511"/>
      <c r="K144" s="511"/>
      <c r="M144" s="492"/>
      <c r="N144" s="492"/>
      <c r="O144" s="492"/>
    </row>
    <row r="145" spans="1:15" s="512" customFormat="1">
      <c r="A145" s="510"/>
      <c r="B145" s="510"/>
      <c r="C145" s="510"/>
      <c r="D145" s="511"/>
      <c r="E145" s="511"/>
      <c r="F145" s="511"/>
      <c r="G145" s="511"/>
      <c r="H145" s="511"/>
      <c r="I145" s="511"/>
      <c r="J145" s="511"/>
      <c r="K145" s="511"/>
      <c r="M145" s="492"/>
      <c r="N145" s="492"/>
      <c r="O145" s="492"/>
    </row>
    <row r="146" spans="1:15" s="512" customFormat="1">
      <c r="A146" s="510"/>
      <c r="B146" s="510"/>
      <c r="C146" s="510"/>
      <c r="D146" s="511"/>
      <c r="E146" s="511"/>
      <c r="F146" s="511"/>
      <c r="G146" s="511"/>
      <c r="H146" s="511"/>
      <c r="I146" s="511"/>
      <c r="J146" s="511"/>
      <c r="K146" s="511"/>
      <c r="M146" s="492"/>
      <c r="N146" s="492"/>
      <c r="O146" s="492"/>
    </row>
    <row r="147" spans="1:15" s="512" customFormat="1">
      <c r="A147" s="510"/>
      <c r="B147" s="510"/>
      <c r="C147" s="510"/>
      <c r="D147" s="511"/>
      <c r="E147" s="511"/>
      <c r="F147" s="511"/>
      <c r="G147" s="511"/>
      <c r="H147" s="511"/>
      <c r="I147" s="511"/>
      <c r="J147" s="511"/>
      <c r="K147" s="511"/>
      <c r="M147" s="492"/>
      <c r="N147" s="492"/>
      <c r="O147" s="492"/>
    </row>
    <row r="148" spans="1:15" s="512" customFormat="1">
      <c r="A148" s="510"/>
      <c r="B148" s="510"/>
      <c r="C148" s="510"/>
      <c r="D148" s="511"/>
      <c r="E148" s="511"/>
      <c r="F148" s="511"/>
      <c r="G148" s="511"/>
      <c r="H148" s="511"/>
      <c r="I148" s="511"/>
      <c r="J148" s="511"/>
      <c r="K148" s="511"/>
      <c r="M148" s="492"/>
      <c r="N148" s="492"/>
      <c r="O148" s="492"/>
    </row>
    <row r="149" spans="1:15" s="512" customFormat="1">
      <c r="A149" s="510"/>
      <c r="B149" s="510"/>
      <c r="C149" s="510"/>
      <c r="D149" s="511"/>
      <c r="E149" s="511"/>
      <c r="F149" s="511"/>
      <c r="G149" s="511"/>
      <c r="H149" s="511"/>
      <c r="I149" s="511"/>
      <c r="J149" s="511"/>
      <c r="K149" s="511"/>
      <c r="M149" s="492"/>
      <c r="N149" s="492"/>
      <c r="O149" s="492"/>
    </row>
    <row r="150" spans="1:15" s="512" customFormat="1">
      <c r="A150" s="510"/>
      <c r="B150" s="510"/>
      <c r="C150" s="510"/>
      <c r="D150" s="511"/>
      <c r="E150" s="511"/>
      <c r="F150" s="511"/>
      <c r="G150" s="511"/>
      <c r="H150" s="511"/>
      <c r="I150" s="511"/>
      <c r="J150" s="511"/>
      <c r="K150" s="511"/>
      <c r="M150" s="492"/>
      <c r="N150" s="492"/>
      <c r="O150" s="492"/>
    </row>
    <row r="151" spans="1:15" s="512" customFormat="1">
      <c r="A151" s="510"/>
      <c r="B151" s="510"/>
      <c r="C151" s="510"/>
      <c r="D151" s="511"/>
      <c r="E151" s="511"/>
      <c r="F151" s="511"/>
      <c r="G151" s="511"/>
      <c r="H151" s="511"/>
      <c r="I151" s="511"/>
      <c r="J151" s="511"/>
      <c r="K151" s="511"/>
      <c r="M151" s="492"/>
      <c r="N151" s="492"/>
      <c r="O151" s="492"/>
    </row>
    <row r="152" spans="1:15" s="512" customFormat="1">
      <c r="A152" s="510"/>
      <c r="B152" s="510"/>
      <c r="C152" s="510"/>
      <c r="D152" s="511"/>
      <c r="E152" s="511"/>
      <c r="F152" s="511"/>
      <c r="G152" s="511"/>
      <c r="H152" s="511"/>
      <c r="I152" s="511"/>
      <c r="J152" s="511"/>
      <c r="K152" s="511"/>
      <c r="M152" s="492"/>
      <c r="N152" s="492"/>
      <c r="O152" s="492"/>
    </row>
    <row r="153" spans="1:15" s="512" customFormat="1">
      <c r="A153" s="510"/>
      <c r="B153" s="510"/>
      <c r="C153" s="510"/>
      <c r="D153" s="511"/>
      <c r="E153" s="511"/>
      <c r="F153" s="511"/>
      <c r="G153" s="511"/>
      <c r="H153" s="511"/>
      <c r="I153" s="511"/>
      <c r="J153" s="511"/>
      <c r="K153" s="511"/>
      <c r="M153" s="492"/>
      <c r="N153" s="492"/>
      <c r="O153" s="492"/>
    </row>
    <row r="154" spans="1:15" s="512" customFormat="1">
      <c r="A154" s="510"/>
      <c r="B154" s="510"/>
      <c r="C154" s="510"/>
      <c r="D154" s="511"/>
      <c r="E154" s="511"/>
      <c r="F154" s="511"/>
      <c r="G154" s="511"/>
      <c r="H154" s="511"/>
      <c r="I154" s="511"/>
      <c r="J154" s="511"/>
      <c r="K154" s="511"/>
      <c r="M154" s="492"/>
      <c r="N154" s="492"/>
      <c r="O154" s="492"/>
    </row>
    <row r="155" spans="1:15" s="512" customFormat="1">
      <c r="A155" s="510"/>
      <c r="B155" s="510"/>
      <c r="C155" s="510"/>
      <c r="D155" s="511"/>
      <c r="E155" s="511"/>
      <c r="F155" s="511"/>
      <c r="G155" s="511"/>
      <c r="H155" s="511"/>
      <c r="I155" s="511"/>
      <c r="J155" s="511"/>
      <c r="K155" s="511"/>
      <c r="M155" s="492"/>
      <c r="N155" s="492"/>
      <c r="O155" s="492"/>
    </row>
    <row r="156" spans="1:15" s="512" customFormat="1">
      <c r="A156" s="510"/>
      <c r="B156" s="510"/>
      <c r="C156" s="510"/>
      <c r="D156" s="511"/>
      <c r="E156" s="511"/>
      <c r="F156" s="511"/>
      <c r="G156" s="511"/>
      <c r="H156" s="511"/>
      <c r="I156" s="511"/>
      <c r="J156" s="511"/>
      <c r="K156" s="511"/>
      <c r="M156" s="492"/>
      <c r="N156" s="492"/>
      <c r="O156" s="492"/>
    </row>
    <row r="157" spans="1:15" s="512" customFormat="1">
      <c r="A157" s="510"/>
      <c r="B157" s="510"/>
      <c r="C157" s="510"/>
      <c r="D157" s="511"/>
      <c r="E157" s="511"/>
      <c r="F157" s="511"/>
      <c r="G157" s="511"/>
      <c r="H157" s="511"/>
      <c r="I157" s="511"/>
      <c r="J157" s="511"/>
      <c r="K157" s="511"/>
      <c r="M157" s="492"/>
      <c r="N157" s="492"/>
      <c r="O157" s="492"/>
    </row>
    <row r="158" spans="1:15" s="512" customFormat="1">
      <c r="A158" s="510"/>
      <c r="B158" s="510"/>
      <c r="C158" s="510"/>
      <c r="D158" s="511"/>
      <c r="E158" s="511"/>
      <c r="F158" s="511"/>
      <c r="G158" s="511"/>
      <c r="H158" s="511"/>
      <c r="I158" s="511"/>
      <c r="J158" s="511"/>
      <c r="K158" s="511"/>
      <c r="M158" s="492"/>
      <c r="N158" s="492"/>
      <c r="O158" s="492"/>
    </row>
    <row r="159" spans="1:15" s="512" customFormat="1">
      <c r="A159" s="510"/>
      <c r="B159" s="510"/>
      <c r="C159" s="510"/>
      <c r="D159" s="511"/>
      <c r="E159" s="511"/>
      <c r="F159" s="511"/>
      <c r="G159" s="511"/>
      <c r="H159" s="511"/>
      <c r="I159" s="511"/>
      <c r="J159" s="511"/>
      <c r="K159" s="511"/>
      <c r="M159" s="492"/>
      <c r="N159" s="492"/>
      <c r="O159" s="492"/>
    </row>
    <row r="160" spans="1:15" s="512" customFormat="1">
      <c r="A160" s="510"/>
      <c r="B160" s="510"/>
      <c r="C160" s="510"/>
      <c r="D160" s="511"/>
      <c r="E160" s="511"/>
      <c r="F160" s="511"/>
      <c r="G160" s="511"/>
      <c r="H160" s="511"/>
      <c r="I160" s="511"/>
      <c r="J160" s="511"/>
      <c r="K160" s="511"/>
      <c r="M160" s="492"/>
      <c r="N160" s="492"/>
      <c r="O160" s="492"/>
    </row>
    <row r="161" spans="1:15" s="512" customFormat="1">
      <c r="A161" s="510"/>
      <c r="B161" s="510"/>
      <c r="C161" s="510"/>
      <c r="D161" s="511"/>
      <c r="E161" s="511"/>
      <c r="F161" s="511"/>
      <c r="G161" s="511"/>
      <c r="H161" s="511"/>
      <c r="I161" s="511"/>
      <c r="J161" s="511"/>
      <c r="K161" s="511"/>
      <c r="M161" s="492"/>
      <c r="N161" s="492"/>
      <c r="O161" s="492"/>
    </row>
    <row r="162" spans="1:15" s="512" customFormat="1">
      <c r="A162" s="510"/>
      <c r="B162" s="510"/>
      <c r="C162" s="510"/>
      <c r="D162" s="511"/>
      <c r="E162" s="511"/>
      <c r="F162" s="511"/>
      <c r="G162" s="511"/>
      <c r="H162" s="511"/>
      <c r="I162" s="511"/>
      <c r="J162" s="511"/>
      <c r="K162" s="511"/>
      <c r="M162" s="492"/>
      <c r="N162" s="492"/>
      <c r="O162" s="492"/>
    </row>
    <row r="163" spans="1:15" s="512" customFormat="1">
      <c r="A163" s="510"/>
      <c r="B163" s="510"/>
      <c r="C163" s="510"/>
      <c r="D163" s="511"/>
      <c r="E163" s="511"/>
      <c r="F163" s="511"/>
      <c r="G163" s="511"/>
      <c r="H163" s="511"/>
      <c r="I163" s="511"/>
      <c r="J163" s="511"/>
      <c r="K163" s="511"/>
      <c r="M163" s="492"/>
      <c r="N163" s="492"/>
      <c r="O163" s="492"/>
    </row>
    <row r="164" spans="1:15" s="512" customFormat="1">
      <c r="A164" s="510"/>
      <c r="B164" s="510"/>
      <c r="C164" s="510"/>
      <c r="D164" s="511"/>
      <c r="E164" s="511"/>
      <c r="F164" s="511"/>
      <c r="G164" s="511"/>
      <c r="H164" s="511"/>
      <c r="I164" s="511"/>
      <c r="J164" s="511"/>
      <c r="K164" s="511"/>
      <c r="M164" s="492"/>
      <c r="N164" s="492"/>
      <c r="O164" s="492"/>
    </row>
    <row r="165" spans="1:15" s="512" customFormat="1">
      <c r="A165" s="510"/>
      <c r="B165" s="510"/>
      <c r="C165" s="510"/>
      <c r="D165" s="511"/>
      <c r="E165" s="511"/>
      <c r="F165" s="511"/>
      <c r="G165" s="511"/>
      <c r="H165" s="511"/>
      <c r="I165" s="511"/>
      <c r="J165" s="511"/>
      <c r="K165" s="511"/>
      <c r="M165" s="492"/>
      <c r="N165" s="492"/>
      <c r="O165" s="492"/>
    </row>
    <row r="166" spans="1:15" s="512" customFormat="1">
      <c r="A166" s="510"/>
      <c r="B166" s="510"/>
      <c r="C166" s="510"/>
      <c r="D166" s="511"/>
      <c r="E166" s="511"/>
      <c r="F166" s="511"/>
      <c r="G166" s="511"/>
      <c r="H166" s="511"/>
      <c r="I166" s="511"/>
      <c r="J166" s="511"/>
      <c r="K166" s="511"/>
      <c r="M166" s="492"/>
      <c r="N166" s="492"/>
      <c r="O166" s="492"/>
    </row>
    <row r="167" spans="1:15" s="512" customFormat="1">
      <c r="A167" s="510"/>
      <c r="B167" s="510"/>
      <c r="C167" s="510"/>
      <c r="D167" s="511"/>
      <c r="E167" s="511"/>
      <c r="F167" s="511"/>
      <c r="G167" s="511"/>
      <c r="H167" s="511"/>
      <c r="I167" s="511"/>
      <c r="J167" s="511"/>
      <c r="K167" s="511"/>
      <c r="M167" s="492"/>
      <c r="N167" s="492"/>
      <c r="O167" s="492"/>
    </row>
    <row r="168" spans="1:15" s="512" customFormat="1">
      <c r="A168" s="510"/>
      <c r="B168" s="510"/>
      <c r="C168" s="510"/>
      <c r="D168" s="511"/>
      <c r="E168" s="511"/>
      <c r="F168" s="511"/>
      <c r="G168" s="511"/>
      <c r="H168" s="511"/>
      <c r="I168" s="511"/>
      <c r="J168" s="511"/>
      <c r="K168" s="511"/>
      <c r="M168" s="492"/>
      <c r="N168" s="492"/>
      <c r="O168" s="492"/>
    </row>
    <row r="169" spans="1:15" s="512" customFormat="1">
      <c r="A169" s="510"/>
      <c r="B169" s="510"/>
      <c r="C169" s="510"/>
      <c r="D169" s="511"/>
      <c r="E169" s="511"/>
      <c r="F169" s="511"/>
      <c r="G169" s="511"/>
      <c r="H169" s="511"/>
      <c r="I169" s="511"/>
      <c r="J169" s="511"/>
      <c r="K169" s="511"/>
      <c r="M169" s="492"/>
      <c r="N169" s="492"/>
      <c r="O169" s="492"/>
    </row>
    <row r="170" spans="1:15" s="512" customFormat="1">
      <c r="A170" s="510"/>
      <c r="B170" s="510"/>
      <c r="C170" s="510"/>
      <c r="D170" s="511"/>
      <c r="E170" s="511"/>
      <c r="F170" s="511"/>
      <c r="G170" s="511"/>
      <c r="H170" s="511"/>
      <c r="I170" s="511"/>
      <c r="J170" s="511"/>
      <c r="K170" s="511"/>
      <c r="M170" s="492"/>
      <c r="N170" s="492"/>
      <c r="O170" s="492"/>
    </row>
    <row r="171" spans="1:15" s="512" customFormat="1">
      <c r="A171" s="510"/>
      <c r="B171" s="510"/>
      <c r="C171" s="510"/>
      <c r="D171" s="511"/>
      <c r="E171" s="511"/>
      <c r="F171" s="511"/>
      <c r="G171" s="511"/>
      <c r="H171" s="511"/>
      <c r="I171" s="511"/>
      <c r="J171" s="511"/>
      <c r="K171" s="511"/>
      <c r="M171" s="492"/>
      <c r="N171" s="492"/>
      <c r="O171" s="492"/>
    </row>
    <row r="172" spans="1:15" s="512" customFormat="1">
      <c r="A172" s="510"/>
      <c r="B172" s="510"/>
      <c r="C172" s="510"/>
      <c r="D172" s="511"/>
      <c r="E172" s="511"/>
      <c r="F172" s="511"/>
      <c r="G172" s="511"/>
      <c r="H172" s="511"/>
      <c r="I172" s="511"/>
      <c r="J172" s="511"/>
      <c r="K172" s="511"/>
      <c r="M172" s="492"/>
      <c r="N172" s="492"/>
      <c r="O172" s="492"/>
    </row>
    <row r="173" spans="1:15" s="512" customFormat="1">
      <c r="A173" s="510"/>
      <c r="B173" s="510"/>
      <c r="C173" s="510"/>
      <c r="D173" s="511"/>
      <c r="E173" s="511"/>
      <c r="F173" s="511"/>
      <c r="G173" s="511"/>
      <c r="H173" s="511"/>
      <c r="I173" s="511"/>
      <c r="J173" s="511"/>
      <c r="K173" s="511"/>
      <c r="M173" s="492"/>
      <c r="N173" s="492"/>
      <c r="O173" s="492"/>
    </row>
    <row r="174" spans="1:15" s="512" customFormat="1">
      <c r="A174" s="510"/>
      <c r="B174" s="510"/>
      <c r="C174" s="510"/>
      <c r="D174" s="511"/>
      <c r="E174" s="511"/>
      <c r="F174" s="511"/>
      <c r="G174" s="511"/>
      <c r="H174" s="511"/>
      <c r="I174" s="511"/>
      <c r="J174" s="511"/>
      <c r="K174" s="511"/>
      <c r="M174" s="492"/>
      <c r="N174" s="492"/>
      <c r="O174" s="492"/>
    </row>
    <row r="175" spans="1:15" s="512" customFormat="1">
      <c r="A175" s="510"/>
      <c r="B175" s="510"/>
      <c r="C175" s="510"/>
      <c r="D175" s="511"/>
      <c r="E175" s="511"/>
      <c r="F175" s="511"/>
      <c r="G175" s="511"/>
      <c r="H175" s="511"/>
      <c r="I175" s="511"/>
      <c r="J175" s="511"/>
      <c r="K175" s="511"/>
      <c r="M175" s="492"/>
      <c r="N175" s="492"/>
      <c r="O175" s="492"/>
    </row>
    <row r="176" spans="1:15" s="512" customFormat="1">
      <c r="A176" s="510"/>
      <c r="B176" s="510"/>
      <c r="C176" s="510"/>
      <c r="D176" s="511"/>
      <c r="E176" s="511"/>
      <c r="F176" s="511"/>
      <c r="G176" s="511"/>
      <c r="H176" s="511"/>
      <c r="I176" s="511"/>
      <c r="J176" s="511"/>
      <c r="K176" s="511"/>
      <c r="M176" s="492"/>
      <c r="N176" s="492"/>
      <c r="O176" s="492"/>
    </row>
    <row r="177" spans="1:15" s="512" customFormat="1">
      <c r="A177" s="510"/>
      <c r="B177" s="510"/>
      <c r="C177" s="510"/>
      <c r="D177" s="511"/>
      <c r="E177" s="511"/>
      <c r="F177" s="511"/>
      <c r="G177" s="511"/>
      <c r="H177" s="511"/>
      <c r="I177" s="511"/>
      <c r="J177" s="511"/>
      <c r="K177" s="511"/>
      <c r="M177" s="492"/>
      <c r="N177" s="492"/>
      <c r="O177" s="492"/>
    </row>
    <row r="178" spans="1:15" s="512" customFormat="1">
      <c r="A178" s="510"/>
      <c r="B178" s="510"/>
      <c r="C178" s="510"/>
      <c r="D178" s="511"/>
      <c r="E178" s="511"/>
      <c r="F178" s="511"/>
      <c r="G178" s="511"/>
      <c r="H178" s="511"/>
      <c r="I178" s="511"/>
      <c r="J178" s="511"/>
      <c r="K178" s="511"/>
      <c r="M178" s="492"/>
      <c r="N178" s="492"/>
      <c r="O178" s="492"/>
    </row>
    <row r="179" spans="1:15" s="512" customFormat="1">
      <c r="A179" s="510"/>
      <c r="B179" s="510"/>
      <c r="C179" s="510"/>
      <c r="D179" s="511"/>
      <c r="E179" s="511"/>
      <c r="F179" s="511"/>
      <c r="G179" s="511"/>
      <c r="H179" s="511"/>
      <c r="I179" s="511"/>
      <c r="J179" s="511"/>
      <c r="K179" s="511"/>
      <c r="M179" s="492"/>
      <c r="N179" s="492"/>
      <c r="O179" s="492"/>
    </row>
    <row r="180" spans="1:15" s="512" customFormat="1">
      <c r="A180" s="510"/>
      <c r="B180" s="510"/>
      <c r="C180" s="510"/>
      <c r="D180" s="511"/>
      <c r="E180" s="511"/>
      <c r="F180" s="511"/>
      <c r="G180" s="511"/>
      <c r="H180" s="511"/>
      <c r="I180" s="511"/>
      <c r="J180" s="511"/>
      <c r="K180" s="511"/>
      <c r="M180" s="492"/>
      <c r="N180" s="492"/>
      <c r="O180" s="492"/>
    </row>
    <row r="181" spans="1:15" s="512" customFormat="1">
      <c r="A181" s="510"/>
      <c r="B181" s="510"/>
      <c r="C181" s="510"/>
      <c r="D181" s="511"/>
      <c r="E181" s="511"/>
      <c r="F181" s="511"/>
      <c r="G181" s="511"/>
      <c r="H181" s="511"/>
      <c r="I181" s="511"/>
      <c r="J181" s="511"/>
      <c r="K181" s="511"/>
      <c r="M181" s="492"/>
      <c r="N181" s="492"/>
      <c r="O181" s="492"/>
    </row>
    <row r="182" spans="1:15" s="512" customFormat="1">
      <c r="A182" s="510"/>
      <c r="B182" s="510"/>
      <c r="C182" s="510"/>
      <c r="D182" s="511"/>
      <c r="E182" s="511"/>
      <c r="F182" s="511"/>
      <c r="G182" s="511"/>
      <c r="H182" s="511"/>
      <c r="I182" s="511"/>
      <c r="J182" s="511"/>
      <c r="K182" s="511"/>
      <c r="M182" s="492"/>
      <c r="N182" s="492"/>
      <c r="O182" s="492"/>
    </row>
    <row r="183" spans="1:15" s="512" customFormat="1">
      <c r="A183" s="510"/>
      <c r="B183" s="510"/>
      <c r="C183" s="510"/>
      <c r="D183" s="511"/>
      <c r="E183" s="511"/>
      <c r="F183" s="511"/>
      <c r="G183" s="511"/>
      <c r="H183" s="511"/>
      <c r="I183" s="511"/>
      <c r="J183" s="511"/>
      <c r="K183" s="511"/>
      <c r="M183" s="492"/>
      <c r="N183" s="492"/>
      <c r="O183" s="492"/>
    </row>
    <row r="184" spans="1:15" s="512" customFormat="1">
      <c r="A184" s="510"/>
      <c r="B184" s="510"/>
      <c r="C184" s="510"/>
      <c r="D184" s="511"/>
      <c r="E184" s="511"/>
      <c r="F184" s="511"/>
      <c r="G184" s="511"/>
      <c r="H184" s="511"/>
      <c r="I184" s="511"/>
      <c r="J184" s="511"/>
      <c r="K184" s="511"/>
      <c r="M184" s="492"/>
      <c r="N184" s="492"/>
      <c r="O184" s="492"/>
    </row>
    <row r="185" spans="1:15" s="512" customFormat="1">
      <c r="A185" s="510"/>
      <c r="B185" s="510"/>
      <c r="C185" s="510"/>
      <c r="D185" s="511"/>
      <c r="E185" s="511"/>
      <c r="F185" s="511"/>
      <c r="G185" s="511"/>
      <c r="H185" s="511"/>
      <c r="I185" s="511"/>
      <c r="J185" s="511"/>
      <c r="K185" s="511"/>
      <c r="M185" s="492"/>
      <c r="N185" s="492"/>
      <c r="O185" s="492"/>
    </row>
    <row r="186" spans="1:15" s="512" customFormat="1">
      <c r="A186" s="510"/>
      <c r="B186" s="510"/>
      <c r="C186" s="510"/>
      <c r="D186" s="511"/>
      <c r="E186" s="511"/>
      <c r="F186" s="511"/>
      <c r="G186" s="511"/>
      <c r="H186" s="511"/>
      <c r="I186" s="511"/>
      <c r="J186" s="511"/>
      <c r="K186" s="511"/>
      <c r="M186" s="492"/>
      <c r="N186" s="492"/>
      <c r="O186" s="492"/>
    </row>
    <row r="187" spans="1:15" s="512" customFormat="1">
      <c r="A187" s="513"/>
      <c r="B187" s="513"/>
      <c r="C187" s="513"/>
      <c r="D187" s="511"/>
      <c r="E187" s="511"/>
      <c r="F187" s="511"/>
      <c r="G187" s="511"/>
      <c r="H187" s="511"/>
      <c r="I187" s="511"/>
      <c r="J187" s="511"/>
      <c r="K187" s="511"/>
      <c r="M187" s="492"/>
      <c r="N187" s="492"/>
      <c r="O187" s="492"/>
    </row>
    <row r="188" spans="1:15" s="512" customFormat="1">
      <c r="A188" s="513"/>
      <c r="B188" s="513"/>
      <c r="C188" s="513"/>
      <c r="D188" s="511"/>
      <c r="E188" s="511"/>
      <c r="F188" s="511"/>
      <c r="G188" s="511"/>
      <c r="H188" s="511"/>
      <c r="I188" s="511"/>
      <c r="J188" s="511"/>
      <c r="K188" s="511"/>
      <c r="M188" s="492"/>
      <c r="N188" s="492"/>
      <c r="O188" s="492"/>
    </row>
    <row r="189" spans="1:15" s="512" customFormat="1">
      <c r="A189" s="513"/>
      <c r="B189" s="513"/>
      <c r="C189" s="513"/>
      <c r="D189" s="511"/>
      <c r="E189" s="511"/>
      <c r="F189" s="511"/>
      <c r="G189" s="511"/>
      <c r="H189" s="511"/>
      <c r="I189" s="511"/>
      <c r="J189" s="511"/>
      <c r="K189" s="511"/>
      <c r="M189" s="492"/>
      <c r="N189" s="492"/>
      <c r="O189" s="492"/>
    </row>
    <row r="190" spans="1:15" s="512" customFormat="1">
      <c r="A190" s="513"/>
      <c r="B190" s="513"/>
      <c r="C190" s="513"/>
      <c r="D190" s="511"/>
      <c r="E190" s="511"/>
      <c r="F190" s="511"/>
      <c r="G190" s="511"/>
      <c r="H190" s="511"/>
      <c r="I190" s="511"/>
      <c r="J190" s="511"/>
      <c r="K190" s="511"/>
      <c r="M190" s="492"/>
      <c r="N190" s="492"/>
      <c r="O190" s="492"/>
    </row>
    <row r="191" spans="1:15" s="512" customFormat="1">
      <c r="A191" s="513"/>
      <c r="B191" s="513"/>
      <c r="C191" s="513"/>
      <c r="D191" s="511"/>
      <c r="E191" s="511"/>
      <c r="F191" s="511"/>
      <c r="G191" s="511"/>
      <c r="H191" s="511"/>
      <c r="I191" s="511"/>
      <c r="J191" s="511"/>
      <c r="K191" s="511"/>
      <c r="M191" s="492"/>
      <c r="N191" s="492"/>
      <c r="O191" s="492"/>
    </row>
    <row r="192" spans="1:15" s="512" customFormat="1">
      <c r="A192" s="513"/>
      <c r="B192" s="513"/>
      <c r="C192" s="513"/>
      <c r="D192" s="511"/>
      <c r="E192" s="511"/>
      <c r="F192" s="511"/>
      <c r="G192" s="511"/>
      <c r="H192" s="511"/>
      <c r="I192" s="511"/>
      <c r="J192" s="511"/>
      <c r="K192" s="511"/>
      <c r="M192" s="492"/>
      <c r="N192" s="492"/>
      <c r="O192" s="492"/>
    </row>
    <row r="193" spans="1:15" s="512" customFormat="1">
      <c r="A193" s="513"/>
      <c r="B193" s="513"/>
      <c r="C193" s="513"/>
      <c r="D193" s="511"/>
      <c r="E193" s="511"/>
      <c r="F193" s="511"/>
      <c r="G193" s="511"/>
      <c r="H193" s="511"/>
      <c r="I193" s="511"/>
      <c r="J193" s="511"/>
      <c r="K193" s="511"/>
      <c r="M193" s="492"/>
      <c r="N193" s="492"/>
      <c r="O193" s="492"/>
    </row>
    <row r="194" spans="1:15" s="512" customFormat="1">
      <c r="A194" s="513"/>
      <c r="B194" s="513"/>
      <c r="C194" s="513"/>
      <c r="D194" s="511"/>
      <c r="E194" s="511"/>
      <c r="F194" s="511"/>
      <c r="G194" s="511"/>
      <c r="H194" s="511"/>
      <c r="I194" s="511"/>
      <c r="J194" s="511"/>
      <c r="K194" s="511"/>
      <c r="M194" s="492"/>
      <c r="N194" s="492"/>
      <c r="O194" s="492"/>
    </row>
    <row r="195" spans="1:15" s="512" customFormat="1">
      <c r="A195" s="513"/>
      <c r="B195" s="513"/>
      <c r="C195" s="513"/>
      <c r="D195" s="511"/>
      <c r="E195" s="511"/>
      <c r="F195" s="511"/>
      <c r="G195" s="511"/>
      <c r="H195" s="511"/>
      <c r="I195" s="511"/>
      <c r="J195" s="511"/>
      <c r="K195" s="511"/>
      <c r="M195" s="492"/>
      <c r="N195" s="492"/>
      <c r="O195" s="492"/>
    </row>
    <row r="196" spans="1:15" s="512" customFormat="1">
      <c r="A196" s="513"/>
      <c r="B196" s="513"/>
      <c r="C196" s="513"/>
      <c r="D196" s="511"/>
      <c r="E196" s="511"/>
      <c r="F196" s="511"/>
      <c r="G196" s="511"/>
      <c r="H196" s="511"/>
      <c r="I196" s="511"/>
      <c r="J196" s="511"/>
      <c r="K196" s="511"/>
      <c r="M196" s="492"/>
      <c r="N196" s="492"/>
      <c r="O196" s="492"/>
    </row>
    <row r="197" spans="1:15" s="512" customFormat="1">
      <c r="A197" s="513"/>
      <c r="B197" s="513"/>
      <c r="C197" s="513"/>
      <c r="D197" s="511"/>
      <c r="E197" s="511"/>
      <c r="F197" s="511"/>
      <c r="G197" s="511"/>
      <c r="H197" s="511"/>
      <c r="I197" s="511"/>
      <c r="J197" s="511"/>
      <c r="K197" s="511"/>
      <c r="M197" s="492"/>
      <c r="N197" s="492"/>
      <c r="O197" s="492"/>
    </row>
    <row r="198" spans="1:15" s="512" customFormat="1">
      <c r="A198" s="513"/>
      <c r="B198" s="513"/>
      <c r="C198" s="513"/>
      <c r="D198" s="511"/>
      <c r="E198" s="511"/>
      <c r="F198" s="511"/>
      <c r="G198" s="511"/>
      <c r="H198" s="511"/>
      <c r="I198" s="511"/>
      <c r="J198" s="511"/>
      <c r="K198" s="511"/>
      <c r="M198" s="492"/>
      <c r="N198" s="492"/>
      <c r="O198" s="492"/>
    </row>
    <row r="199" spans="1:15" s="512" customFormat="1">
      <c r="A199" s="513"/>
      <c r="B199" s="513"/>
      <c r="C199" s="513"/>
      <c r="D199" s="511"/>
      <c r="E199" s="511"/>
      <c r="F199" s="511"/>
      <c r="G199" s="511"/>
      <c r="H199" s="511"/>
      <c r="I199" s="511"/>
      <c r="J199" s="511"/>
      <c r="K199" s="511"/>
      <c r="M199" s="492"/>
      <c r="N199" s="492"/>
      <c r="O199" s="492"/>
    </row>
    <row r="200" spans="1:15" s="512" customFormat="1">
      <c r="A200" s="513"/>
      <c r="B200" s="513"/>
      <c r="C200" s="513"/>
      <c r="D200" s="511"/>
      <c r="E200" s="511"/>
      <c r="F200" s="511"/>
      <c r="G200" s="511"/>
      <c r="H200" s="511"/>
      <c r="I200" s="511"/>
      <c r="J200" s="511"/>
      <c r="K200" s="511"/>
      <c r="M200" s="492"/>
      <c r="N200" s="492"/>
      <c r="O200" s="492"/>
    </row>
    <row r="201" spans="1:15" s="512" customFormat="1">
      <c r="A201" s="513"/>
      <c r="B201" s="513"/>
      <c r="C201" s="513"/>
      <c r="D201" s="511"/>
      <c r="E201" s="511"/>
      <c r="F201" s="511"/>
      <c r="G201" s="511"/>
      <c r="H201" s="511"/>
      <c r="I201" s="511"/>
      <c r="J201" s="511"/>
      <c r="K201" s="511"/>
      <c r="M201" s="492"/>
      <c r="N201" s="492"/>
      <c r="O201" s="492"/>
    </row>
    <row r="202" spans="1:15" s="512" customFormat="1">
      <c r="A202" s="513"/>
      <c r="B202" s="513"/>
      <c r="C202" s="513"/>
      <c r="D202" s="511"/>
      <c r="E202" s="511"/>
      <c r="F202" s="511"/>
      <c r="G202" s="511"/>
      <c r="H202" s="511"/>
      <c r="I202" s="511"/>
      <c r="J202" s="511"/>
      <c r="K202" s="511"/>
      <c r="M202" s="492"/>
      <c r="N202" s="492"/>
      <c r="O202" s="492"/>
    </row>
    <row r="203" spans="1:15" s="512" customFormat="1">
      <c r="A203" s="513"/>
      <c r="B203" s="513"/>
      <c r="C203" s="513"/>
      <c r="D203" s="511"/>
      <c r="E203" s="511"/>
      <c r="F203" s="511"/>
      <c r="G203" s="511"/>
      <c r="H203" s="511"/>
      <c r="I203" s="511"/>
      <c r="J203" s="511"/>
      <c r="K203" s="511"/>
      <c r="M203" s="492"/>
      <c r="N203" s="492"/>
      <c r="O203" s="492"/>
    </row>
    <row r="204" spans="1:15" s="512" customFormat="1">
      <c r="A204" s="513"/>
      <c r="B204" s="513"/>
      <c r="C204" s="513"/>
      <c r="D204" s="511"/>
      <c r="E204" s="511"/>
      <c r="F204" s="511"/>
      <c r="G204" s="511"/>
      <c r="H204" s="511"/>
      <c r="I204" s="511"/>
      <c r="J204" s="511"/>
      <c r="K204" s="511"/>
      <c r="M204" s="492"/>
      <c r="N204" s="492"/>
      <c r="O204" s="492"/>
    </row>
    <row r="205" spans="1:15" s="512" customFormat="1">
      <c r="A205" s="513"/>
      <c r="B205" s="513"/>
      <c r="C205" s="513"/>
      <c r="D205" s="511"/>
      <c r="E205" s="511"/>
      <c r="F205" s="511"/>
      <c r="G205" s="511"/>
      <c r="H205" s="511"/>
      <c r="I205" s="511"/>
      <c r="J205" s="511"/>
      <c r="K205" s="511"/>
      <c r="M205" s="492"/>
      <c r="N205" s="492"/>
      <c r="O205" s="492"/>
    </row>
    <row r="206" spans="1:15" s="512" customFormat="1">
      <c r="A206" s="513"/>
      <c r="B206" s="513"/>
      <c r="C206" s="513"/>
      <c r="D206" s="511"/>
      <c r="E206" s="511"/>
      <c r="F206" s="511"/>
      <c r="G206" s="511"/>
      <c r="H206" s="511"/>
      <c r="I206" s="511"/>
      <c r="J206" s="511"/>
      <c r="K206" s="511"/>
      <c r="M206" s="492"/>
      <c r="N206" s="492"/>
      <c r="O206" s="492"/>
    </row>
    <row r="207" spans="1:15" s="512" customFormat="1">
      <c r="A207" s="513"/>
      <c r="B207" s="513"/>
      <c r="C207" s="513"/>
      <c r="D207" s="511"/>
      <c r="E207" s="511"/>
      <c r="F207" s="511"/>
      <c r="G207" s="511"/>
      <c r="H207" s="511"/>
      <c r="I207" s="511"/>
      <c r="J207" s="511"/>
      <c r="K207" s="511"/>
      <c r="M207" s="492"/>
      <c r="N207" s="492"/>
      <c r="O207" s="492"/>
    </row>
    <row r="208" spans="1:15" s="512" customFormat="1">
      <c r="A208" s="513"/>
      <c r="B208" s="513"/>
      <c r="C208" s="513"/>
      <c r="D208" s="511"/>
      <c r="E208" s="511"/>
      <c r="F208" s="511"/>
      <c r="G208" s="511"/>
      <c r="H208" s="511"/>
      <c r="I208" s="511"/>
      <c r="J208" s="511"/>
      <c r="K208" s="511"/>
      <c r="M208" s="492"/>
      <c r="N208" s="492"/>
      <c r="O208" s="492"/>
    </row>
    <row r="209" spans="1:15" s="512" customFormat="1">
      <c r="A209" s="513"/>
      <c r="B209" s="513"/>
      <c r="C209" s="513"/>
      <c r="D209" s="511"/>
      <c r="E209" s="511"/>
      <c r="F209" s="511"/>
      <c r="G209" s="511"/>
      <c r="H209" s="511"/>
      <c r="I209" s="511"/>
      <c r="J209" s="511"/>
      <c r="K209" s="511"/>
      <c r="M209" s="492"/>
      <c r="N209" s="492"/>
      <c r="O209" s="492"/>
    </row>
    <row r="210" spans="1:15" s="512" customFormat="1">
      <c r="A210" s="513"/>
      <c r="B210" s="513"/>
      <c r="C210" s="513"/>
      <c r="D210" s="511"/>
      <c r="E210" s="511"/>
      <c r="F210" s="511"/>
      <c r="G210" s="511"/>
      <c r="H210" s="511"/>
      <c r="I210" s="511"/>
      <c r="J210" s="511"/>
      <c r="K210" s="511"/>
      <c r="M210" s="492"/>
      <c r="N210" s="492"/>
      <c r="O210" s="492"/>
    </row>
    <row r="211" spans="1:15" s="512" customFormat="1">
      <c r="A211" s="513"/>
      <c r="B211" s="513"/>
      <c r="C211" s="513"/>
      <c r="D211" s="511"/>
      <c r="E211" s="511"/>
      <c r="F211" s="511"/>
      <c r="G211" s="511"/>
      <c r="H211" s="511"/>
      <c r="I211" s="511"/>
      <c r="J211" s="511"/>
      <c r="K211" s="511"/>
      <c r="M211" s="492"/>
      <c r="N211" s="492"/>
      <c r="O211" s="492"/>
    </row>
    <row r="212" spans="1:15" s="512" customFormat="1">
      <c r="A212" s="513"/>
      <c r="B212" s="513"/>
      <c r="C212" s="513"/>
      <c r="D212" s="511"/>
      <c r="E212" s="511"/>
      <c r="F212" s="511"/>
      <c r="G212" s="511"/>
      <c r="H212" s="511"/>
      <c r="I212" s="511"/>
      <c r="J212" s="511"/>
      <c r="K212" s="511"/>
      <c r="M212" s="492"/>
      <c r="N212" s="492"/>
      <c r="O212" s="492"/>
    </row>
    <row r="213" spans="1:15" s="512" customFormat="1">
      <c r="A213" s="513"/>
      <c r="B213" s="513"/>
      <c r="C213" s="513"/>
      <c r="D213" s="511"/>
      <c r="E213" s="511"/>
      <c r="F213" s="511"/>
      <c r="G213" s="511"/>
      <c r="H213" s="511"/>
      <c r="I213" s="511"/>
      <c r="J213" s="511"/>
      <c r="K213" s="511"/>
      <c r="M213" s="492"/>
      <c r="N213" s="492"/>
      <c r="O213" s="492"/>
    </row>
    <row r="214" spans="1:15" s="512" customFormat="1">
      <c r="A214" s="513"/>
      <c r="B214" s="513"/>
      <c r="C214" s="513"/>
      <c r="D214" s="511"/>
      <c r="E214" s="511"/>
      <c r="F214" s="511"/>
      <c r="G214" s="511"/>
      <c r="H214" s="511"/>
      <c r="I214" s="511"/>
      <c r="J214" s="511"/>
      <c r="K214" s="511"/>
      <c r="M214" s="492"/>
      <c r="N214" s="492"/>
      <c r="O214" s="492"/>
    </row>
    <row r="215" spans="1:15" s="512" customFormat="1">
      <c r="A215" s="513"/>
      <c r="B215" s="513"/>
      <c r="C215" s="513"/>
      <c r="D215" s="511"/>
      <c r="E215" s="511"/>
      <c r="F215" s="511"/>
      <c r="G215" s="511"/>
      <c r="H215" s="511"/>
      <c r="I215" s="511"/>
      <c r="J215" s="511"/>
      <c r="K215" s="511"/>
      <c r="M215" s="492"/>
      <c r="N215" s="492"/>
      <c r="O215" s="492"/>
    </row>
    <row r="216" spans="1:15" s="512" customFormat="1">
      <c r="A216" s="513"/>
      <c r="B216" s="513"/>
      <c r="C216" s="513"/>
      <c r="D216" s="511"/>
      <c r="E216" s="511"/>
      <c r="F216" s="511"/>
      <c r="G216" s="511"/>
      <c r="H216" s="511"/>
      <c r="I216" s="511"/>
      <c r="J216" s="511"/>
      <c r="K216" s="511"/>
      <c r="M216" s="492"/>
      <c r="N216" s="492"/>
      <c r="O216" s="492"/>
    </row>
    <row r="217" spans="1:15" s="512" customFormat="1">
      <c r="A217" s="513"/>
      <c r="B217" s="513"/>
      <c r="C217" s="513"/>
      <c r="D217" s="511"/>
      <c r="E217" s="511"/>
      <c r="F217" s="511"/>
      <c r="G217" s="511"/>
      <c r="H217" s="511"/>
      <c r="I217" s="511"/>
      <c r="J217" s="511"/>
      <c r="K217" s="511"/>
      <c r="M217" s="492"/>
      <c r="N217" s="492"/>
      <c r="O217" s="492"/>
    </row>
    <row r="218" spans="1:15" s="512" customFormat="1">
      <c r="A218" s="513"/>
      <c r="B218" s="513"/>
      <c r="C218" s="513"/>
      <c r="D218" s="511"/>
      <c r="E218" s="511"/>
      <c r="F218" s="511"/>
      <c r="G218" s="511"/>
      <c r="H218" s="511"/>
      <c r="I218" s="511"/>
      <c r="J218" s="511"/>
      <c r="K218" s="511"/>
      <c r="M218" s="492"/>
      <c r="N218" s="492"/>
      <c r="O218" s="492"/>
    </row>
    <row r="219" spans="1:15" s="512" customFormat="1">
      <c r="A219" s="513"/>
      <c r="B219" s="513"/>
      <c r="C219" s="513"/>
      <c r="D219" s="511"/>
      <c r="E219" s="511"/>
      <c r="F219" s="511"/>
      <c r="G219" s="511"/>
      <c r="H219" s="511"/>
      <c r="I219" s="511"/>
      <c r="J219" s="511"/>
      <c r="K219" s="511"/>
      <c r="M219" s="492"/>
      <c r="N219" s="492"/>
      <c r="O219" s="492"/>
    </row>
    <row r="220" spans="1:15" s="512" customFormat="1">
      <c r="A220" s="513"/>
      <c r="B220" s="513"/>
      <c r="C220" s="513"/>
      <c r="D220" s="511"/>
      <c r="E220" s="511"/>
      <c r="F220" s="511"/>
      <c r="G220" s="511"/>
      <c r="H220" s="511"/>
      <c r="I220" s="511"/>
      <c r="J220" s="511"/>
      <c r="K220" s="511"/>
      <c r="M220" s="492"/>
      <c r="N220" s="492"/>
      <c r="O220" s="492"/>
    </row>
    <row r="221" spans="1:15" s="512" customFormat="1">
      <c r="A221" s="513"/>
      <c r="B221" s="513"/>
      <c r="C221" s="513"/>
      <c r="D221" s="511"/>
      <c r="E221" s="511"/>
      <c r="F221" s="511"/>
      <c r="G221" s="511"/>
      <c r="H221" s="511"/>
      <c r="I221" s="511"/>
      <c r="J221" s="511"/>
      <c r="K221" s="511"/>
      <c r="M221" s="492"/>
      <c r="N221" s="492"/>
      <c r="O221" s="492"/>
    </row>
    <row r="222" spans="1:15" s="512" customFormat="1">
      <c r="A222" s="513"/>
      <c r="B222" s="513"/>
      <c r="C222" s="513"/>
      <c r="D222" s="511"/>
      <c r="E222" s="511"/>
      <c r="F222" s="511"/>
      <c r="G222" s="511"/>
      <c r="H222" s="511"/>
      <c r="I222" s="511"/>
      <c r="J222" s="511"/>
      <c r="K222" s="511"/>
      <c r="M222" s="492"/>
      <c r="N222" s="492"/>
      <c r="O222" s="492"/>
    </row>
    <row r="223" spans="1:15" s="512" customFormat="1">
      <c r="A223" s="513"/>
      <c r="B223" s="513"/>
      <c r="C223" s="513"/>
      <c r="D223" s="511"/>
      <c r="E223" s="511"/>
      <c r="F223" s="511"/>
      <c r="G223" s="511"/>
      <c r="H223" s="511"/>
      <c r="I223" s="511"/>
      <c r="J223" s="511"/>
      <c r="K223" s="511"/>
      <c r="M223" s="492"/>
      <c r="N223" s="492"/>
      <c r="O223" s="492"/>
    </row>
    <row r="224" spans="1:15" s="512" customFormat="1">
      <c r="A224" s="513"/>
      <c r="B224" s="513"/>
      <c r="C224" s="513"/>
      <c r="D224" s="511"/>
      <c r="E224" s="511"/>
      <c r="F224" s="511"/>
      <c r="G224" s="511"/>
      <c r="H224" s="511"/>
      <c r="I224" s="511"/>
      <c r="J224" s="511"/>
      <c r="K224" s="511"/>
      <c r="M224" s="492"/>
      <c r="N224" s="492"/>
      <c r="O224" s="492"/>
    </row>
    <row r="225" spans="1:15" s="512" customFormat="1">
      <c r="A225" s="513"/>
      <c r="B225" s="513"/>
      <c r="C225" s="513"/>
      <c r="D225" s="511"/>
      <c r="E225" s="511"/>
      <c r="F225" s="511"/>
      <c r="G225" s="511"/>
      <c r="H225" s="511"/>
      <c r="I225" s="511"/>
      <c r="J225" s="511"/>
      <c r="K225" s="511"/>
      <c r="M225" s="492"/>
      <c r="N225" s="492"/>
      <c r="O225" s="492"/>
    </row>
    <row r="226" spans="1:15" s="512" customFormat="1">
      <c r="A226" s="513"/>
      <c r="B226" s="513"/>
      <c r="C226" s="513"/>
      <c r="D226" s="511"/>
      <c r="E226" s="511"/>
      <c r="F226" s="511"/>
      <c r="G226" s="511"/>
      <c r="H226" s="511"/>
      <c r="I226" s="511"/>
      <c r="J226" s="511"/>
      <c r="K226" s="511"/>
      <c r="M226" s="492"/>
      <c r="N226" s="492"/>
      <c r="O226" s="492"/>
    </row>
    <row r="227" spans="1:15" s="512" customFormat="1">
      <c r="A227" s="513"/>
      <c r="B227" s="513"/>
      <c r="C227" s="513"/>
      <c r="D227" s="511"/>
      <c r="E227" s="511"/>
      <c r="F227" s="511"/>
      <c r="G227" s="511"/>
      <c r="H227" s="511"/>
      <c r="I227" s="511"/>
      <c r="J227" s="511"/>
      <c r="K227" s="511"/>
      <c r="M227" s="492"/>
      <c r="N227" s="492"/>
      <c r="O227" s="492"/>
    </row>
    <row r="228" spans="1:15" s="512" customFormat="1">
      <c r="A228" s="513"/>
      <c r="B228" s="513"/>
      <c r="C228" s="513"/>
      <c r="D228" s="511"/>
      <c r="E228" s="511"/>
      <c r="F228" s="511"/>
      <c r="G228" s="511"/>
      <c r="H228" s="511"/>
      <c r="I228" s="511"/>
      <c r="J228" s="511"/>
      <c r="K228" s="511"/>
      <c r="M228" s="492"/>
      <c r="N228" s="492"/>
      <c r="O228" s="492"/>
    </row>
    <row r="229" spans="1:15" s="512" customFormat="1">
      <c r="A229" s="513"/>
      <c r="B229" s="513"/>
      <c r="C229" s="513"/>
      <c r="D229" s="511"/>
      <c r="E229" s="511"/>
      <c r="F229" s="511"/>
      <c r="G229" s="511"/>
      <c r="H229" s="511"/>
      <c r="I229" s="511"/>
      <c r="J229" s="511"/>
      <c r="K229" s="511"/>
      <c r="M229" s="492"/>
      <c r="N229" s="492"/>
      <c r="O229" s="492"/>
    </row>
    <row r="230" spans="1:15" s="512" customFormat="1">
      <c r="A230" s="513"/>
      <c r="B230" s="513"/>
      <c r="C230" s="513"/>
      <c r="D230" s="511"/>
      <c r="E230" s="511"/>
      <c r="F230" s="511"/>
      <c r="G230" s="511"/>
      <c r="H230" s="511"/>
      <c r="I230" s="511"/>
      <c r="J230" s="511"/>
      <c r="K230" s="511"/>
      <c r="M230" s="492"/>
      <c r="N230" s="492"/>
      <c r="O230" s="492"/>
    </row>
    <row r="231" spans="1:15" s="512" customFormat="1">
      <c r="A231" s="513"/>
      <c r="B231" s="513"/>
      <c r="C231" s="513"/>
      <c r="D231" s="511"/>
      <c r="E231" s="511"/>
      <c r="F231" s="511"/>
      <c r="G231" s="511"/>
      <c r="H231" s="511"/>
      <c r="I231" s="511"/>
      <c r="J231" s="511"/>
      <c r="K231" s="511"/>
      <c r="M231" s="492"/>
      <c r="N231" s="492"/>
      <c r="O231" s="492"/>
    </row>
    <row r="232" spans="1:15" s="512" customFormat="1">
      <c r="A232" s="513"/>
      <c r="B232" s="513"/>
      <c r="C232" s="513"/>
      <c r="D232" s="511"/>
      <c r="E232" s="511"/>
      <c r="F232" s="511"/>
      <c r="G232" s="511"/>
      <c r="H232" s="511"/>
      <c r="I232" s="511"/>
      <c r="J232" s="511"/>
      <c r="K232" s="511"/>
      <c r="M232" s="492"/>
      <c r="N232" s="492"/>
      <c r="O232" s="492"/>
    </row>
    <row r="233" spans="1:15" s="512" customFormat="1">
      <c r="A233" s="513"/>
      <c r="B233" s="513"/>
      <c r="C233" s="513"/>
      <c r="D233" s="511"/>
      <c r="E233" s="511"/>
      <c r="F233" s="511"/>
      <c r="G233" s="511"/>
      <c r="H233" s="511"/>
      <c r="I233" s="511"/>
      <c r="J233" s="511"/>
      <c r="K233" s="511"/>
      <c r="M233" s="492"/>
      <c r="N233" s="492"/>
      <c r="O233" s="492"/>
    </row>
    <row r="234" spans="1:15" s="512" customFormat="1">
      <c r="A234" s="513"/>
      <c r="B234" s="513"/>
      <c r="C234" s="513"/>
      <c r="D234" s="511"/>
      <c r="E234" s="511"/>
      <c r="F234" s="511"/>
      <c r="G234" s="511"/>
      <c r="H234" s="511"/>
      <c r="I234" s="511"/>
      <c r="J234" s="511"/>
      <c r="K234" s="511"/>
      <c r="M234" s="492"/>
      <c r="N234" s="492"/>
      <c r="O234" s="492"/>
    </row>
    <row r="235" spans="1:15" s="512" customFormat="1">
      <c r="A235" s="513"/>
      <c r="B235" s="513"/>
      <c r="C235" s="513"/>
      <c r="D235" s="511"/>
      <c r="E235" s="511"/>
      <c r="F235" s="511"/>
      <c r="G235" s="511"/>
      <c r="H235" s="511"/>
      <c r="I235" s="511"/>
      <c r="J235" s="511"/>
      <c r="K235" s="511"/>
      <c r="M235" s="492"/>
      <c r="N235" s="492"/>
      <c r="O235" s="492"/>
    </row>
    <row r="236" spans="1:15" s="512" customFormat="1">
      <c r="A236" s="513"/>
      <c r="B236" s="513"/>
      <c r="C236" s="513"/>
      <c r="D236" s="511"/>
      <c r="E236" s="511"/>
      <c r="F236" s="511"/>
      <c r="G236" s="511"/>
      <c r="H236" s="511"/>
      <c r="I236" s="511"/>
      <c r="J236" s="511"/>
      <c r="K236" s="511"/>
      <c r="M236" s="492"/>
      <c r="N236" s="492"/>
      <c r="O236" s="492"/>
    </row>
    <row r="237" spans="1:15" s="512" customFormat="1">
      <c r="A237" s="513"/>
      <c r="B237" s="513"/>
      <c r="C237" s="513"/>
      <c r="D237" s="511"/>
      <c r="E237" s="511"/>
      <c r="F237" s="511"/>
      <c r="G237" s="511"/>
      <c r="H237" s="511"/>
      <c r="I237" s="511"/>
      <c r="J237" s="511"/>
      <c r="K237" s="511"/>
      <c r="M237" s="492"/>
      <c r="N237" s="492"/>
      <c r="O237" s="492"/>
    </row>
    <row r="238" spans="1:15" s="512" customFormat="1">
      <c r="A238" s="513"/>
      <c r="B238" s="513"/>
      <c r="C238" s="513"/>
      <c r="D238" s="511"/>
      <c r="E238" s="511"/>
      <c r="F238" s="511"/>
      <c r="G238" s="511"/>
      <c r="H238" s="511"/>
      <c r="I238" s="511"/>
      <c r="J238" s="511"/>
      <c r="K238" s="511"/>
      <c r="M238" s="492"/>
      <c r="N238" s="492"/>
      <c r="O238" s="492"/>
    </row>
    <row r="239" spans="1:15" s="512" customFormat="1">
      <c r="A239" s="513"/>
      <c r="B239" s="513"/>
      <c r="C239" s="513"/>
      <c r="D239" s="511"/>
      <c r="E239" s="511"/>
      <c r="F239" s="511"/>
      <c r="G239" s="511"/>
      <c r="H239" s="511"/>
      <c r="I239" s="511"/>
      <c r="J239" s="511"/>
      <c r="K239" s="511"/>
      <c r="M239" s="492"/>
      <c r="N239" s="492"/>
      <c r="O239" s="492"/>
    </row>
    <row r="240" spans="1:15" s="512" customFormat="1">
      <c r="A240" s="513"/>
      <c r="B240" s="513"/>
      <c r="C240" s="513"/>
      <c r="D240" s="511"/>
      <c r="E240" s="511"/>
      <c r="F240" s="511"/>
      <c r="G240" s="511"/>
      <c r="H240" s="511"/>
      <c r="I240" s="511"/>
      <c r="J240" s="511"/>
      <c r="K240" s="511"/>
      <c r="M240" s="492"/>
      <c r="N240" s="492"/>
      <c r="O240" s="492"/>
    </row>
    <row r="241" spans="1:15" s="512" customFormat="1">
      <c r="A241" s="513"/>
      <c r="B241" s="513"/>
      <c r="C241" s="513"/>
      <c r="D241" s="511"/>
      <c r="E241" s="511"/>
      <c r="F241" s="511"/>
      <c r="G241" s="511"/>
      <c r="H241" s="511"/>
      <c r="I241" s="511"/>
      <c r="J241" s="511"/>
      <c r="K241" s="511"/>
      <c r="M241" s="492"/>
      <c r="N241" s="492"/>
      <c r="O241" s="492"/>
    </row>
    <row r="242" spans="1:15" s="512" customFormat="1">
      <c r="A242" s="513"/>
      <c r="B242" s="513"/>
      <c r="C242" s="513"/>
      <c r="D242" s="511"/>
      <c r="E242" s="511"/>
      <c r="F242" s="511"/>
      <c r="G242" s="511"/>
      <c r="H242" s="511"/>
      <c r="I242" s="511"/>
      <c r="J242" s="511"/>
      <c r="K242" s="511"/>
      <c r="M242" s="492"/>
      <c r="N242" s="492"/>
      <c r="O242" s="492"/>
    </row>
    <row r="243" spans="1:15" s="512" customFormat="1">
      <c r="A243" s="513"/>
      <c r="B243" s="513"/>
      <c r="C243" s="513"/>
      <c r="D243" s="511"/>
      <c r="E243" s="511"/>
      <c r="F243" s="511"/>
      <c r="G243" s="511"/>
      <c r="H243" s="511"/>
      <c r="I243" s="511"/>
      <c r="J243" s="511"/>
      <c r="K243" s="511"/>
      <c r="M243" s="492"/>
      <c r="N243" s="492"/>
      <c r="O243" s="492"/>
    </row>
    <row r="244" spans="1:15" s="512" customFormat="1">
      <c r="A244" s="513"/>
      <c r="B244" s="513"/>
      <c r="C244" s="513"/>
      <c r="D244" s="511"/>
      <c r="E244" s="511"/>
      <c r="F244" s="511"/>
      <c r="G244" s="511"/>
      <c r="H244" s="511"/>
      <c r="I244" s="511"/>
      <c r="J244" s="511"/>
      <c r="K244" s="511"/>
      <c r="M244" s="492"/>
      <c r="N244" s="492"/>
      <c r="O244" s="492"/>
    </row>
    <row r="245" spans="1:15" s="512" customFormat="1">
      <c r="A245" s="513"/>
      <c r="B245" s="513"/>
      <c r="C245" s="513"/>
      <c r="D245" s="511"/>
      <c r="E245" s="511"/>
      <c r="F245" s="511"/>
      <c r="G245" s="511"/>
      <c r="H245" s="511"/>
      <c r="I245" s="511"/>
      <c r="J245" s="511"/>
      <c r="K245" s="511"/>
      <c r="M245" s="492"/>
      <c r="N245" s="492"/>
      <c r="O245" s="492"/>
    </row>
    <row r="246" spans="1:15" s="512" customFormat="1">
      <c r="A246" s="513"/>
      <c r="B246" s="513"/>
      <c r="C246" s="513"/>
      <c r="D246" s="511"/>
      <c r="E246" s="511"/>
      <c r="F246" s="511"/>
      <c r="G246" s="511"/>
      <c r="H246" s="511"/>
      <c r="I246" s="511"/>
      <c r="J246" s="511"/>
      <c r="K246" s="511"/>
      <c r="M246" s="492"/>
      <c r="N246" s="492"/>
      <c r="O246" s="492"/>
    </row>
    <row r="247" spans="1:15" s="512" customFormat="1">
      <c r="A247" s="513"/>
      <c r="B247" s="513"/>
      <c r="C247" s="513"/>
      <c r="D247" s="511"/>
      <c r="E247" s="511"/>
      <c r="F247" s="511"/>
      <c r="G247" s="511"/>
      <c r="H247" s="511"/>
      <c r="I247" s="511"/>
      <c r="J247" s="511"/>
      <c r="K247" s="511"/>
      <c r="M247" s="492"/>
      <c r="N247" s="492"/>
      <c r="O247" s="492"/>
    </row>
    <row r="248" spans="1:15" s="512" customFormat="1">
      <c r="A248" s="513"/>
      <c r="B248" s="513"/>
      <c r="C248" s="513"/>
      <c r="D248" s="511"/>
      <c r="E248" s="511"/>
      <c r="F248" s="511"/>
      <c r="G248" s="511"/>
      <c r="H248" s="511"/>
      <c r="I248" s="511"/>
      <c r="J248" s="511"/>
      <c r="K248" s="511"/>
      <c r="M248" s="492"/>
      <c r="N248" s="492"/>
      <c r="O248" s="492"/>
    </row>
    <row r="249" spans="1:15" s="512" customFormat="1">
      <c r="A249" s="513"/>
      <c r="B249" s="513"/>
      <c r="C249" s="513"/>
      <c r="D249" s="511"/>
      <c r="E249" s="511"/>
      <c r="F249" s="511"/>
      <c r="G249" s="511"/>
      <c r="H249" s="511"/>
      <c r="I249" s="511"/>
      <c r="J249" s="511"/>
      <c r="K249" s="511"/>
      <c r="M249" s="492"/>
      <c r="N249" s="492"/>
      <c r="O249" s="492"/>
    </row>
    <row r="250" spans="1:15" s="512" customFormat="1">
      <c r="A250" s="513"/>
      <c r="B250" s="513"/>
      <c r="C250" s="513"/>
      <c r="D250" s="511"/>
      <c r="E250" s="511"/>
      <c r="F250" s="511"/>
      <c r="G250" s="511"/>
      <c r="H250" s="511"/>
      <c r="I250" s="511"/>
      <c r="J250" s="511"/>
      <c r="K250" s="511"/>
      <c r="M250" s="492"/>
      <c r="N250" s="492"/>
      <c r="O250" s="492"/>
    </row>
    <row r="251" spans="1:15" s="512" customFormat="1">
      <c r="A251" s="513"/>
      <c r="B251" s="513"/>
      <c r="C251" s="513"/>
      <c r="D251" s="511"/>
      <c r="E251" s="511"/>
      <c r="F251" s="511"/>
      <c r="G251" s="511"/>
      <c r="H251" s="511"/>
      <c r="I251" s="511"/>
      <c r="J251" s="511"/>
      <c r="K251" s="511"/>
      <c r="M251" s="492"/>
      <c r="N251" s="492"/>
      <c r="O251" s="492"/>
    </row>
    <row r="252" spans="1:15" s="512" customFormat="1">
      <c r="A252" s="513"/>
      <c r="B252" s="513"/>
      <c r="C252" s="513"/>
      <c r="D252" s="511"/>
      <c r="E252" s="511"/>
      <c r="F252" s="511"/>
      <c r="G252" s="511"/>
      <c r="H252" s="511"/>
      <c r="I252" s="511"/>
      <c r="J252" s="511"/>
      <c r="K252" s="511"/>
      <c r="M252" s="492"/>
      <c r="N252" s="492"/>
      <c r="O252" s="492"/>
    </row>
    <row r="253" spans="1:15" s="512" customFormat="1">
      <c r="A253" s="513"/>
      <c r="B253" s="513"/>
      <c r="C253" s="513"/>
      <c r="D253" s="511"/>
      <c r="E253" s="511"/>
      <c r="F253" s="511"/>
      <c r="G253" s="511"/>
      <c r="H253" s="511"/>
      <c r="I253" s="511"/>
      <c r="J253" s="511"/>
      <c r="K253" s="511"/>
      <c r="M253" s="492"/>
      <c r="N253" s="492"/>
      <c r="O253" s="492"/>
    </row>
    <row r="254" spans="1:15" s="512" customFormat="1">
      <c r="A254" s="513"/>
      <c r="B254" s="513"/>
      <c r="C254" s="513"/>
      <c r="D254" s="511"/>
      <c r="E254" s="511"/>
      <c r="F254" s="511"/>
      <c r="G254" s="511"/>
      <c r="H254" s="511"/>
      <c r="I254" s="511"/>
      <c r="J254" s="511"/>
      <c r="K254" s="511"/>
      <c r="M254" s="492"/>
      <c r="N254" s="492"/>
      <c r="O254" s="492"/>
    </row>
    <row r="255" spans="1:15" s="512" customFormat="1">
      <c r="A255" s="513"/>
      <c r="B255" s="513"/>
      <c r="C255" s="513"/>
      <c r="D255" s="511"/>
      <c r="E255" s="511"/>
      <c r="F255" s="511"/>
      <c r="G255" s="511"/>
      <c r="H255" s="511"/>
      <c r="I255" s="511"/>
      <c r="J255" s="511"/>
      <c r="K255" s="511"/>
      <c r="M255" s="492"/>
      <c r="N255" s="492"/>
      <c r="O255" s="492"/>
    </row>
    <row r="256" spans="1:15" s="512" customFormat="1">
      <c r="A256" s="513"/>
      <c r="B256" s="513"/>
      <c r="C256" s="513"/>
      <c r="D256" s="511"/>
      <c r="E256" s="511"/>
      <c r="F256" s="511"/>
      <c r="G256" s="511"/>
      <c r="H256" s="511"/>
      <c r="I256" s="511"/>
      <c r="J256" s="511"/>
      <c r="K256" s="511"/>
      <c r="M256" s="492"/>
      <c r="N256" s="492"/>
      <c r="O256" s="492"/>
    </row>
    <row r="257" spans="1:15" s="512" customFormat="1">
      <c r="A257" s="513"/>
      <c r="B257" s="513"/>
      <c r="C257" s="513"/>
      <c r="D257" s="511"/>
      <c r="E257" s="511"/>
      <c r="F257" s="511"/>
      <c r="G257" s="511"/>
      <c r="H257" s="511"/>
      <c r="I257" s="511"/>
      <c r="J257" s="511"/>
      <c r="K257" s="511"/>
      <c r="M257" s="492"/>
      <c r="N257" s="492"/>
      <c r="O257" s="492"/>
    </row>
    <row r="258" spans="1:15" s="512" customFormat="1">
      <c r="A258" s="513"/>
      <c r="B258" s="513"/>
      <c r="C258" s="513"/>
      <c r="D258" s="511"/>
      <c r="E258" s="511"/>
      <c r="F258" s="511"/>
      <c r="G258" s="511"/>
      <c r="H258" s="511"/>
      <c r="I258" s="511"/>
      <c r="J258" s="511"/>
      <c r="K258" s="511"/>
      <c r="M258" s="492"/>
      <c r="N258" s="492"/>
      <c r="O258" s="492"/>
    </row>
    <row r="259" spans="1:15" s="512" customFormat="1">
      <c r="A259" s="513"/>
      <c r="B259" s="513"/>
      <c r="C259" s="513"/>
      <c r="D259" s="511"/>
      <c r="E259" s="511"/>
      <c r="F259" s="511"/>
      <c r="G259" s="511"/>
      <c r="H259" s="511"/>
      <c r="I259" s="511"/>
      <c r="J259" s="511"/>
      <c r="K259" s="511"/>
      <c r="M259" s="492"/>
      <c r="N259" s="492"/>
      <c r="O259" s="492"/>
    </row>
    <row r="260" spans="1:15" s="512" customFormat="1">
      <c r="A260" s="513"/>
      <c r="B260" s="513"/>
      <c r="C260" s="513"/>
      <c r="D260" s="511"/>
      <c r="E260" s="511"/>
      <c r="F260" s="511"/>
      <c r="G260" s="511"/>
      <c r="H260" s="511"/>
      <c r="I260" s="511"/>
      <c r="J260" s="511"/>
      <c r="K260" s="511"/>
      <c r="M260" s="492"/>
      <c r="N260" s="492"/>
      <c r="O260" s="492"/>
    </row>
    <row r="261" spans="1:15" s="512" customFormat="1">
      <c r="A261" s="513"/>
      <c r="B261" s="513"/>
      <c r="C261" s="513"/>
      <c r="D261" s="511"/>
      <c r="E261" s="511"/>
      <c r="F261" s="511"/>
      <c r="G261" s="511"/>
      <c r="H261" s="511"/>
      <c r="I261" s="511"/>
      <c r="J261" s="511"/>
      <c r="K261" s="511"/>
      <c r="M261" s="492"/>
      <c r="N261" s="492"/>
      <c r="O261" s="492"/>
    </row>
    <row r="262" spans="1:15" s="512" customFormat="1">
      <c r="A262" s="513"/>
      <c r="B262" s="513"/>
      <c r="C262" s="513"/>
      <c r="D262" s="511"/>
      <c r="E262" s="511"/>
      <c r="F262" s="511"/>
      <c r="G262" s="511"/>
      <c r="H262" s="511"/>
      <c r="I262" s="511"/>
      <c r="J262" s="511"/>
      <c r="K262" s="511"/>
      <c r="M262" s="492"/>
      <c r="N262" s="492"/>
      <c r="O262" s="492"/>
    </row>
    <row r="263" spans="1:15" s="512" customFormat="1">
      <c r="A263" s="513"/>
      <c r="B263" s="513"/>
      <c r="C263" s="513"/>
      <c r="D263" s="511"/>
      <c r="E263" s="511"/>
      <c r="F263" s="511"/>
      <c r="G263" s="511"/>
      <c r="H263" s="511"/>
      <c r="I263" s="511"/>
      <c r="J263" s="511"/>
      <c r="K263" s="511"/>
      <c r="M263" s="492"/>
      <c r="N263" s="492"/>
      <c r="O263" s="492"/>
    </row>
    <row r="264" spans="1:15" s="512" customFormat="1">
      <c r="A264" s="513"/>
      <c r="B264" s="513"/>
      <c r="C264" s="513"/>
      <c r="D264" s="511"/>
      <c r="E264" s="511"/>
      <c r="F264" s="511"/>
      <c r="G264" s="511"/>
      <c r="H264" s="511"/>
      <c r="I264" s="511"/>
      <c r="J264" s="511"/>
      <c r="K264" s="511"/>
      <c r="M264" s="492"/>
      <c r="N264" s="492"/>
      <c r="O264" s="492"/>
    </row>
    <row r="265" spans="1:15" s="512" customFormat="1">
      <c r="A265" s="513"/>
      <c r="B265" s="513"/>
      <c r="C265" s="513"/>
      <c r="D265" s="511"/>
      <c r="E265" s="511"/>
      <c r="F265" s="511"/>
      <c r="G265" s="511"/>
      <c r="H265" s="511"/>
      <c r="I265" s="511"/>
      <c r="J265" s="511"/>
      <c r="K265" s="511"/>
      <c r="M265" s="492"/>
      <c r="N265" s="492"/>
      <c r="O265" s="492"/>
    </row>
    <row r="266" spans="1:15" s="512" customFormat="1">
      <c r="A266" s="513"/>
      <c r="B266" s="513"/>
      <c r="C266" s="513"/>
      <c r="D266" s="511"/>
      <c r="E266" s="511"/>
      <c r="F266" s="511"/>
      <c r="G266" s="511"/>
      <c r="H266" s="511"/>
      <c r="I266" s="511"/>
      <c r="J266" s="511"/>
      <c r="K266" s="511"/>
      <c r="M266" s="492"/>
      <c r="N266" s="492"/>
      <c r="O266" s="492"/>
    </row>
    <row r="267" spans="1:15" s="512" customFormat="1">
      <c r="A267" s="513"/>
      <c r="B267" s="513"/>
      <c r="C267" s="513"/>
      <c r="D267" s="511"/>
      <c r="E267" s="511"/>
      <c r="F267" s="511"/>
      <c r="G267" s="511"/>
      <c r="H267" s="511"/>
      <c r="I267" s="511"/>
      <c r="J267" s="511"/>
      <c r="K267" s="511"/>
      <c r="M267" s="492"/>
      <c r="N267" s="492"/>
      <c r="O267" s="492"/>
    </row>
    <row r="268" spans="1:15" s="512" customFormat="1">
      <c r="A268" s="513"/>
      <c r="B268" s="513"/>
      <c r="C268" s="513"/>
      <c r="D268" s="511"/>
      <c r="E268" s="511"/>
      <c r="F268" s="511"/>
      <c r="G268" s="511"/>
      <c r="H268" s="511"/>
      <c r="I268" s="511"/>
      <c r="J268" s="511"/>
      <c r="K268" s="511"/>
      <c r="M268" s="492"/>
      <c r="N268" s="492"/>
      <c r="O268" s="492"/>
    </row>
    <row r="269" spans="1:15" s="512" customFormat="1">
      <c r="A269" s="513"/>
      <c r="B269" s="513"/>
      <c r="C269" s="513"/>
      <c r="D269" s="511"/>
      <c r="E269" s="511"/>
      <c r="F269" s="511"/>
      <c r="G269" s="511"/>
      <c r="H269" s="511"/>
      <c r="I269" s="511"/>
      <c r="J269" s="511"/>
      <c r="K269" s="511"/>
      <c r="M269" s="492"/>
      <c r="N269" s="492"/>
      <c r="O269" s="492"/>
    </row>
    <row r="270" spans="1:15" s="512" customFormat="1">
      <c r="A270" s="513"/>
      <c r="B270" s="513"/>
      <c r="C270" s="513"/>
      <c r="D270" s="511"/>
      <c r="E270" s="511"/>
      <c r="F270" s="511"/>
      <c r="G270" s="511"/>
      <c r="H270" s="511"/>
      <c r="I270" s="511"/>
      <c r="J270" s="511"/>
      <c r="K270" s="511"/>
      <c r="M270" s="492"/>
      <c r="N270" s="492"/>
      <c r="O270" s="492"/>
    </row>
    <row r="271" spans="1:15" s="512" customFormat="1">
      <c r="A271" s="513"/>
      <c r="B271" s="513"/>
      <c r="C271" s="513"/>
      <c r="D271" s="511"/>
      <c r="E271" s="511"/>
      <c r="F271" s="511"/>
      <c r="G271" s="511"/>
      <c r="H271" s="511"/>
      <c r="I271" s="511"/>
      <c r="J271" s="511"/>
      <c r="K271" s="511"/>
      <c r="M271" s="492"/>
      <c r="N271" s="492"/>
      <c r="O271" s="492"/>
    </row>
    <row r="272" spans="1:15" s="512" customFormat="1">
      <c r="A272" s="513"/>
      <c r="B272" s="513"/>
      <c r="C272" s="513"/>
      <c r="D272" s="511"/>
      <c r="E272" s="511"/>
      <c r="F272" s="511"/>
      <c r="G272" s="511"/>
      <c r="H272" s="511"/>
      <c r="I272" s="511"/>
      <c r="J272" s="511"/>
      <c r="K272" s="511"/>
      <c r="M272" s="492"/>
      <c r="N272" s="492"/>
      <c r="O272" s="492"/>
    </row>
    <row r="273" spans="1:15" s="512" customFormat="1">
      <c r="A273" s="513"/>
      <c r="B273" s="513"/>
      <c r="C273" s="513"/>
      <c r="D273" s="511"/>
      <c r="E273" s="511"/>
      <c r="F273" s="511"/>
      <c r="G273" s="511"/>
      <c r="H273" s="511"/>
      <c r="I273" s="511"/>
      <c r="J273" s="511"/>
      <c r="K273" s="511"/>
      <c r="M273" s="492"/>
      <c r="N273" s="492"/>
      <c r="O273" s="492"/>
    </row>
    <row r="274" spans="1:15" s="512" customFormat="1">
      <c r="A274" s="513"/>
      <c r="B274" s="513"/>
      <c r="C274" s="513"/>
      <c r="D274" s="511"/>
      <c r="E274" s="511"/>
      <c r="F274" s="511"/>
      <c r="G274" s="511"/>
      <c r="H274" s="511"/>
      <c r="I274" s="511"/>
      <c r="J274" s="511"/>
      <c r="K274" s="511"/>
      <c r="M274" s="492"/>
      <c r="N274" s="492"/>
      <c r="O274" s="492"/>
    </row>
    <row r="275" spans="1:15" s="512" customFormat="1">
      <c r="A275" s="513"/>
      <c r="B275" s="513"/>
      <c r="C275" s="513"/>
      <c r="D275" s="511"/>
      <c r="E275" s="511"/>
      <c r="F275" s="511"/>
      <c r="G275" s="511"/>
      <c r="H275" s="511"/>
      <c r="I275" s="511"/>
      <c r="J275" s="511"/>
      <c r="K275" s="511"/>
      <c r="M275" s="492"/>
      <c r="N275" s="492"/>
      <c r="O275" s="492"/>
    </row>
    <row r="276" spans="1:15" s="512" customFormat="1">
      <c r="A276" s="513"/>
      <c r="B276" s="513"/>
      <c r="C276" s="513"/>
      <c r="D276" s="511"/>
      <c r="E276" s="511"/>
      <c r="F276" s="511"/>
      <c r="G276" s="511"/>
      <c r="H276" s="511"/>
      <c r="I276" s="511"/>
      <c r="J276" s="511"/>
      <c r="K276" s="511"/>
      <c r="M276" s="492"/>
      <c r="N276" s="492"/>
      <c r="O276" s="492"/>
    </row>
    <row r="277" spans="1:15" s="512" customFormat="1">
      <c r="A277" s="513"/>
      <c r="B277" s="513"/>
      <c r="C277" s="513"/>
      <c r="D277" s="511"/>
      <c r="E277" s="511"/>
      <c r="F277" s="511"/>
      <c r="G277" s="511"/>
      <c r="H277" s="511"/>
      <c r="I277" s="511"/>
      <c r="J277" s="511"/>
      <c r="K277" s="511"/>
      <c r="M277" s="492"/>
      <c r="N277" s="492"/>
      <c r="O277" s="492"/>
    </row>
    <row r="278" spans="1:15" s="512" customFormat="1">
      <c r="A278" s="513"/>
      <c r="B278" s="513"/>
      <c r="C278" s="513"/>
      <c r="D278" s="511"/>
      <c r="E278" s="511"/>
      <c r="F278" s="511"/>
      <c r="G278" s="511"/>
      <c r="H278" s="511"/>
      <c r="I278" s="511"/>
      <c r="J278" s="511"/>
      <c r="K278" s="511"/>
      <c r="M278" s="492"/>
      <c r="N278" s="492"/>
      <c r="O278" s="492"/>
    </row>
    <row r="279" spans="1:15" s="512" customFormat="1">
      <c r="A279" s="513"/>
      <c r="B279" s="513"/>
      <c r="C279" s="513"/>
      <c r="D279" s="511"/>
      <c r="E279" s="511"/>
      <c r="F279" s="511"/>
      <c r="G279" s="511"/>
      <c r="H279" s="511"/>
      <c r="I279" s="511"/>
      <c r="J279" s="511"/>
      <c r="K279" s="511"/>
      <c r="M279" s="492"/>
      <c r="N279" s="492"/>
      <c r="O279" s="492"/>
    </row>
    <row r="280" spans="1:15" s="512" customFormat="1">
      <c r="A280" s="513"/>
      <c r="B280" s="513"/>
      <c r="C280" s="513"/>
      <c r="D280" s="511"/>
      <c r="E280" s="511"/>
      <c r="F280" s="511"/>
      <c r="G280" s="511"/>
      <c r="H280" s="511"/>
      <c r="I280" s="511"/>
      <c r="J280" s="511"/>
      <c r="K280" s="511"/>
      <c r="M280" s="492"/>
      <c r="N280" s="492"/>
      <c r="O280" s="492"/>
    </row>
    <row r="281" spans="1:15" s="512" customFormat="1">
      <c r="A281" s="513"/>
      <c r="B281" s="513"/>
      <c r="C281" s="513"/>
      <c r="D281" s="511"/>
      <c r="E281" s="511"/>
      <c r="F281" s="511"/>
      <c r="G281" s="511"/>
      <c r="H281" s="511"/>
      <c r="I281" s="511"/>
      <c r="J281" s="511"/>
      <c r="K281" s="511"/>
      <c r="M281" s="492"/>
      <c r="N281" s="492"/>
      <c r="O281" s="492"/>
    </row>
    <row r="282" spans="1:15" s="512" customFormat="1">
      <c r="A282" s="513"/>
      <c r="B282" s="513"/>
      <c r="C282" s="513"/>
      <c r="D282" s="511"/>
      <c r="E282" s="511"/>
      <c r="F282" s="511"/>
      <c r="G282" s="511"/>
      <c r="H282" s="511"/>
      <c r="I282" s="511"/>
      <c r="J282" s="511"/>
      <c r="K282" s="511"/>
      <c r="M282" s="492"/>
      <c r="N282" s="492"/>
      <c r="O282" s="492"/>
    </row>
    <row r="283" spans="1:15" s="512" customFormat="1">
      <c r="A283" s="513"/>
      <c r="B283" s="513"/>
      <c r="C283" s="513"/>
      <c r="D283" s="511"/>
      <c r="E283" s="511"/>
      <c r="F283" s="511"/>
      <c r="G283" s="511"/>
      <c r="H283" s="511"/>
      <c r="I283" s="511"/>
      <c r="J283" s="511"/>
      <c r="K283" s="511"/>
      <c r="M283" s="492"/>
      <c r="N283" s="492"/>
      <c r="O283" s="492"/>
    </row>
    <row r="284" spans="1:15" s="512" customFormat="1">
      <c r="A284" s="513"/>
      <c r="B284" s="513"/>
      <c r="C284" s="513"/>
      <c r="D284" s="511"/>
      <c r="E284" s="511"/>
      <c r="F284" s="511"/>
      <c r="G284" s="511"/>
      <c r="H284" s="511"/>
      <c r="I284" s="511"/>
      <c r="J284" s="511"/>
      <c r="K284" s="511"/>
      <c r="M284" s="492"/>
      <c r="N284" s="492"/>
      <c r="O284" s="492"/>
    </row>
    <row r="285" spans="1:15" s="512" customFormat="1">
      <c r="A285" s="513"/>
      <c r="B285" s="513"/>
      <c r="C285" s="513"/>
      <c r="D285" s="511"/>
      <c r="E285" s="511"/>
      <c r="F285" s="511"/>
      <c r="G285" s="511"/>
      <c r="H285" s="511"/>
      <c r="I285" s="511"/>
      <c r="J285" s="511"/>
      <c r="K285" s="511"/>
      <c r="M285" s="492"/>
      <c r="N285" s="492"/>
      <c r="O285" s="492"/>
    </row>
    <row r="286" spans="1:15" s="512" customFormat="1">
      <c r="A286" s="513"/>
      <c r="B286" s="513"/>
      <c r="C286" s="513"/>
      <c r="D286" s="511"/>
      <c r="E286" s="511"/>
      <c r="F286" s="511"/>
      <c r="G286" s="511"/>
      <c r="H286" s="511"/>
      <c r="I286" s="511"/>
      <c r="J286" s="511"/>
      <c r="K286" s="511"/>
      <c r="M286" s="492"/>
      <c r="N286" s="492"/>
      <c r="O286" s="492"/>
    </row>
    <row r="287" spans="1:15" s="512" customFormat="1">
      <c r="A287" s="513"/>
      <c r="B287" s="513"/>
      <c r="C287" s="513"/>
      <c r="D287" s="511"/>
      <c r="E287" s="511"/>
      <c r="F287" s="511"/>
      <c r="G287" s="511"/>
      <c r="H287" s="511"/>
      <c r="I287" s="511"/>
      <c r="J287" s="511"/>
      <c r="K287" s="511"/>
      <c r="M287" s="492"/>
      <c r="N287" s="492"/>
      <c r="O287" s="492"/>
    </row>
    <row r="288" spans="1:15" s="512" customFormat="1">
      <c r="A288" s="513"/>
      <c r="B288" s="513"/>
      <c r="C288" s="513"/>
      <c r="D288" s="511"/>
      <c r="E288" s="511"/>
      <c r="F288" s="511"/>
      <c r="G288" s="511"/>
      <c r="H288" s="511"/>
      <c r="I288" s="511"/>
      <c r="J288" s="511"/>
      <c r="K288" s="511"/>
      <c r="M288" s="492"/>
      <c r="N288" s="492"/>
      <c r="O288" s="492"/>
    </row>
    <row r="289" spans="1:15" s="512" customFormat="1">
      <c r="A289" s="513"/>
      <c r="B289" s="513"/>
      <c r="C289" s="513"/>
      <c r="D289" s="511"/>
      <c r="E289" s="511"/>
      <c r="F289" s="511"/>
      <c r="G289" s="511"/>
      <c r="H289" s="511"/>
      <c r="I289" s="511"/>
      <c r="J289" s="511"/>
      <c r="K289" s="511"/>
      <c r="M289" s="492"/>
      <c r="N289" s="492"/>
      <c r="O289" s="492"/>
    </row>
    <row r="290" spans="1:15" s="512" customFormat="1">
      <c r="A290" s="513"/>
      <c r="B290" s="513"/>
      <c r="C290" s="513"/>
      <c r="D290" s="511"/>
      <c r="E290" s="511"/>
      <c r="F290" s="511"/>
      <c r="G290" s="511"/>
      <c r="H290" s="511"/>
      <c r="I290" s="511"/>
      <c r="J290" s="511"/>
      <c r="K290" s="511"/>
      <c r="M290" s="492"/>
      <c r="N290" s="492"/>
      <c r="O290" s="492"/>
    </row>
    <row r="291" spans="1:15" s="512" customFormat="1">
      <c r="A291" s="513"/>
      <c r="B291" s="513"/>
      <c r="C291" s="513"/>
      <c r="D291" s="511"/>
      <c r="E291" s="511"/>
      <c r="F291" s="511"/>
      <c r="G291" s="511"/>
      <c r="H291" s="511"/>
      <c r="I291" s="511"/>
      <c r="J291" s="511"/>
      <c r="K291" s="511"/>
      <c r="M291" s="492"/>
      <c r="N291" s="492"/>
      <c r="O291" s="492"/>
    </row>
    <row r="292" spans="1:15" s="512" customFormat="1">
      <c r="A292" s="513"/>
      <c r="B292" s="513"/>
      <c r="C292" s="513"/>
      <c r="D292" s="511"/>
      <c r="E292" s="511"/>
      <c r="F292" s="511"/>
      <c r="G292" s="511"/>
      <c r="H292" s="511"/>
      <c r="I292" s="511"/>
      <c r="J292" s="511"/>
      <c r="K292" s="511"/>
      <c r="M292" s="492"/>
      <c r="N292" s="492"/>
      <c r="O292" s="492"/>
    </row>
    <row r="293" spans="1:15" s="512" customFormat="1">
      <c r="A293" s="513"/>
      <c r="B293" s="513"/>
      <c r="C293" s="513"/>
      <c r="D293" s="511"/>
      <c r="E293" s="511"/>
      <c r="F293" s="511"/>
      <c r="G293" s="511"/>
      <c r="H293" s="511"/>
      <c r="I293" s="511"/>
      <c r="J293" s="511"/>
      <c r="K293" s="511"/>
      <c r="M293" s="492"/>
      <c r="N293" s="492"/>
      <c r="O293" s="492"/>
    </row>
    <row r="294" spans="1:15" s="512" customFormat="1">
      <c r="A294" s="513"/>
      <c r="B294" s="513"/>
      <c r="C294" s="513"/>
      <c r="D294" s="511"/>
      <c r="E294" s="511"/>
      <c r="F294" s="511"/>
      <c r="G294" s="511"/>
      <c r="H294" s="511"/>
      <c r="I294" s="511"/>
      <c r="J294" s="511"/>
      <c r="K294" s="511"/>
      <c r="M294" s="492"/>
      <c r="N294" s="492"/>
      <c r="O294" s="492"/>
    </row>
    <row r="295" spans="1:15" s="512" customFormat="1">
      <c r="A295" s="513"/>
      <c r="B295" s="513"/>
      <c r="C295" s="513"/>
      <c r="D295" s="511"/>
      <c r="E295" s="511"/>
      <c r="F295" s="511"/>
      <c r="G295" s="511"/>
      <c r="H295" s="511"/>
      <c r="I295" s="511"/>
      <c r="J295" s="511"/>
      <c r="K295" s="511"/>
      <c r="M295" s="492"/>
      <c r="N295" s="492"/>
      <c r="O295" s="492"/>
    </row>
    <row r="296" spans="1:15" s="512" customFormat="1">
      <c r="A296" s="513"/>
      <c r="B296" s="513"/>
      <c r="C296" s="513"/>
      <c r="D296" s="511"/>
      <c r="E296" s="511"/>
      <c r="F296" s="511"/>
      <c r="G296" s="511"/>
      <c r="H296" s="511"/>
      <c r="I296" s="511"/>
      <c r="J296" s="511"/>
      <c r="K296" s="511"/>
      <c r="M296" s="492"/>
      <c r="N296" s="492"/>
      <c r="O296" s="492"/>
    </row>
    <row r="297" spans="1:15" s="512" customFormat="1">
      <c r="A297" s="513"/>
      <c r="B297" s="513"/>
      <c r="C297" s="513"/>
      <c r="D297" s="511"/>
      <c r="E297" s="511"/>
      <c r="F297" s="511"/>
      <c r="G297" s="511"/>
      <c r="H297" s="511"/>
      <c r="I297" s="511"/>
      <c r="J297" s="511"/>
      <c r="K297" s="511"/>
      <c r="M297" s="492"/>
      <c r="N297" s="492"/>
      <c r="O297" s="492"/>
    </row>
    <row r="298" spans="1:15" s="512" customFormat="1">
      <c r="A298" s="513"/>
      <c r="B298" s="513"/>
      <c r="C298" s="513"/>
      <c r="D298" s="511"/>
      <c r="E298" s="511"/>
      <c r="F298" s="511"/>
      <c r="G298" s="511"/>
      <c r="H298" s="511"/>
      <c r="I298" s="511"/>
      <c r="J298" s="511"/>
      <c r="K298" s="511"/>
      <c r="M298" s="492"/>
      <c r="N298" s="492"/>
      <c r="O298" s="492"/>
    </row>
    <row r="299" spans="1:15" s="512" customFormat="1">
      <c r="A299" s="513"/>
      <c r="B299" s="513"/>
      <c r="C299" s="513"/>
      <c r="D299" s="511"/>
      <c r="E299" s="511"/>
      <c r="F299" s="511"/>
      <c r="G299" s="511"/>
      <c r="H299" s="511"/>
      <c r="I299" s="511"/>
      <c r="J299" s="511"/>
      <c r="K299" s="511"/>
      <c r="M299" s="492"/>
      <c r="N299" s="492"/>
      <c r="O299" s="492"/>
    </row>
    <row r="300" spans="1:15" s="512" customFormat="1">
      <c r="A300" s="513"/>
      <c r="B300" s="513"/>
      <c r="C300" s="513"/>
      <c r="D300" s="511"/>
      <c r="E300" s="511"/>
      <c r="F300" s="511"/>
      <c r="G300" s="511"/>
      <c r="H300" s="511"/>
      <c r="I300" s="511"/>
      <c r="J300" s="511"/>
      <c r="K300" s="511"/>
      <c r="L300" s="511"/>
      <c r="M300" s="492"/>
      <c r="N300" s="492"/>
      <c r="O300" s="492"/>
    </row>
    <row r="301" spans="1:15" s="512" customFormat="1">
      <c r="A301" s="513"/>
      <c r="B301" s="513"/>
      <c r="C301" s="513"/>
      <c r="D301" s="511"/>
      <c r="E301" s="511"/>
      <c r="F301" s="511"/>
      <c r="G301" s="511"/>
      <c r="H301" s="511"/>
      <c r="I301" s="511"/>
      <c r="J301" s="511"/>
      <c r="K301" s="511"/>
      <c r="M301" s="492"/>
      <c r="N301" s="492"/>
      <c r="O301" s="492"/>
    </row>
    <row r="302" spans="1:15" s="512" customFormat="1">
      <c r="A302" s="513"/>
      <c r="B302" s="513"/>
      <c r="C302" s="513"/>
      <c r="D302" s="511"/>
      <c r="E302" s="511"/>
      <c r="F302" s="511"/>
      <c r="G302" s="511"/>
      <c r="H302" s="511"/>
      <c r="I302" s="511"/>
      <c r="J302" s="511"/>
      <c r="K302" s="511"/>
      <c r="M302" s="492"/>
      <c r="N302" s="492"/>
      <c r="O302" s="492"/>
    </row>
    <row r="303" spans="1:15" s="512" customFormat="1">
      <c r="A303" s="513"/>
      <c r="B303" s="513"/>
      <c r="C303" s="513"/>
      <c r="D303" s="511"/>
      <c r="E303" s="511"/>
      <c r="F303" s="511"/>
      <c r="G303" s="511"/>
      <c r="H303" s="511"/>
      <c r="I303" s="511"/>
      <c r="J303" s="511"/>
      <c r="K303" s="511"/>
      <c r="M303" s="492"/>
      <c r="N303" s="492"/>
      <c r="O303" s="492"/>
    </row>
    <row r="304" spans="1:15" s="512" customFormat="1">
      <c r="A304" s="513"/>
      <c r="B304" s="513"/>
      <c r="C304" s="513"/>
      <c r="D304" s="511"/>
      <c r="E304" s="511"/>
      <c r="F304" s="511"/>
      <c r="G304" s="511"/>
      <c r="H304" s="511"/>
      <c r="I304" s="511"/>
      <c r="J304" s="511"/>
      <c r="K304" s="511"/>
      <c r="M304" s="492"/>
      <c r="N304" s="492"/>
      <c r="O304" s="492"/>
    </row>
    <row r="305" spans="1:15" s="512" customFormat="1">
      <c r="A305" s="513"/>
      <c r="B305" s="513"/>
      <c r="C305" s="513"/>
      <c r="D305" s="511"/>
      <c r="E305" s="511"/>
      <c r="F305" s="511"/>
      <c r="G305" s="511"/>
      <c r="H305" s="511"/>
      <c r="I305" s="511"/>
      <c r="J305" s="511"/>
      <c r="K305" s="511"/>
      <c r="M305" s="492"/>
      <c r="N305" s="492"/>
      <c r="O305" s="492"/>
    </row>
    <row r="306" spans="1:15" s="512" customFormat="1">
      <c r="A306" s="513"/>
      <c r="B306" s="513"/>
      <c r="C306" s="513"/>
      <c r="D306" s="511"/>
      <c r="E306" s="511"/>
      <c r="F306" s="511"/>
      <c r="G306" s="511"/>
      <c r="H306" s="511"/>
      <c r="I306" s="511"/>
      <c r="J306" s="511"/>
      <c r="K306" s="511"/>
      <c r="M306" s="492"/>
      <c r="N306" s="492"/>
      <c r="O306" s="492"/>
    </row>
    <row r="307" spans="1:15" s="512" customFormat="1">
      <c r="A307" s="513"/>
      <c r="B307" s="513"/>
      <c r="C307" s="513"/>
      <c r="D307" s="511"/>
      <c r="E307" s="511"/>
      <c r="F307" s="511"/>
      <c r="G307" s="511"/>
      <c r="H307" s="511"/>
      <c r="I307" s="511"/>
      <c r="J307" s="511"/>
      <c r="K307" s="511"/>
      <c r="M307" s="492"/>
      <c r="N307" s="492"/>
      <c r="O307" s="492"/>
    </row>
    <row r="308" spans="1:15" s="512" customFormat="1">
      <c r="A308" s="513"/>
      <c r="B308" s="513"/>
      <c r="C308" s="513"/>
      <c r="D308" s="511"/>
      <c r="E308" s="511"/>
      <c r="F308" s="511"/>
      <c r="G308" s="511"/>
      <c r="H308" s="511"/>
      <c r="I308" s="511"/>
      <c r="J308" s="511"/>
      <c r="K308" s="511"/>
      <c r="M308" s="492"/>
      <c r="N308" s="492"/>
      <c r="O308" s="492"/>
    </row>
    <row r="309" spans="1:15" s="512" customFormat="1">
      <c r="A309" s="513"/>
      <c r="B309" s="513"/>
      <c r="C309" s="513"/>
      <c r="D309" s="511"/>
      <c r="E309" s="511"/>
      <c r="F309" s="511"/>
      <c r="G309" s="511"/>
      <c r="H309" s="511"/>
      <c r="I309" s="511"/>
      <c r="J309" s="511"/>
      <c r="K309" s="511"/>
      <c r="M309" s="492"/>
      <c r="N309" s="492"/>
      <c r="O309" s="492"/>
    </row>
    <row r="310" spans="1:15" s="512" customFormat="1">
      <c r="A310" s="513"/>
      <c r="B310" s="513"/>
      <c r="C310" s="513"/>
      <c r="D310" s="511"/>
      <c r="E310" s="511"/>
      <c r="F310" s="511"/>
      <c r="G310" s="511"/>
      <c r="H310" s="511"/>
      <c r="I310" s="511"/>
      <c r="J310" s="511"/>
      <c r="K310" s="511"/>
      <c r="M310" s="492"/>
      <c r="N310" s="492"/>
      <c r="O310" s="492"/>
    </row>
    <row r="311" spans="1:15" s="512" customFormat="1">
      <c r="A311" s="513"/>
      <c r="B311" s="513"/>
      <c r="C311" s="513"/>
      <c r="D311" s="511"/>
      <c r="E311" s="511"/>
      <c r="F311" s="511"/>
      <c r="G311" s="511"/>
      <c r="H311" s="511"/>
      <c r="I311" s="511"/>
      <c r="J311" s="511"/>
      <c r="K311" s="511"/>
      <c r="M311" s="492"/>
      <c r="N311" s="492"/>
      <c r="O311" s="492"/>
    </row>
    <row r="312" spans="1:15" s="512" customFormat="1">
      <c r="A312" s="513"/>
      <c r="B312" s="513"/>
      <c r="C312" s="513"/>
      <c r="D312" s="511"/>
      <c r="E312" s="511"/>
      <c r="F312" s="511"/>
      <c r="G312" s="511"/>
      <c r="H312" s="511"/>
      <c r="I312" s="511"/>
      <c r="J312" s="511"/>
      <c r="K312" s="511"/>
      <c r="M312" s="492"/>
      <c r="N312" s="492"/>
      <c r="O312" s="492"/>
    </row>
    <row r="313" spans="1:15" s="512" customFormat="1">
      <c r="A313" s="513"/>
      <c r="B313" s="513"/>
      <c r="C313" s="513"/>
      <c r="D313" s="511"/>
      <c r="E313" s="511"/>
      <c r="F313" s="511"/>
      <c r="G313" s="511"/>
      <c r="H313" s="511"/>
      <c r="I313" s="511"/>
      <c r="J313" s="511"/>
      <c r="K313" s="511"/>
      <c r="M313" s="492"/>
      <c r="N313" s="492"/>
      <c r="O313" s="492"/>
    </row>
    <row r="314" spans="1:15" s="512" customFormat="1">
      <c r="A314" s="513"/>
      <c r="B314" s="513"/>
      <c r="C314" s="513"/>
      <c r="D314" s="511"/>
      <c r="E314" s="511"/>
      <c r="F314" s="511"/>
      <c r="G314" s="511"/>
      <c r="H314" s="511"/>
      <c r="I314" s="511"/>
      <c r="J314" s="511"/>
      <c r="K314" s="511"/>
      <c r="M314" s="492"/>
      <c r="N314" s="492"/>
      <c r="O314" s="492"/>
    </row>
    <row r="315" spans="1:15" s="512" customFormat="1">
      <c r="A315" s="513"/>
      <c r="B315" s="513"/>
      <c r="C315" s="513"/>
      <c r="D315" s="511"/>
      <c r="E315" s="511"/>
      <c r="F315" s="511"/>
      <c r="G315" s="511"/>
      <c r="H315" s="511"/>
      <c r="I315" s="511"/>
      <c r="J315" s="511"/>
      <c r="K315" s="511"/>
      <c r="M315" s="492"/>
      <c r="N315" s="492"/>
      <c r="O315" s="492"/>
    </row>
    <row r="316" spans="1:15" s="512" customFormat="1">
      <c r="A316" s="513"/>
      <c r="B316" s="513"/>
      <c r="C316" s="513"/>
      <c r="D316" s="511"/>
      <c r="E316" s="511"/>
      <c r="F316" s="511"/>
      <c r="G316" s="511"/>
      <c r="H316" s="511"/>
      <c r="I316" s="511"/>
      <c r="J316" s="511"/>
      <c r="K316" s="511"/>
      <c r="M316" s="492"/>
      <c r="N316" s="492"/>
      <c r="O316" s="492"/>
    </row>
    <row r="317" spans="1:15" s="512" customFormat="1">
      <c r="A317" s="513"/>
      <c r="B317" s="513"/>
      <c r="C317" s="513"/>
      <c r="D317" s="511"/>
      <c r="E317" s="511"/>
      <c r="F317" s="511"/>
      <c r="G317" s="511"/>
      <c r="H317" s="511"/>
      <c r="I317" s="511"/>
      <c r="J317" s="511"/>
      <c r="K317" s="511"/>
      <c r="M317" s="492"/>
      <c r="N317" s="492"/>
      <c r="O317" s="492"/>
    </row>
    <row r="318" spans="1:15" s="512" customFormat="1">
      <c r="A318" s="513"/>
      <c r="B318" s="513"/>
      <c r="C318" s="513"/>
      <c r="D318" s="511"/>
      <c r="E318" s="511"/>
      <c r="F318" s="511"/>
      <c r="G318" s="511"/>
      <c r="H318" s="511"/>
      <c r="I318" s="511"/>
      <c r="J318" s="511"/>
      <c r="K318" s="511"/>
      <c r="M318" s="492"/>
      <c r="N318" s="492"/>
      <c r="O318" s="492"/>
    </row>
    <row r="319" spans="1:15" s="512" customFormat="1">
      <c r="A319" s="513"/>
      <c r="B319" s="513"/>
      <c r="C319" s="513"/>
      <c r="D319" s="511"/>
      <c r="E319" s="511"/>
      <c r="F319" s="511"/>
      <c r="G319" s="511"/>
      <c r="H319" s="511"/>
      <c r="I319" s="511"/>
      <c r="J319" s="511"/>
      <c r="K319" s="511"/>
      <c r="M319" s="492"/>
      <c r="N319" s="492"/>
      <c r="O319" s="492"/>
    </row>
    <row r="320" spans="1:15" s="512" customFormat="1">
      <c r="A320" s="513"/>
      <c r="B320" s="513"/>
      <c r="C320" s="513"/>
      <c r="D320" s="511"/>
      <c r="E320" s="511"/>
      <c r="F320" s="511"/>
      <c r="G320" s="511"/>
      <c r="H320" s="511"/>
      <c r="I320" s="511"/>
      <c r="J320" s="511"/>
      <c r="K320" s="511"/>
      <c r="M320" s="492"/>
      <c r="N320" s="492"/>
      <c r="O320" s="492"/>
    </row>
    <row r="321" spans="1:15" s="512" customFormat="1">
      <c r="A321" s="513"/>
      <c r="B321" s="513"/>
      <c r="C321" s="513"/>
      <c r="D321" s="511"/>
      <c r="E321" s="511"/>
      <c r="F321" s="511"/>
      <c r="G321" s="511"/>
      <c r="H321" s="511"/>
      <c r="I321" s="511"/>
      <c r="J321" s="511"/>
      <c r="K321" s="511"/>
      <c r="M321" s="492"/>
      <c r="N321" s="492"/>
      <c r="O321" s="492"/>
    </row>
    <row r="322" spans="1:15" s="512" customFormat="1">
      <c r="A322" s="513"/>
      <c r="B322" s="513"/>
      <c r="C322" s="513"/>
      <c r="D322" s="511"/>
      <c r="E322" s="511"/>
      <c r="F322" s="511"/>
      <c r="G322" s="511"/>
      <c r="H322" s="511"/>
      <c r="I322" s="511"/>
      <c r="J322" s="511"/>
      <c r="K322" s="511"/>
      <c r="M322" s="492"/>
      <c r="N322" s="492"/>
      <c r="O322" s="492"/>
    </row>
    <row r="323" spans="1:15" s="512" customFormat="1">
      <c r="A323" s="513"/>
      <c r="B323" s="513"/>
      <c r="C323" s="513"/>
      <c r="D323" s="511"/>
      <c r="E323" s="511"/>
      <c r="F323" s="511"/>
      <c r="G323" s="511"/>
      <c r="H323" s="511"/>
      <c r="I323" s="511"/>
      <c r="J323" s="511"/>
      <c r="K323" s="511"/>
      <c r="M323" s="492"/>
      <c r="N323" s="492"/>
      <c r="O323" s="492"/>
    </row>
    <row r="324" spans="1:15" s="512" customFormat="1">
      <c r="A324" s="513"/>
      <c r="B324" s="513"/>
      <c r="C324" s="513"/>
      <c r="D324" s="511"/>
      <c r="E324" s="511"/>
      <c r="F324" s="511"/>
      <c r="G324" s="511"/>
      <c r="H324" s="511"/>
      <c r="I324" s="511"/>
      <c r="J324" s="511"/>
      <c r="K324" s="511"/>
      <c r="M324" s="492"/>
      <c r="N324" s="492"/>
      <c r="O324" s="492"/>
    </row>
    <row r="325" spans="1:15" s="512" customFormat="1">
      <c r="A325" s="513"/>
      <c r="B325" s="513"/>
      <c r="C325" s="513"/>
      <c r="D325" s="511"/>
      <c r="E325" s="511"/>
      <c r="F325" s="511"/>
      <c r="G325" s="511"/>
      <c r="H325" s="511"/>
      <c r="I325" s="511"/>
      <c r="J325" s="511"/>
      <c r="K325" s="511"/>
      <c r="M325" s="492"/>
      <c r="N325" s="492"/>
      <c r="O325" s="492"/>
    </row>
    <row r="326" spans="1:15" s="512" customFormat="1">
      <c r="A326" s="513"/>
      <c r="B326" s="513"/>
      <c r="C326" s="513"/>
      <c r="D326" s="511"/>
      <c r="E326" s="511"/>
      <c r="F326" s="511"/>
      <c r="G326" s="511"/>
      <c r="H326" s="511"/>
      <c r="I326" s="511"/>
      <c r="J326" s="511"/>
      <c r="K326" s="511"/>
      <c r="M326" s="492"/>
      <c r="N326" s="492"/>
      <c r="O326" s="492"/>
    </row>
    <row r="327" spans="1:15" s="512" customFormat="1">
      <c r="A327" s="513"/>
      <c r="B327" s="513"/>
      <c r="C327" s="513"/>
      <c r="D327" s="511"/>
      <c r="E327" s="511"/>
      <c r="F327" s="511"/>
      <c r="G327" s="511"/>
      <c r="H327" s="511"/>
      <c r="I327" s="511"/>
      <c r="J327" s="511"/>
      <c r="K327" s="511"/>
      <c r="M327" s="492"/>
      <c r="N327" s="492"/>
      <c r="O327" s="492"/>
    </row>
    <row r="328" spans="1:15" s="512" customFormat="1">
      <c r="A328" s="513"/>
      <c r="B328" s="513"/>
      <c r="C328" s="513"/>
      <c r="D328" s="511"/>
      <c r="E328" s="511"/>
      <c r="F328" s="511"/>
      <c r="G328" s="511"/>
      <c r="H328" s="511"/>
      <c r="I328" s="511"/>
      <c r="J328" s="511"/>
      <c r="K328" s="511"/>
      <c r="M328" s="492"/>
      <c r="N328" s="492"/>
      <c r="O328" s="492"/>
    </row>
    <row r="329" spans="1:15" s="512" customFormat="1">
      <c r="A329" s="513"/>
      <c r="B329" s="513"/>
      <c r="C329" s="513"/>
      <c r="D329" s="511"/>
      <c r="E329" s="511"/>
      <c r="F329" s="511"/>
      <c r="G329" s="511"/>
      <c r="H329" s="511"/>
      <c r="I329" s="511"/>
      <c r="J329" s="511"/>
      <c r="K329" s="511"/>
      <c r="M329" s="492"/>
      <c r="N329" s="492"/>
      <c r="O329" s="492"/>
    </row>
    <row r="330" spans="1:15" s="512" customFormat="1">
      <c r="A330" s="513"/>
      <c r="B330" s="513"/>
      <c r="C330" s="513"/>
      <c r="D330" s="511"/>
      <c r="E330" s="511"/>
      <c r="F330" s="511"/>
      <c r="G330" s="511"/>
      <c r="H330" s="511"/>
      <c r="I330" s="511"/>
      <c r="J330" s="511"/>
      <c r="K330" s="511"/>
      <c r="M330" s="492"/>
      <c r="N330" s="492"/>
      <c r="O330" s="492"/>
    </row>
    <row r="331" spans="1:15" s="512" customFormat="1">
      <c r="A331" s="513"/>
      <c r="B331" s="513"/>
      <c r="C331" s="513"/>
      <c r="D331" s="511"/>
      <c r="E331" s="511"/>
      <c r="F331" s="511"/>
      <c r="G331" s="511"/>
      <c r="H331" s="511"/>
      <c r="I331" s="511"/>
      <c r="J331" s="511"/>
      <c r="K331" s="511"/>
      <c r="M331" s="492"/>
      <c r="N331" s="492"/>
      <c r="O331" s="492"/>
    </row>
    <row r="332" spans="1:15" s="512" customFormat="1">
      <c r="A332" s="513"/>
      <c r="B332" s="513"/>
      <c r="C332" s="513"/>
      <c r="D332" s="511"/>
      <c r="E332" s="511"/>
      <c r="F332" s="511"/>
      <c r="G332" s="511"/>
      <c r="H332" s="511"/>
      <c r="I332" s="511"/>
      <c r="J332" s="511"/>
      <c r="K332" s="511"/>
      <c r="M332" s="492"/>
      <c r="N332" s="492"/>
      <c r="O332" s="492"/>
    </row>
    <row r="333" spans="1:15" s="512" customFormat="1">
      <c r="A333" s="513"/>
      <c r="B333" s="513"/>
      <c r="C333" s="513"/>
      <c r="D333" s="511"/>
      <c r="E333" s="511"/>
      <c r="F333" s="511"/>
      <c r="G333" s="511"/>
      <c r="H333" s="511"/>
      <c r="I333" s="511"/>
      <c r="J333" s="511"/>
      <c r="K333" s="511"/>
      <c r="M333" s="492"/>
      <c r="N333" s="492"/>
      <c r="O333" s="492"/>
    </row>
    <row r="334" spans="1:15" s="512" customFormat="1">
      <c r="A334" s="513"/>
      <c r="B334" s="513"/>
      <c r="C334" s="513"/>
      <c r="D334" s="511"/>
      <c r="E334" s="511"/>
      <c r="F334" s="511"/>
      <c r="G334" s="511"/>
      <c r="H334" s="511"/>
      <c r="I334" s="511"/>
      <c r="J334" s="511"/>
      <c r="K334" s="511"/>
      <c r="M334" s="492"/>
      <c r="N334" s="492"/>
      <c r="O334" s="492"/>
    </row>
    <row r="335" spans="1:15" s="512" customFormat="1">
      <c r="A335" s="513"/>
      <c r="B335" s="513"/>
      <c r="C335" s="513"/>
      <c r="D335" s="511"/>
      <c r="E335" s="511"/>
      <c r="F335" s="511"/>
      <c r="G335" s="511"/>
      <c r="H335" s="511"/>
      <c r="I335" s="511"/>
      <c r="J335" s="511"/>
      <c r="K335" s="511"/>
      <c r="M335" s="492"/>
      <c r="N335" s="492"/>
      <c r="O335" s="492"/>
    </row>
    <row r="336" spans="1:15" s="512" customFormat="1">
      <c r="A336" s="513"/>
      <c r="B336" s="513"/>
      <c r="C336" s="513"/>
      <c r="D336" s="511"/>
      <c r="E336" s="511"/>
      <c r="F336" s="511"/>
      <c r="G336" s="511"/>
      <c r="H336" s="511"/>
      <c r="I336" s="511"/>
      <c r="J336" s="511"/>
      <c r="K336" s="511"/>
      <c r="M336" s="492"/>
      <c r="N336" s="492"/>
      <c r="O336" s="492"/>
    </row>
    <row r="337" spans="1:15" s="512" customFormat="1">
      <c r="A337" s="513"/>
      <c r="B337" s="513"/>
      <c r="C337" s="513"/>
      <c r="D337" s="511"/>
      <c r="E337" s="511"/>
      <c r="F337" s="511"/>
      <c r="G337" s="511"/>
      <c r="H337" s="511"/>
      <c r="I337" s="511"/>
      <c r="J337" s="511"/>
      <c r="K337" s="511"/>
      <c r="M337" s="492"/>
      <c r="N337" s="492"/>
      <c r="O337" s="492"/>
    </row>
    <row r="338" spans="1:15" s="512" customFormat="1">
      <c r="A338" s="513"/>
      <c r="B338" s="513"/>
      <c r="C338" s="513"/>
      <c r="D338" s="511"/>
      <c r="E338" s="511"/>
      <c r="F338" s="511"/>
      <c r="G338" s="511"/>
      <c r="H338" s="511"/>
      <c r="I338" s="511"/>
      <c r="J338" s="511"/>
      <c r="K338" s="511"/>
      <c r="M338" s="492"/>
      <c r="N338" s="492"/>
      <c r="O338" s="492"/>
    </row>
    <row r="339" spans="1:15" s="512" customFormat="1">
      <c r="A339" s="513"/>
      <c r="B339" s="513"/>
      <c r="C339" s="513"/>
      <c r="D339" s="511"/>
      <c r="E339" s="511"/>
      <c r="F339" s="511"/>
      <c r="G339" s="511"/>
      <c r="H339" s="511"/>
      <c r="I339" s="511"/>
      <c r="J339" s="511"/>
      <c r="K339" s="511"/>
      <c r="M339" s="492"/>
      <c r="N339" s="492"/>
      <c r="O339" s="492"/>
    </row>
    <row r="340" spans="1:15" s="512" customFormat="1">
      <c r="A340" s="513"/>
      <c r="B340" s="513"/>
      <c r="C340" s="513"/>
      <c r="D340" s="511"/>
      <c r="E340" s="511"/>
      <c r="F340" s="511"/>
      <c r="G340" s="511"/>
      <c r="H340" s="511"/>
      <c r="I340" s="511"/>
      <c r="J340" s="511"/>
      <c r="K340" s="511"/>
      <c r="M340" s="492"/>
      <c r="N340" s="492"/>
      <c r="O340" s="492"/>
    </row>
    <row r="341" spans="1:15" s="512" customFormat="1">
      <c r="A341" s="513"/>
      <c r="B341" s="513"/>
      <c r="C341" s="513"/>
      <c r="D341" s="511"/>
      <c r="E341" s="511"/>
      <c r="F341" s="511"/>
      <c r="G341" s="511"/>
      <c r="H341" s="511"/>
      <c r="I341" s="511"/>
      <c r="J341" s="511"/>
      <c r="K341" s="511"/>
      <c r="M341" s="492"/>
      <c r="N341" s="492"/>
      <c r="O341" s="492"/>
    </row>
    <row r="342" spans="1:15" s="512" customFormat="1">
      <c r="A342" s="513"/>
      <c r="B342" s="513"/>
      <c r="C342" s="513"/>
      <c r="D342" s="511"/>
      <c r="E342" s="511"/>
      <c r="F342" s="511"/>
      <c r="G342" s="511"/>
      <c r="H342" s="511"/>
      <c r="I342" s="511"/>
      <c r="J342" s="511"/>
      <c r="K342" s="511"/>
      <c r="M342" s="492"/>
      <c r="N342" s="492"/>
      <c r="O342" s="492"/>
    </row>
    <row r="343" spans="1:15" s="512" customFormat="1">
      <c r="A343" s="513"/>
      <c r="B343" s="513"/>
      <c r="C343" s="513"/>
      <c r="D343" s="511"/>
      <c r="E343" s="511"/>
      <c r="F343" s="511"/>
      <c r="G343" s="511"/>
      <c r="H343" s="511"/>
      <c r="I343" s="511"/>
      <c r="J343" s="511"/>
      <c r="K343" s="511"/>
      <c r="M343" s="492"/>
      <c r="N343" s="492"/>
      <c r="O343" s="492"/>
    </row>
    <row r="344" spans="1:15" s="512" customFormat="1">
      <c r="A344" s="513"/>
      <c r="B344" s="513"/>
      <c r="C344" s="513"/>
      <c r="D344" s="511"/>
      <c r="E344" s="511"/>
      <c r="F344" s="511"/>
      <c r="G344" s="511"/>
      <c r="H344" s="511"/>
      <c r="I344" s="511"/>
      <c r="J344" s="511"/>
      <c r="K344" s="511"/>
      <c r="M344" s="492"/>
      <c r="N344" s="492"/>
      <c r="O344" s="492"/>
    </row>
    <row r="345" spans="1:15" s="512" customFormat="1">
      <c r="A345" s="513"/>
      <c r="B345" s="513"/>
      <c r="C345" s="513"/>
      <c r="D345" s="511"/>
      <c r="E345" s="511"/>
      <c r="F345" s="511"/>
      <c r="G345" s="511"/>
      <c r="H345" s="511"/>
      <c r="I345" s="511"/>
      <c r="J345" s="511"/>
      <c r="K345" s="511"/>
      <c r="M345" s="492"/>
      <c r="N345" s="492"/>
      <c r="O345" s="492"/>
    </row>
    <row r="346" spans="1:15" s="512" customFormat="1">
      <c r="A346" s="513"/>
      <c r="B346" s="513"/>
      <c r="C346" s="513"/>
      <c r="D346" s="511"/>
      <c r="E346" s="511"/>
      <c r="F346" s="511"/>
      <c r="G346" s="511"/>
      <c r="H346" s="511"/>
      <c r="I346" s="511"/>
      <c r="J346" s="511"/>
      <c r="K346" s="511"/>
      <c r="M346" s="492"/>
      <c r="N346" s="492"/>
      <c r="O346" s="492"/>
    </row>
    <row r="347" spans="1:15" s="512" customFormat="1">
      <c r="A347" s="513"/>
      <c r="B347" s="513"/>
      <c r="C347" s="513"/>
      <c r="D347" s="511"/>
      <c r="E347" s="511"/>
      <c r="F347" s="511"/>
      <c r="G347" s="511"/>
      <c r="H347" s="511"/>
      <c r="I347" s="511"/>
      <c r="J347" s="511"/>
      <c r="K347" s="511"/>
      <c r="M347" s="492"/>
      <c r="N347" s="492"/>
      <c r="O347" s="492"/>
    </row>
    <row r="348" spans="1:15" s="512" customFormat="1">
      <c r="A348" s="513"/>
      <c r="B348" s="513"/>
      <c r="C348" s="513"/>
      <c r="D348" s="511"/>
      <c r="E348" s="511"/>
      <c r="F348" s="511"/>
      <c r="G348" s="511"/>
      <c r="H348" s="511"/>
      <c r="I348" s="511"/>
      <c r="J348" s="511"/>
      <c r="K348" s="511"/>
      <c r="M348" s="492"/>
      <c r="N348" s="492"/>
      <c r="O348" s="492"/>
    </row>
    <row r="349" spans="1:15" s="512" customFormat="1">
      <c r="A349" s="513"/>
      <c r="B349" s="513"/>
      <c r="C349" s="513"/>
      <c r="D349" s="511"/>
      <c r="E349" s="511"/>
      <c r="F349" s="511"/>
      <c r="G349" s="511"/>
      <c r="H349" s="511"/>
      <c r="I349" s="511"/>
      <c r="J349" s="511"/>
      <c r="K349" s="511"/>
      <c r="M349" s="492"/>
      <c r="N349" s="492"/>
      <c r="O349" s="492"/>
    </row>
    <row r="350" spans="1:15" s="512" customFormat="1">
      <c r="A350" s="513"/>
      <c r="B350" s="513"/>
      <c r="C350" s="513"/>
      <c r="D350" s="511"/>
      <c r="E350" s="511"/>
      <c r="F350" s="511"/>
      <c r="G350" s="511"/>
      <c r="H350" s="511"/>
      <c r="I350" s="511"/>
      <c r="J350" s="511"/>
      <c r="K350" s="511"/>
      <c r="M350" s="492"/>
      <c r="N350" s="492"/>
      <c r="O350" s="492"/>
    </row>
    <row r="351" spans="1:15" s="512" customFormat="1">
      <c r="A351" s="513"/>
      <c r="B351" s="513"/>
      <c r="C351" s="513"/>
      <c r="D351" s="511"/>
      <c r="E351" s="511"/>
      <c r="F351" s="511"/>
      <c r="G351" s="511"/>
      <c r="H351" s="511"/>
      <c r="I351" s="511"/>
      <c r="J351" s="511"/>
      <c r="K351" s="511"/>
      <c r="M351" s="492"/>
      <c r="N351" s="492"/>
      <c r="O351" s="492"/>
    </row>
    <row r="352" spans="1:15" s="512" customFormat="1">
      <c r="A352" s="513"/>
      <c r="B352" s="513"/>
      <c r="C352" s="513"/>
      <c r="D352" s="511"/>
      <c r="E352" s="511"/>
      <c r="F352" s="511"/>
      <c r="G352" s="511"/>
      <c r="H352" s="511"/>
      <c r="I352" s="511"/>
      <c r="J352" s="511"/>
      <c r="K352" s="511"/>
      <c r="M352" s="492"/>
      <c r="N352" s="492"/>
      <c r="O352" s="492"/>
    </row>
    <row r="353" spans="1:15" s="512" customFormat="1">
      <c r="A353" s="513"/>
      <c r="B353" s="513"/>
      <c r="C353" s="513"/>
      <c r="D353" s="511"/>
      <c r="E353" s="511"/>
      <c r="F353" s="511"/>
      <c r="G353" s="511"/>
      <c r="H353" s="511"/>
      <c r="I353" s="511"/>
      <c r="J353" s="511"/>
      <c r="K353" s="511"/>
      <c r="M353" s="492"/>
      <c r="N353" s="492"/>
      <c r="O353" s="492"/>
    </row>
    <row r="354" spans="1:15" s="512" customFormat="1">
      <c r="A354" s="513"/>
      <c r="B354" s="513"/>
      <c r="C354" s="513"/>
      <c r="D354" s="511"/>
      <c r="E354" s="511"/>
      <c r="F354" s="511"/>
      <c r="G354" s="511"/>
      <c r="H354" s="511"/>
      <c r="I354" s="511"/>
      <c r="J354" s="511"/>
      <c r="K354" s="511"/>
      <c r="M354" s="492"/>
      <c r="N354" s="492"/>
      <c r="O354" s="492"/>
    </row>
    <row r="355" spans="1:15" s="512" customFormat="1">
      <c r="A355" s="513"/>
      <c r="B355" s="513"/>
      <c r="C355" s="513"/>
      <c r="D355" s="511"/>
      <c r="E355" s="511"/>
      <c r="F355" s="511"/>
      <c r="G355" s="511"/>
      <c r="H355" s="511"/>
      <c r="I355" s="511"/>
      <c r="J355" s="511"/>
      <c r="K355" s="511"/>
      <c r="M355" s="492"/>
      <c r="N355" s="492"/>
      <c r="O355" s="492"/>
    </row>
    <row r="356" spans="1:15" s="512" customFormat="1">
      <c r="A356" s="513"/>
      <c r="B356" s="513"/>
      <c r="C356" s="513"/>
      <c r="D356" s="511"/>
      <c r="E356" s="511"/>
      <c r="F356" s="511"/>
      <c r="G356" s="511"/>
      <c r="H356" s="511"/>
      <c r="I356" s="511"/>
      <c r="J356" s="511"/>
      <c r="K356" s="511"/>
      <c r="M356" s="492"/>
      <c r="N356" s="492"/>
      <c r="O356" s="492"/>
    </row>
    <row r="357" spans="1:15" s="512" customFormat="1">
      <c r="A357" s="513"/>
      <c r="B357" s="513"/>
      <c r="C357" s="513"/>
      <c r="D357" s="511"/>
      <c r="E357" s="511"/>
      <c r="F357" s="511"/>
      <c r="G357" s="511"/>
      <c r="H357" s="511"/>
      <c r="I357" s="511"/>
      <c r="J357" s="511"/>
      <c r="K357" s="511"/>
      <c r="M357" s="492"/>
      <c r="N357" s="492"/>
      <c r="O357" s="492"/>
    </row>
    <row r="358" spans="1:15" s="512" customFormat="1">
      <c r="A358" s="513"/>
      <c r="B358" s="513"/>
      <c r="C358" s="513"/>
      <c r="D358" s="511"/>
      <c r="E358" s="511"/>
      <c r="F358" s="511"/>
      <c r="G358" s="511"/>
      <c r="H358" s="511"/>
      <c r="I358" s="511"/>
      <c r="J358" s="511"/>
      <c r="K358" s="511"/>
      <c r="M358" s="492"/>
      <c r="N358" s="492"/>
      <c r="O358" s="492"/>
    </row>
    <row r="359" spans="1:15" s="512" customFormat="1">
      <c r="A359" s="513"/>
      <c r="B359" s="513"/>
      <c r="C359" s="513"/>
      <c r="D359" s="511"/>
      <c r="E359" s="511"/>
      <c r="F359" s="511"/>
      <c r="G359" s="511"/>
      <c r="H359" s="511"/>
      <c r="I359" s="511"/>
      <c r="J359" s="511"/>
      <c r="K359" s="511"/>
      <c r="M359" s="492"/>
      <c r="N359" s="492"/>
      <c r="O359" s="492"/>
    </row>
    <row r="360" spans="1:15" s="512" customFormat="1">
      <c r="A360" s="513"/>
      <c r="B360" s="513"/>
      <c r="C360" s="513"/>
      <c r="D360" s="511"/>
      <c r="E360" s="511"/>
      <c r="F360" s="511"/>
      <c r="G360" s="511"/>
      <c r="H360" s="511"/>
      <c r="I360" s="511"/>
      <c r="J360" s="511"/>
      <c r="K360" s="511"/>
      <c r="M360" s="492"/>
      <c r="N360" s="492"/>
      <c r="O360" s="492"/>
    </row>
    <row r="361" spans="1:15" s="512" customFormat="1">
      <c r="A361" s="513"/>
      <c r="B361" s="513"/>
      <c r="C361" s="513"/>
      <c r="D361" s="511"/>
      <c r="E361" s="511"/>
      <c r="F361" s="511"/>
      <c r="G361" s="511"/>
      <c r="H361" s="511"/>
      <c r="I361" s="511"/>
      <c r="J361" s="511"/>
      <c r="K361" s="511"/>
      <c r="M361" s="492"/>
      <c r="N361" s="492"/>
      <c r="O361" s="492"/>
    </row>
    <row r="362" spans="1:15" s="512" customFormat="1">
      <c r="A362" s="513"/>
      <c r="B362" s="513"/>
      <c r="C362" s="513"/>
      <c r="D362" s="511"/>
      <c r="E362" s="511"/>
      <c r="F362" s="511"/>
      <c r="G362" s="511"/>
      <c r="H362" s="511"/>
      <c r="I362" s="511"/>
      <c r="J362" s="511"/>
      <c r="K362" s="511"/>
      <c r="M362" s="492"/>
      <c r="N362" s="492"/>
      <c r="O362" s="492"/>
    </row>
    <row r="363" spans="1:15" s="512" customFormat="1">
      <c r="A363" s="513"/>
      <c r="B363" s="513"/>
      <c r="C363" s="513"/>
      <c r="D363" s="511"/>
      <c r="E363" s="511"/>
      <c r="F363" s="511"/>
      <c r="G363" s="511"/>
      <c r="H363" s="511"/>
      <c r="I363" s="511"/>
      <c r="J363" s="511"/>
      <c r="K363" s="511"/>
      <c r="M363" s="492"/>
      <c r="N363" s="492"/>
      <c r="O363" s="492"/>
    </row>
    <row r="364" spans="1:15" s="512" customFormat="1">
      <c r="A364" s="513"/>
      <c r="B364" s="513"/>
      <c r="C364" s="513"/>
      <c r="D364" s="511"/>
      <c r="E364" s="511"/>
      <c r="F364" s="511"/>
      <c r="G364" s="511"/>
      <c r="H364" s="511"/>
      <c r="I364" s="511"/>
      <c r="J364" s="511"/>
      <c r="K364" s="511"/>
      <c r="M364" s="492"/>
      <c r="N364" s="492"/>
      <c r="O364" s="492"/>
    </row>
    <row r="365" spans="1:15" s="512" customFormat="1">
      <c r="A365" s="513"/>
      <c r="B365" s="513"/>
      <c r="C365" s="513"/>
      <c r="D365" s="511"/>
      <c r="E365" s="511"/>
      <c r="F365" s="511"/>
      <c r="G365" s="511"/>
      <c r="H365" s="511"/>
      <c r="I365" s="511"/>
      <c r="J365" s="511"/>
      <c r="K365" s="511"/>
      <c r="M365" s="492"/>
      <c r="N365" s="492"/>
      <c r="O365" s="492"/>
    </row>
    <row r="366" spans="1:15" s="512" customFormat="1">
      <c r="A366" s="513"/>
      <c r="B366" s="513"/>
      <c r="C366" s="513"/>
      <c r="D366" s="511"/>
      <c r="E366" s="511"/>
      <c r="F366" s="511"/>
      <c r="G366" s="511"/>
      <c r="H366" s="511"/>
      <c r="I366" s="511"/>
      <c r="J366" s="511"/>
      <c r="K366" s="511"/>
      <c r="M366" s="492"/>
      <c r="N366" s="492"/>
      <c r="O366" s="492"/>
    </row>
    <row r="367" spans="1:15" s="512" customFormat="1">
      <c r="A367" s="513"/>
      <c r="B367" s="513"/>
      <c r="C367" s="513"/>
      <c r="D367" s="511"/>
      <c r="E367" s="511"/>
      <c r="F367" s="511"/>
      <c r="G367" s="511"/>
      <c r="H367" s="511"/>
      <c r="I367" s="511"/>
      <c r="J367" s="511"/>
      <c r="K367" s="511"/>
      <c r="M367" s="492"/>
      <c r="N367" s="492"/>
      <c r="O367" s="492"/>
    </row>
    <row r="368" spans="1:15" s="512" customFormat="1">
      <c r="A368" s="513"/>
      <c r="B368" s="513"/>
      <c r="C368" s="513"/>
      <c r="D368" s="511"/>
      <c r="E368" s="511"/>
      <c r="F368" s="511"/>
      <c r="G368" s="511"/>
      <c r="H368" s="511"/>
      <c r="I368" s="511"/>
      <c r="J368" s="511"/>
      <c r="K368" s="511"/>
      <c r="M368" s="492"/>
      <c r="N368" s="492"/>
      <c r="O368" s="492"/>
    </row>
    <row r="369" spans="1:15" s="512" customFormat="1">
      <c r="A369" s="513"/>
      <c r="B369" s="513"/>
      <c r="C369" s="513"/>
      <c r="D369" s="511"/>
      <c r="E369" s="511"/>
      <c r="F369" s="511"/>
      <c r="G369" s="511"/>
      <c r="H369" s="511"/>
      <c r="I369" s="511"/>
      <c r="J369" s="511"/>
      <c r="K369" s="511"/>
      <c r="M369" s="492"/>
      <c r="N369" s="492"/>
      <c r="O369" s="492"/>
    </row>
    <row r="370" spans="1:15" s="512" customFormat="1">
      <c r="A370" s="513"/>
      <c r="B370" s="513"/>
      <c r="C370" s="513"/>
      <c r="D370" s="511"/>
      <c r="E370" s="511"/>
      <c r="F370" s="511"/>
      <c r="G370" s="511"/>
      <c r="H370" s="511"/>
      <c r="I370" s="511"/>
      <c r="J370" s="511"/>
      <c r="K370" s="511"/>
      <c r="M370" s="492"/>
      <c r="N370" s="492"/>
      <c r="O370" s="492"/>
    </row>
    <row r="371" spans="1:15" s="512" customFormat="1">
      <c r="A371" s="513"/>
      <c r="B371" s="513"/>
      <c r="C371" s="513"/>
      <c r="D371" s="511"/>
      <c r="E371" s="511"/>
      <c r="F371" s="511"/>
      <c r="G371" s="511"/>
      <c r="H371" s="511"/>
      <c r="I371" s="511"/>
      <c r="J371" s="511"/>
      <c r="K371" s="511"/>
      <c r="M371" s="492"/>
      <c r="N371" s="492"/>
      <c r="O371" s="492"/>
    </row>
    <row r="372" spans="1:15" s="512" customFormat="1">
      <c r="A372" s="513"/>
      <c r="B372" s="513"/>
      <c r="C372" s="513"/>
      <c r="D372" s="511"/>
      <c r="E372" s="511"/>
      <c r="F372" s="511"/>
      <c r="G372" s="511"/>
      <c r="H372" s="511"/>
      <c r="I372" s="511"/>
      <c r="J372" s="511"/>
      <c r="K372" s="511"/>
      <c r="M372" s="492"/>
      <c r="N372" s="492"/>
      <c r="O372" s="492"/>
    </row>
    <row r="373" spans="1:15" s="512" customFormat="1">
      <c r="A373" s="513"/>
      <c r="B373" s="513"/>
      <c r="C373" s="513"/>
      <c r="D373" s="511"/>
      <c r="E373" s="511"/>
      <c r="F373" s="511"/>
      <c r="G373" s="511"/>
      <c r="H373" s="511"/>
      <c r="I373" s="511"/>
      <c r="J373" s="511"/>
      <c r="K373" s="511"/>
      <c r="M373" s="492"/>
      <c r="N373" s="492"/>
      <c r="O373" s="492"/>
    </row>
    <row r="374" spans="1:15" s="512" customFormat="1">
      <c r="A374" s="513"/>
      <c r="B374" s="513"/>
      <c r="C374" s="513"/>
      <c r="D374" s="511"/>
      <c r="E374" s="511"/>
      <c r="F374" s="511"/>
      <c r="G374" s="511"/>
      <c r="H374" s="511"/>
      <c r="I374" s="511"/>
      <c r="J374" s="511"/>
      <c r="K374" s="511"/>
      <c r="M374" s="492"/>
      <c r="N374" s="492"/>
      <c r="O374" s="492"/>
    </row>
    <row r="375" spans="1:15" s="512" customFormat="1">
      <c r="A375" s="513"/>
      <c r="B375" s="513"/>
      <c r="C375" s="513"/>
      <c r="M375" s="492"/>
      <c r="N375" s="492"/>
      <c r="O375" s="492"/>
    </row>
    <row r="376" spans="1:15" s="512" customFormat="1">
      <c r="A376" s="513"/>
      <c r="B376" s="513"/>
      <c r="C376" s="513"/>
      <c r="M376" s="492"/>
      <c r="N376" s="492"/>
      <c r="O376" s="492"/>
    </row>
    <row r="377" spans="1:15" s="512" customFormat="1">
      <c r="A377" s="513"/>
      <c r="B377" s="513"/>
      <c r="C377" s="513"/>
      <c r="M377" s="492"/>
      <c r="N377" s="492"/>
      <c r="O377" s="492"/>
    </row>
    <row r="378" spans="1:15" s="512" customFormat="1">
      <c r="A378" s="513"/>
      <c r="B378" s="513"/>
      <c r="C378" s="513"/>
      <c r="M378" s="492"/>
      <c r="N378" s="492"/>
      <c r="O378" s="492"/>
    </row>
    <row r="379" spans="1:15" s="512" customFormat="1">
      <c r="A379" s="513"/>
      <c r="B379" s="513"/>
      <c r="C379" s="513"/>
      <c r="M379" s="492"/>
      <c r="N379" s="492"/>
      <c r="O379" s="492"/>
    </row>
    <row r="380" spans="1:15" s="512" customFormat="1">
      <c r="A380" s="513"/>
      <c r="B380" s="513"/>
      <c r="C380" s="513"/>
      <c r="M380" s="492"/>
      <c r="N380" s="492"/>
      <c r="O380" s="492"/>
    </row>
    <row r="381" spans="1:15" s="512" customFormat="1">
      <c r="A381" s="513"/>
      <c r="B381" s="513"/>
      <c r="C381" s="513"/>
      <c r="M381" s="492"/>
      <c r="N381" s="492"/>
      <c r="O381" s="492"/>
    </row>
    <row r="382" spans="1:15" s="512" customFormat="1">
      <c r="A382" s="513"/>
      <c r="B382" s="513"/>
      <c r="C382" s="513"/>
      <c r="M382" s="492"/>
      <c r="N382" s="492"/>
      <c r="O382" s="492"/>
    </row>
    <row r="383" spans="1:15" s="512" customFormat="1">
      <c r="A383" s="513"/>
      <c r="B383" s="513"/>
      <c r="C383" s="513"/>
      <c r="M383" s="492"/>
      <c r="N383" s="492"/>
      <c r="O383" s="492"/>
    </row>
    <row r="384" spans="1:15" s="512" customFormat="1">
      <c r="A384" s="513"/>
      <c r="B384" s="513"/>
      <c r="C384" s="513"/>
      <c r="M384" s="492"/>
      <c r="N384" s="492"/>
      <c r="O384" s="492"/>
    </row>
    <row r="385" spans="1:15" s="512" customFormat="1">
      <c r="A385" s="513"/>
      <c r="B385" s="513"/>
      <c r="C385" s="513"/>
      <c r="M385" s="492"/>
      <c r="N385" s="492"/>
      <c r="O385" s="492"/>
    </row>
    <row r="386" spans="1:15" s="512" customFormat="1">
      <c r="A386" s="513"/>
      <c r="B386" s="513"/>
      <c r="C386" s="513"/>
      <c r="M386" s="492"/>
      <c r="N386" s="492"/>
      <c r="O386" s="492"/>
    </row>
    <row r="387" spans="1:15" s="512" customFormat="1">
      <c r="A387" s="513"/>
      <c r="B387" s="513"/>
      <c r="C387" s="513"/>
      <c r="M387" s="492"/>
      <c r="N387" s="492"/>
      <c r="O387" s="492"/>
    </row>
    <row r="388" spans="1:15" s="512" customFormat="1">
      <c r="A388" s="513"/>
      <c r="B388" s="513"/>
      <c r="C388" s="513"/>
      <c r="M388" s="492"/>
      <c r="N388" s="492"/>
      <c r="O388" s="492"/>
    </row>
    <row r="389" spans="1:15" s="512" customFormat="1">
      <c r="A389" s="513"/>
      <c r="B389" s="513"/>
      <c r="C389" s="513"/>
      <c r="M389" s="492"/>
      <c r="N389" s="492"/>
      <c r="O389" s="492"/>
    </row>
    <row r="390" spans="1:15" s="512" customFormat="1">
      <c r="A390" s="513"/>
      <c r="B390" s="513"/>
      <c r="C390" s="513"/>
      <c r="M390" s="492"/>
      <c r="N390" s="492"/>
      <c r="O390" s="492"/>
    </row>
    <row r="391" spans="1:15" s="512" customFormat="1">
      <c r="A391" s="513"/>
      <c r="B391" s="513"/>
      <c r="C391" s="513"/>
      <c r="M391" s="492"/>
      <c r="N391" s="492"/>
      <c r="O391" s="492"/>
    </row>
    <row r="392" spans="1:15" s="512" customFormat="1">
      <c r="A392" s="513"/>
      <c r="B392" s="513"/>
      <c r="C392" s="513"/>
      <c r="M392" s="492"/>
      <c r="N392" s="492"/>
      <c r="O392" s="492"/>
    </row>
    <row r="393" spans="1:15" s="512" customFormat="1">
      <c r="A393" s="513"/>
      <c r="B393" s="513"/>
      <c r="C393" s="513"/>
      <c r="M393" s="492"/>
      <c r="N393" s="492"/>
      <c r="O393" s="492"/>
    </row>
    <row r="394" spans="1:15" s="512" customFormat="1">
      <c r="A394" s="513"/>
      <c r="B394" s="513"/>
      <c r="C394" s="513"/>
      <c r="M394" s="492"/>
      <c r="N394" s="492"/>
      <c r="O394" s="492"/>
    </row>
    <row r="395" spans="1:15" s="512" customFormat="1">
      <c r="A395" s="513"/>
      <c r="B395" s="513"/>
      <c r="C395" s="513"/>
      <c r="M395" s="492"/>
      <c r="N395" s="492"/>
      <c r="O395" s="492"/>
    </row>
    <row r="396" spans="1:15" s="512" customFormat="1">
      <c r="A396" s="513"/>
      <c r="B396" s="513"/>
      <c r="C396" s="513"/>
      <c r="M396" s="492"/>
      <c r="N396" s="492"/>
      <c r="O396" s="492"/>
    </row>
    <row r="397" spans="1:15" s="512" customFormat="1">
      <c r="A397" s="513"/>
      <c r="B397" s="513"/>
      <c r="C397" s="513"/>
      <c r="M397" s="492"/>
      <c r="N397" s="492"/>
      <c r="O397" s="492"/>
    </row>
    <row r="398" spans="1:15" s="512" customFormat="1">
      <c r="A398" s="513"/>
      <c r="B398" s="513"/>
      <c r="C398" s="513"/>
      <c r="M398" s="492"/>
      <c r="N398" s="492"/>
      <c r="O398" s="492"/>
    </row>
    <row r="399" spans="1:15" s="512" customFormat="1">
      <c r="A399" s="513"/>
      <c r="B399" s="513"/>
      <c r="C399" s="513"/>
      <c r="M399" s="492"/>
      <c r="N399" s="492"/>
      <c r="O399" s="492"/>
    </row>
    <row r="400" spans="1:15" s="512" customFormat="1">
      <c r="A400" s="513"/>
      <c r="B400" s="513"/>
      <c r="C400" s="513"/>
      <c r="M400" s="492"/>
      <c r="N400" s="492"/>
      <c r="O400" s="492"/>
    </row>
    <row r="401" spans="1:15" s="512" customFormat="1">
      <c r="A401" s="513"/>
      <c r="B401" s="513"/>
      <c r="C401" s="513"/>
      <c r="M401" s="492"/>
      <c r="N401" s="492"/>
      <c r="O401" s="492"/>
    </row>
    <row r="402" spans="1:15" s="512" customFormat="1">
      <c r="A402" s="513"/>
      <c r="B402" s="513"/>
      <c r="C402" s="513"/>
      <c r="M402" s="492"/>
      <c r="N402" s="492"/>
      <c r="O402" s="492"/>
    </row>
    <row r="403" spans="1:15" s="512" customFormat="1">
      <c r="A403" s="513"/>
      <c r="B403" s="513"/>
      <c r="C403" s="513"/>
      <c r="M403" s="492"/>
      <c r="N403" s="492"/>
      <c r="O403" s="492"/>
    </row>
    <row r="404" spans="1:15" s="512" customFormat="1">
      <c r="A404" s="513"/>
      <c r="B404" s="513"/>
      <c r="C404" s="513"/>
      <c r="M404" s="492"/>
      <c r="N404" s="492"/>
      <c r="O404" s="492"/>
    </row>
    <row r="405" spans="1:15" s="512" customFormat="1">
      <c r="A405" s="513"/>
      <c r="B405" s="513"/>
      <c r="C405" s="513"/>
      <c r="M405" s="492"/>
      <c r="N405" s="492"/>
      <c r="O405" s="492"/>
    </row>
    <row r="406" spans="1:15" s="512" customFormat="1">
      <c r="A406" s="513"/>
      <c r="B406" s="513"/>
      <c r="C406" s="513"/>
      <c r="M406" s="492"/>
      <c r="N406" s="492"/>
      <c r="O406" s="492"/>
    </row>
    <row r="407" spans="1:15" s="512" customFormat="1">
      <c r="A407" s="513"/>
      <c r="B407" s="513"/>
      <c r="C407" s="513"/>
      <c r="M407" s="492"/>
      <c r="N407" s="492"/>
      <c r="O407" s="492"/>
    </row>
    <row r="408" spans="1:15" s="512" customFormat="1">
      <c r="A408" s="513"/>
      <c r="B408" s="513"/>
      <c r="C408" s="513"/>
      <c r="M408" s="492"/>
      <c r="N408" s="492"/>
      <c r="O408" s="492"/>
    </row>
    <row r="409" spans="1:15" s="512" customFormat="1">
      <c r="A409" s="513"/>
      <c r="B409" s="513"/>
      <c r="C409" s="513"/>
      <c r="M409" s="492"/>
      <c r="N409" s="492"/>
      <c r="O409" s="492"/>
    </row>
    <row r="410" spans="1:15" s="512" customFormat="1">
      <c r="A410" s="513"/>
      <c r="B410" s="513"/>
      <c r="C410" s="513"/>
      <c r="M410" s="492"/>
      <c r="N410" s="492"/>
      <c r="O410" s="492"/>
    </row>
    <row r="411" spans="1:15" s="512" customFormat="1">
      <c r="A411" s="513"/>
      <c r="B411" s="513"/>
      <c r="C411" s="513"/>
      <c r="M411" s="492"/>
      <c r="N411" s="492"/>
      <c r="O411" s="492"/>
    </row>
    <row r="412" spans="1:15" s="512" customFormat="1">
      <c r="A412" s="513"/>
      <c r="B412" s="513"/>
      <c r="C412" s="513"/>
      <c r="M412" s="492"/>
      <c r="N412" s="492"/>
      <c r="O412" s="492"/>
    </row>
    <row r="413" spans="1:15" s="512" customFormat="1">
      <c r="A413" s="513"/>
      <c r="B413" s="513"/>
      <c r="C413" s="513"/>
      <c r="M413" s="492"/>
      <c r="N413" s="492"/>
      <c r="O413" s="492"/>
    </row>
    <row r="414" spans="1:15" s="512" customFormat="1">
      <c r="A414" s="513"/>
      <c r="B414" s="513"/>
      <c r="C414" s="513"/>
      <c r="M414" s="492"/>
      <c r="N414" s="492"/>
      <c r="O414" s="492"/>
    </row>
    <row r="415" spans="1:15" s="512" customFormat="1">
      <c r="A415" s="513"/>
      <c r="B415" s="513"/>
      <c r="C415" s="513"/>
      <c r="M415" s="492"/>
      <c r="N415" s="492"/>
      <c r="O415" s="492"/>
    </row>
    <row r="416" spans="1:15" s="512" customFormat="1">
      <c r="A416" s="513"/>
      <c r="B416" s="513"/>
      <c r="C416" s="513"/>
      <c r="M416" s="492"/>
      <c r="N416" s="492"/>
      <c r="O416" s="492"/>
    </row>
    <row r="417" spans="1:15" s="512" customFormat="1">
      <c r="A417" s="513"/>
      <c r="B417" s="513"/>
      <c r="C417" s="513"/>
      <c r="M417" s="492"/>
      <c r="N417" s="492"/>
      <c r="O417" s="492"/>
    </row>
    <row r="418" spans="1:15" s="512" customFormat="1">
      <c r="A418" s="513"/>
      <c r="B418" s="513"/>
      <c r="C418" s="513"/>
      <c r="M418" s="492"/>
      <c r="N418" s="492"/>
      <c r="O418" s="492"/>
    </row>
    <row r="419" spans="1:15" s="512" customFormat="1">
      <c r="A419" s="513"/>
      <c r="B419" s="513"/>
      <c r="C419" s="513"/>
      <c r="M419" s="492"/>
      <c r="N419" s="492"/>
      <c r="O419" s="492"/>
    </row>
    <row r="420" spans="1:15" s="512" customFormat="1">
      <c r="A420" s="513"/>
      <c r="B420" s="513"/>
      <c r="C420" s="513"/>
      <c r="M420" s="492"/>
      <c r="N420" s="492"/>
      <c r="O420" s="492"/>
    </row>
    <row r="421" spans="1:15" s="512" customFormat="1">
      <c r="A421" s="513"/>
      <c r="B421" s="513"/>
      <c r="C421" s="513"/>
      <c r="M421" s="492"/>
      <c r="N421" s="492"/>
      <c r="O421" s="492"/>
    </row>
    <row r="422" spans="1:15" s="512" customFormat="1">
      <c r="A422" s="513"/>
      <c r="B422" s="513"/>
      <c r="C422" s="513"/>
      <c r="M422" s="492"/>
      <c r="N422" s="492"/>
      <c r="O422" s="492"/>
    </row>
    <row r="423" spans="1:15" s="512" customFormat="1">
      <c r="A423" s="513"/>
      <c r="B423" s="513"/>
      <c r="C423" s="513"/>
      <c r="M423" s="492"/>
      <c r="N423" s="492"/>
      <c r="O423" s="492"/>
    </row>
    <row r="424" spans="1:15" s="512" customFormat="1">
      <c r="A424" s="513"/>
      <c r="B424" s="513"/>
      <c r="C424" s="513"/>
      <c r="M424" s="492"/>
      <c r="N424" s="492"/>
      <c r="O424" s="492"/>
    </row>
    <row r="425" spans="1:15" s="512" customFormat="1">
      <c r="A425" s="513"/>
      <c r="B425" s="513"/>
      <c r="C425" s="513"/>
      <c r="M425" s="492"/>
      <c r="N425" s="492"/>
      <c r="O425" s="492"/>
    </row>
    <row r="426" spans="1:15" s="512" customFormat="1">
      <c r="A426" s="513"/>
      <c r="B426" s="513"/>
      <c r="C426" s="513"/>
      <c r="M426" s="492"/>
      <c r="N426" s="492"/>
      <c r="O426" s="492"/>
    </row>
    <row r="427" spans="1:15" s="512" customFormat="1">
      <c r="A427" s="513"/>
      <c r="B427" s="513"/>
      <c r="C427" s="513"/>
      <c r="M427" s="492"/>
      <c r="N427" s="492"/>
      <c r="O427" s="492"/>
    </row>
    <row r="428" spans="1:15" s="512" customFormat="1">
      <c r="A428" s="513"/>
      <c r="B428" s="513"/>
      <c r="C428" s="513"/>
      <c r="M428" s="492"/>
      <c r="N428" s="492"/>
      <c r="O428" s="492"/>
    </row>
    <row r="429" spans="1:15" s="512" customFormat="1">
      <c r="A429" s="513"/>
      <c r="B429" s="513"/>
      <c r="C429" s="513"/>
      <c r="M429" s="492"/>
      <c r="N429" s="492"/>
      <c r="O429" s="492"/>
    </row>
    <row r="430" spans="1:15" s="512" customFormat="1">
      <c r="A430" s="513"/>
      <c r="B430" s="513"/>
      <c r="C430" s="513"/>
      <c r="M430" s="492"/>
      <c r="N430" s="492"/>
      <c r="O430" s="492"/>
    </row>
    <row r="431" spans="1:15" s="512" customFormat="1">
      <c r="A431" s="513"/>
      <c r="B431" s="513"/>
      <c r="C431" s="513"/>
      <c r="M431" s="492"/>
      <c r="N431" s="492"/>
      <c r="O431" s="492"/>
    </row>
    <row r="432" spans="1:15" s="512" customFormat="1">
      <c r="A432" s="513"/>
      <c r="B432" s="513"/>
      <c r="C432" s="513"/>
      <c r="M432" s="492"/>
      <c r="N432" s="492"/>
      <c r="O432" s="492"/>
    </row>
    <row r="433" spans="1:15" s="512" customFormat="1">
      <c r="A433" s="513"/>
      <c r="B433" s="513"/>
      <c r="C433" s="513"/>
      <c r="M433" s="492"/>
      <c r="N433" s="492"/>
      <c r="O433" s="492"/>
    </row>
    <row r="434" spans="1:15" s="512" customFormat="1">
      <c r="A434" s="513"/>
      <c r="B434" s="513"/>
      <c r="C434" s="513"/>
      <c r="M434" s="492"/>
      <c r="N434" s="492"/>
      <c r="O434" s="492"/>
    </row>
    <row r="435" spans="1:15" s="512" customFormat="1">
      <c r="A435" s="513"/>
      <c r="B435" s="513"/>
      <c r="C435" s="513"/>
      <c r="M435" s="492"/>
      <c r="N435" s="492"/>
      <c r="O435" s="492"/>
    </row>
    <row r="436" spans="1:15" s="512" customFormat="1">
      <c r="A436" s="513"/>
      <c r="B436" s="513"/>
      <c r="C436" s="513"/>
      <c r="M436" s="492"/>
      <c r="N436" s="492"/>
      <c r="O436" s="492"/>
    </row>
    <row r="437" spans="1:15" s="512" customFormat="1">
      <c r="A437" s="513"/>
      <c r="B437" s="513"/>
      <c r="C437" s="513"/>
      <c r="M437" s="492"/>
      <c r="N437" s="492"/>
      <c r="O437" s="492"/>
    </row>
    <row r="438" spans="1:15" s="512" customFormat="1">
      <c r="A438" s="513"/>
      <c r="B438" s="513"/>
      <c r="C438" s="513"/>
      <c r="M438" s="492"/>
      <c r="N438" s="492"/>
      <c r="O438" s="492"/>
    </row>
    <row r="439" spans="1:15" s="512" customFormat="1">
      <c r="A439" s="513"/>
      <c r="B439" s="513"/>
      <c r="C439" s="513"/>
      <c r="M439" s="492"/>
      <c r="N439" s="492"/>
      <c r="O439" s="492"/>
    </row>
    <row r="440" spans="1:15" s="512" customFormat="1">
      <c r="A440" s="513"/>
      <c r="B440" s="513"/>
      <c r="C440" s="513"/>
      <c r="M440" s="492"/>
      <c r="N440" s="492"/>
      <c r="O440" s="492"/>
    </row>
    <row r="441" spans="1:15" s="512" customFormat="1">
      <c r="A441" s="513"/>
      <c r="B441" s="513"/>
      <c r="C441" s="513"/>
      <c r="M441" s="492"/>
      <c r="N441" s="492"/>
      <c r="O441" s="492"/>
    </row>
    <row r="442" spans="1:15" s="512" customFormat="1">
      <c r="A442" s="513"/>
      <c r="B442" s="513"/>
      <c r="C442" s="513"/>
      <c r="M442" s="492"/>
      <c r="N442" s="492"/>
      <c r="O442" s="492"/>
    </row>
    <row r="443" spans="1:15" s="512" customFormat="1">
      <c r="A443" s="513"/>
      <c r="B443" s="513"/>
      <c r="C443" s="513"/>
      <c r="M443" s="492"/>
      <c r="N443" s="492"/>
      <c r="O443" s="492"/>
    </row>
    <row r="444" spans="1:15" s="512" customFormat="1">
      <c r="A444" s="513"/>
      <c r="B444" s="513"/>
      <c r="C444" s="513"/>
      <c r="M444" s="492"/>
      <c r="N444" s="492"/>
      <c r="O444" s="492"/>
    </row>
    <row r="445" spans="1:15" s="512" customFormat="1">
      <c r="A445" s="513"/>
      <c r="B445" s="513"/>
      <c r="C445" s="513"/>
      <c r="M445" s="492"/>
      <c r="N445" s="492"/>
      <c r="O445" s="492"/>
    </row>
    <row r="446" spans="1:15" s="512" customFormat="1">
      <c r="A446" s="513"/>
      <c r="B446" s="513"/>
      <c r="C446" s="513"/>
      <c r="M446" s="492"/>
      <c r="N446" s="492"/>
      <c r="O446" s="492"/>
    </row>
    <row r="447" spans="1:15" s="512" customFormat="1">
      <c r="A447" s="513"/>
      <c r="B447" s="513"/>
      <c r="C447" s="513"/>
      <c r="M447" s="492"/>
      <c r="N447" s="492"/>
      <c r="O447" s="492"/>
    </row>
    <row r="448" spans="1:15" s="512" customFormat="1">
      <c r="A448" s="513"/>
      <c r="B448" s="513"/>
      <c r="C448" s="513"/>
      <c r="M448" s="492"/>
      <c r="N448" s="492"/>
      <c r="O448" s="492"/>
    </row>
    <row r="449" spans="1:15" s="512" customFormat="1">
      <c r="A449" s="513"/>
      <c r="B449" s="513"/>
      <c r="C449" s="513"/>
      <c r="M449" s="492"/>
      <c r="N449" s="492"/>
      <c r="O449" s="492"/>
    </row>
    <row r="450" spans="1:15" s="512" customFormat="1">
      <c r="A450" s="513"/>
      <c r="B450" s="513"/>
      <c r="C450" s="513"/>
      <c r="M450" s="492"/>
      <c r="N450" s="492"/>
      <c r="O450" s="492"/>
    </row>
    <row r="451" spans="1:15" s="512" customFormat="1">
      <c r="A451" s="513"/>
      <c r="B451" s="513"/>
      <c r="C451" s="513"/>
      <c r="M451" s="492"/>
      <c r="N451" s="492"/>
      <c r="O451" s="492"/>
    </row>
    <row r="452" spans="1:15" s="512" customFormat="1">
      <c r="A452" s="513"/>
      <c r="B452" s="513"/>
      <c r="C452" s="513"/>
      <c r="M452" s="492"/>
      <c r="N452" s="492"/>
      <c r="O452" s="492"/>
    </row>
    <row r="453" spans="1:15" s="512" customFormat="1">
      <c r="A453" s="513"/>
      <c r="B453" s="513"/>
      <c r="C453" s="513"/>
      <c r="M453" s="492"/>
      <c r="N453" s="492"/>
      <c r="O453" s="492"/>
    </row>
    <row r="454" spans="1:15" s="512" customFormat="1">
      <c r="A454" s="513"/>
      <c r="B454" s="513"/>
      <c r="C454" s="513"/>
      <c r="M454" s="492"/>
      <c r="N454" s="492"/>
      <c r="O454" s="492"/>
    </row>
    <row r="455" spans="1:15" s="512" customFormat="1">
      <c r="A455" s="513"/>
      <c r="B455" s="513"/>
      <c r="C455" s="513"/>
      <c r="M455" s="492"/>
      <c r="N455" s="492"/>
      <c r="O455" s="492"/>
    </row>
    <row r="456" spans="1:15" s="512" customFormat="1">
      <c r="A456" s="513"/>
      <c r="B456" s="513"/>
      <c r="C456" s="513"/>
      <c r="M456" s="492"/>
      <c r="N456" s="492"/>
      <c r="O456" s="492"/>
    </row>
    <row r="457" spans="1:15" s="512" customFormat="1">
      <c r="A457" s="513"/>
      <c r="B457" s="513"/>
      <c r="C457" s="513"/>
      <c r="M457" s="492"/>
      <c r="N457" s="492"/>
      <c r="O457" s="492"/>
    </row>
    <row r="458" spans="1:15" s="512" customFormat="1">
      <c r="A458" s="513"/>
      <c r="B458" s="513"/>
      <c r="C458" s="513"/>
      <c r="M458" s="492"/>
      <c r="N458" s="492"/>
      <c r="O458" s="492"/>
    </row>
    <row r="459" spans="1:15" s="512" customFormat="1">
      <c r="A459" s="513"/>
      <c r="B459" s="513"/>
      <c r="C459" s="513"/>
      <c r="M459" s="492"/>
      <c r="N459" s="492"/>
      <c r="O459" s="492"/>
    </row>
    <row r="460" spans="1:15" s="512" customFormat="1">
      <c r="A460" s="513"/>
      <c r="B460" s="513"/>
      <c r="C460" s="513"/>
      <c r="M460" s="492"/>
      <c r="N460" s="492"/>
      <c r="O460" s="492"/>
    </row>
    <row r="461" spans="1:15" s="512" customFormat="1">
      <c r="A461" s="513"/>
      <c r="B461" s="513"/>
      <c r="C461" s="513"/>
      <c r="M461" s="492"/>
      <c r="N461" s="492"/>
      <c r="O461" s="492"/>
    </row>
    <row r="462" spans="1:15" s="512" customFormat="1">
      <c r="A462" s="513"/>
      <c r="B462" s="513"/>
      <c r="C462" s="513"/>
      <c r="M462" s="492"/>
      <c r="N462" s="492"/>
      <c r="O462" s="492"/>
    </row>
    <row r="463" spans="1:15" s="512" customFormat="1">
      <c r="A463" s="513"/>
      <c r="B463" s="513"/>
      <c r="C463" s="513"/>
      <c r="M463" s="492"/>
      <c r="N463" s="492"/>
      <c r="O463" s="492"/>
    </row>
    <row r="464" spans="1:15" s="512" customFormat="1">
      <c r="A464" s="513"/>
      <c r="B464" s="513"/>
      <c r="C464" s="513"/>
      <c r="M464" s="492"/>
      <c r="N464" s="492"/>
      <c r="O464" s="492"/>
    </row>
    <row r="465" spans="1:15" s="512" customFormat="1">
      <c r="A465" s="513"/>
      <c r="B465" s="513"/>
      <c r="C465" s="513"/>
      <c r="M465" s="492"/>
      <c r="N465" s="492"/>
      <c r="O465" s="492"/>
    </row>
    <row r="466" spans="1:15" s="512" customFormat="1">
      <c r="A466" s="513"/>
      <c r="B466" s="513"/>
      <c r="C466" s="513"/>
      <c r="M466" s="492"/>
      <c r="N466" s="492"/>
      <c r="O466" s="492"/>
    </row>
    <row r="467" spans="1:15" s="512" customFormat="1">
      <c r="A467" s="513"/>
      <c r="B467" s="513"/>
      <c r="C467" s="513"/>
      <c r="M467" s="492"/>
      <c r="N467" s="492"/>
      <c r="O467" s="492"/>
    </row>
    <row r="468" spans="1:15" s="512" customFormat="1">
      <c r="A468" s="513"/>
      <c r="B468" s="513"/>
      <c r="C468" s="513"/>
      <c r="M468" s="492"/>
      <c r="N468" s="492"/>
      <c r="O468" s="492"/>
    </row>
    <row r="469" spans="1:15" s="512" customFormat="1">
      <c r="A469" s="513"/>
      <c r="B469" s="513"/>
      <c r="C469" s="513"/>
      <c r="M469" s="492"/>
      <c r="N469" s="492"/>
      <c r="O469" s="492"/>
    </row>
    <row r="470" spans="1:15" s="512" customFormat="1">
      <c r="A470" s="513"/>
      <c r="B470" s="513"/>
      <c r="C470" s="513"/>
      <c r="M470" s="492"/>
      <c r="N470" s="492"/>
      <c r="O470" s="492"/>
    </row>
    <row r="471" spans="1:15" s="512" customFormat="1">
      <c r="A471" s="513"/>
      <c r="B471" s="513"/>
      <c r="C471" s="513"/>
      <c r="M471" s="492"/>
      <c r="N471" s="492"/>
      <c r="O471" s="492"/>
    </row>
    <row r="472" spans="1:15" s="512" customFormat="1">
      <c r="A472" s="513"/>
      <c r="B472" s="513"/>
      <c r="C472" s="513"/>
      <c r="M472" s="492"/>
      <c r="N472" s="492"/>
      <c r="O472" s="492"/>
    </row>
    <row r="473" spans="1:15" s="512" customFormat="1">
      <c r="A473" s="513"/>
      <c r="B473" s="513"/>
      <c r="C473" s="513"/>
      <c r="M473" s="492"/>
      <c r="N473" s="492"/>
      <c r="O473" s="492"/>
    </row>
    <row r="474" spans="1:15" s="512" customFormat="1">
      <c r="A474" s="513"/>
      <c r="B474" s="513"/>
      <c r="C474" s="513"/>
      <c r="M474" s="492"/>
      <c r="N474" s="492"/>
      <c r="O474" s="492"/>
    </row>
    <row r="475" spans="1:15" s="512" customFormat="1">
      <c r="A475" s="513"/>
      <c r="B475" s="513"/>
      <c r="C475" s="513"/>
      <c r="M475" s="492"/>
      <c r="N475" s="492"/>
      <c r="O475" s="492"/>
    </row>
    <row r="476" spans="1:15" s="512" customFormat="1">
      <c r="A476" s="513"/>
      <c r="B476" s="513"/>
      <c r="C476" s="513"/>
      <c r="M476" s="492"/>
      <c r="N476" s="492"/>
      <c r="O476" s="492"/>
    </row>
    <row r="477" spans="1:15" s="512" customFormat="1">
      <c r="A477" s="513"/>
      <c r="B477" s="513"/>
      <c r="C477" s="513"/>
      <c r="M477" s="492"/>
      <c r="N477" s="492"/>
      <c r="O477" s="492"/>
    </row>
    <row r="478" spans="1:15" s="512" customFormat="1">
      <c r="A478" s="513"/>
      <c r="B478" s="513"/>
      <c r="C478" s="513"/>
      <c r="M478" s="492"/>
      <c r="N478" s="492"/>
      <c r="O478" s="492"/>
    </row>
    <row r="479" spans="1:15" s="512" customFormat="1">
      <c r="A479" s="513"/>
      <c r="B479" s="513"/>
      <c r="C479" s="513"/>
      <c r="M479" s="492"/>
      <c r="N479" s="492"/>
      <c r="O479" s="492"/>
    </row>
    <row r="480" spans="1:15" s="512" customFormat="1">
      <c r="A480" s="513"/>
      <c r="B480" s="513"/>
      <c r="C480" s="513"/>
      <c r="M480" s="492"/>
      <c r="N480" s="492"/>
      <c r="O480" s="492"/>
    </row>
    <row r="481" spans="1:15" s="512" customFormat="1">
      <c r="A481" s="513"/>
      <c r="B481" s="513"/>
      <c r="C481" s="513"/>
      <c r="M481" s="492"/>
      <c r="N481" s="492"/>
      <c r="O481" s="492"/>
    </row>
    <row r="482" spans="1:15" s="512" customFormat="1">
      <c r="A482" s="513"/>
      <c r="B482" s="513"/>
      <c r="C482" s="513"/>
      <c r="M482" s="492"/>
      <c r="N482" s="492"/>
      <c r="O482" s="492"/>
    </row>
    <row r="483" spans="1:15" s="512" customFormat="1">
      <c r="A483" s="513"/>
      <c r="B483" s="513"/>
      <c r="C483" s="513"/>
      <c r="M483" s="492"/>
      <c r="N483" s="492"/>
      <c r="O483" s="492"/>
    </row>
    <row r="484" spans="1:15" s="512" customFormat="1">
      <c r="A484" s="513"/>
      <c r="B484" s="513"/>
      <c r="C484" s="513"/>
      <c r="M484" s="492"/>
      <c r="N484" s="492"/>
      <c r="O484" s="492"/>
    </row>
    <row r="485" spans="1:15" s="512" customFormat="1">
      <c r="A485" s="513"/>
      <c r="B485" s="513"/>
      <c r="C485" s="513"/>
      <c r="M485" s="492"/>
      <c r="N485" s="492"/>
      <c r="O485" s="492"/>
    </row>
    <row r="486" spans="1:15" s="512" customFormat="1">
      <c r="A486" s="513"/>
      <c r="B486" s="513"/>
      <c r="C486" s="513"/>
      <c r="M486" s="492"/>
      <c r="N486" s="492"/>
      <c r="O486" s="492"/>
    </row>
    <row r="487" spans="1:15" s="512" customFormat="1">
      <c r="A487" s="513"/>
      <c r="B487" s="513"/>
      <c r="C487" s="513"/>
      <c r="M487" s="492"/>
      <c r="N487" s="492"/>
      <c r="O487" s="492"/>
    </row>
    <row r="488" spans="1:15" s="512" customFormat="1">
      <c r="A488" s="513"/>
      <c r="B488" s="513"/>
      <c r="C488" s="513"/>
      <c r="M488" s="492"/>
      <c r="N488" s="492"/>
      <c r="O488" s="492"/>
    </row>
    <row r="489" spans="1:15" s="512" customFormat="1">
      <c r="A489" s="513"/>
      <c r="B489" s="513"/>
      <c r="C489" s="513"/>
      <c r="M489" s="492"/>
      <c r="N489" s="492"/>
      <c r="O489" s="492"/>
    </row>
    <row r="490" spans="1:15" s="512" customFormat="1">
      <c r="A490" s="513"/>
      <c r="B490" s="513"/>
      <c r="C490" s="513"/>
      <c r="M490" s="492"/>
      <c r="N490" s="492"/>
      <c r="O490" s="492"/>
    </row>
    <row r="491" spans="1:15" s="512" customFormat="1">
      <c r="A491" s="513"/>
      <c r="B491" s="513"/>
      <c r="C491" s="513"/>
      <c r="M491" s="492"/>
      <c r="N491" s="492"/>
      <c r="O491" s="492"/>
    </row>
    <row r="492" spans="1:15" s="512" customFormat="1">
      <c r="A492" s="513"/>
      <c r="B492" s="513"/>
      <c r="C492" s="513"/>
      <c r="M492" s="492"/>
      <c r="N492" s="492"/>
      <c r="O492" s="492"/>
    </row>
    <row r="493" spans="1:15" s="512" customFormat="1">
      <c r="A493" s="513"/>
      <c r="B493" s="513"/>
      <c r="C493" s="513"/>
      <c r="M493" s="492"/>
      <c r="N493" s="492"/>
      <c r="O493" s="492"/>
    </row>
    <row r="494" spans="1:15" s="512" customFormat="1">
      <c r="A494" s="513"/>
      <c r="B494" s="513"/>
      <c r="C494" s="513"/>
      <c r="M494" s="492"/>
      <c r="N494" s="492"/>
      <c r="O494" s="492"/>
    </row>
    <row r="495" spans="1:15" s="512" customFormat="1">
      <c r="A495" s="513"/>
      <c r="B495" s="513"/>
      <c r="C495" s="513"/>
      <c r="M495" s="492"/>
      <c r="N495" s="492"/>
      <c r="O495" s="492"/>
    </row>
    <row r="496" spans="1:15" s="512" customFormat="1">
      <c r="A496" s="513"/>
      <c r="B496" s="513"/>
      <c r="C496" s="513"/>
      <c r="M496" s="492"/>
      <c r="N496" s="492"/>
      <c r="O496" s="492"/>
    </row>
    <row r="497" spans="1:15" s="512" customFormat="1">
      <c r="A497" s="513"/>
      <c r="B497" s="513"/>
      <c r="C497" s="513"/>
      <c r="M497" s="492"/>
      <c r="N497" s="492"/>
      <c r="O497" s="492"/>
    </row>
    <row r="498" spans="1:15" s="512" customFormat="1">
      <c r="A498" s="513"/>
      <c r="B498" s="513"/>
      <c r="C498" s="513"/>
      <c r="M498" s="492"/>
      <c r="N498" s="492"/>
      <c r="O498" s="492"/>
    </row>
    <row r="499" spans="1:15" s="512" customFormat="1">
      <c r="A499" s="513"/>
      <c r="B499" s="513"/>
      <c r="C499" s="513"/>
      <c r="M499" s="492"/>
      <c r="N499" s="492"/>
      <c r="O499" s="492"/>
    </row>
    <row r="500" spans="1:15" s="512" customFormat="1">
      <c r="A500" s="513"/>
      <c r="B500" s="513"/>
      <c r="C500" s="513"/>
      <c r="M500" s="492"/>
      <c r="N500" s="492"/>
      <c r="O500" s="492"/>
    </row>
    <row r="501" spans="1:15" s="512" customFormat="1">
      <c r="A501" s="513"/>
      <c r="B501" s="513"/>
      <c r="C501" s="513"/>
      <c r="M501" s="492"/>
      <c r="N501" s="492"/>
      <c r="O501" s="492"/>
    </row>
    <row r="502" spans="1:15" s="512" customFormat="1">
      <c r="A502" s="513"/>
      <c r="B502" s="513"/>
      <c r="C502" s="513"/>
      <c r="M502" s="492"/>
      <c r="N502" s="492"/>
      <c r="O502" s="492"/>
    </row>
    <row r="503" spans="1:15" s="512" customFormat="1">
      <c r="A503" s="513"/>
      <c r="B503" s="513"/>
      <c r="C503" s="513"/>
      <c r="M503" s="492"/>
      <c r="N503" s="492"/>
      <c r="O503" s="492"/>
    </row>
    <row r="504" spans="1:15" s="512" customFormat="1">
      <c r="A504" s="513"/>
      <c r="B504" s="513"/>
      <c r="C504" s="513"/>
      <c r="M504" s="492"/>
      <c r="N504" s="492"/>
      <c r="O504" s="492"/>
    </row>
    <row r="505" spans="1:15" s="512" customFormat="1">
      <c r="A505" s="513"/>
      <c r="B505" s="513"/>
      <c r="C505" s="513"/>
      <c r="M505" s="492"/>
      <c r="N505" s="492"/>
      <c r="O505" s="492"/>
    </row>
    <row r="506" spans="1:15" s="512" customFormat="1">
      <c r="A506" s="513"/>
      <c r="B506" s="513"/>
      <c r="C506" s="513"/>
      <c r="M506" s="492"/>
      <c r="N506" s="492"/>
      <c r="O506" s="492"/>
    </row>
    <row r="507" spans="1:15" s="512" customFormat="1">
      <c r="A507" s="513"/>
      <c r="B507" s="513"/>
      <c r="C507" s="513"/>
      <c r="M507" s="492"/>
      <c r="N507" s="492"/>
      <c r="O507" s="492"/>
    </row>
    <row r="508" spans="1:15" s="512" customFormat="1">
      <c r="A508" s="513"/>
      <c r="B508" s="513"/>
      <c r="C508" s="513"/>
      <c r="M508" s="492"/>
      <c r="N508" s="492"/>
      <c r="O508" s="492"/>
    </row>
    <row r="509" spans="1:15" s="512" customFormat="1">
      <c r="A509" s="513"/>
      <c r="B509" s="513"/>
      <c r="C509" s="513"/>
      <c r="M509" s="492"/>
      <c r="N509" s="492"/>
      <c r="O509" s="492"/>
    </row>
    <row r="510" spans="1:15" s="512" customFormat="1">
      <c r="A510" s="513"/>
      <c r="B510" s="513"/>
      <c r="C510" s="513"/>
      <c r="M510" s="492"/>
      <c r="N510" s="492"/>
      <c r="O510" s="492"/>
    </row>
    <row r="511" spans="1:15" s="512" customFormat="1">
      <c r="A511" s="513"/>
      <c r="B511" s="513"/>
      <c r="C511" s="513"/>
      <c r="M511" s="492"/>
      <c r="N511" s="492"/>
      <c r="O511" s="492"/>
    </row>
    <row r="512" spans="1:15" s="512" customFormat="1">
      <c r="A512" s="513"/>
      <c r="B512" s="513"/>
      <c r="C512" s="513"/>
      <c r="M512" s="492"/>
      <c r="N512" s="492"/>
      <c r="O512" s="492"/>
    </row>
    <row r="513" spans="1:15" s="512" customFormat="1">
      <c r="A513" s="513"/>
      <c r="B513" s="513"/>
      <c r="C513" s="513"/>
      <c r="M513" s="492"/>
      <c r="N513" s="492"/>
      <c r="O513" s="492"/>
    </row>
    <row r="514" spans="1:15" s="512" customFormat="1">
      <c r="A514" s="513"/>
      <c r="B514" s="513"/>
      <c r="C514" s="513"/>
      <c r="M514" s="492"/>
      <c r="N514" s="492"/>
      <c r="O514" s="492"/>
    </row>
    <row r="515" spans="1:15" s="512" customFormat="1">
      <c r="A515" s="513"/>
      <c r="B515" s="513"/>
      <c r="C515" s="513"/>
      <c r="M515" s="492"/>
      <c r="N515" s="492"/>
      <c r="O515" s="492"/>
    </row>
    <row r="516" spans="1:15" s="512" customFormat="1">
      <c r="A516" s="513"/>
      <c r="B516" s="513"/>
      <c r="C516" s="513"/>
      <c r="M516" s="492"/>
      <c r="N516" s="492"/>
      <c r="O516" s="492"/>
    </row>
    <row r="517" spans="1:15" s="512" customFormat="1">
      <c r="A517" s="513"/>
      <c r="B517" s="513"/>
      <c r="C517" s="513"/>
      <c r="M517" s="492"/>
      <c r="N517" s="492"/>
      <c r="O517" s="492"/>
    </row>
    <row r="518" spans="1:15" s="512" customFormat="1">
      <c r="A518" s="513"/>
      <c r="B518" s="513"/>
      <c r="C518" s="513"/>
      <c r="M518" s="492"/>
      <c r="N518" s="492"/>
      <c r="O518" s="492"/>
    </row>
    <row r="519" spans="1:15" s="512" customFormat="1">
      <c r="A519" s="513"/>
      <c r="B519" s="513"/>
      <c r="C519" s="513"/>
      <c r="M519" s="492"/>
      <c r="N519" s="492"/>
      <c r="O519" s="492"/>
    </row>
    <row r="520" spans="1:15" s="512" customFormat="1">
      <c r="A520" s="513"/>
      <c r="B520" s="513"/>
      <c r="C520" s="513"/>
      <c r="M520" s="492"/>
      <c r="N520" s="492"/>
      <c r="O520" s="492"/>
    </row>
    <row r="521" spans="1:15" s="512" customFormat="1">
      <c r="A521" s="513"/>
      <c r="B521" s="513"/>
      <c r="C521" s="513"/>
      <c r="M521" s="492"/>
      <c r="N521" s="492"/>
      <c r="O521" s="492"/>
    </row>
    <row r="522" spans="1:15" s="512" customFormat="1">
      <c r="A522" s="513"/>
      <c r="B522" s="513"/>
      <c r="C522" s="513"/>
      <c r="M522" s="492"/>
      <c r="N522" s="492"/>
      <c r="O522" s="492"/>
    </row>
    <row r="523" spans="1:15" s="512" customFormat="1">
      <c r="A523" s="513"/>
      <c r="B523" s="513"/>
      <c r="C523" s="513"/>
      <c r="M523" s="492"/>
      <c r="N523" s="492"/>
      <c r="O523" s="492"/>
    </row>
    <row r="524" spans="1:15" s="512" customFormat="1">
      <c r="A524" s="513"/>
      <c r="B524" s="513"/>
      <c r="C524" s="513"/>
      <c r="M524" s="492"/>
      <c r="N524" s="492"/>
      <c r="O524" s="492"/>
    </row>
    <row r="525" spans="1:15" s="512" customFormat="1">
      <c r="A525" s="513"/>
      <c r="B525" s="513"/>
      <c r="C525" s="513"/>
      <c r="M525" s="492"/>
      <c r="N525" s="492"/>
      <c r="O525" s="492"/>
    </row>
    <row r="526" spans="1:15" s="512" customFormat="1">
      <c r="A526" s="513"/>
      <c r="B526" s="513"/>
      <c r="C526" s="513"/>
      <c r="M526" s="492"/>
      <c r="N526" s="492"/>
      <c r="O526" s="492"/>
    </row>
    <row r="527" spans="1:15" s="512" customFormat="1">
      <c r="A527" s="513"/>
      <c r="B527" s="513"/>
      <c r="C527" s="513"/>
      <c r="M527" s="492"/>
      <c r="N527" s="492"/>
      <c r="O527" s="492"/>
    </row>
    <row r="528" spans="1:15" s="512" customFormat="1">
      <c r="A528" s="513"/>
      <c r="B528" s="513"/>
      <c r="C528" s="513"/>
      <c r="M528" s="492"/>
      <c r="N528" s="492"/>
      <c r="O528" s="492"/>
    </row>
    <row r="529" spans="1:15" s="512" customFormat="1">
      <c r="A529" s="513"/>
      <c r="B529" s="513"/>
      <c r="C529" s="513"/>
      <c r="M529" s="492"/>
      <c r="N529" s="492"/>
      <c r="O529" s="492"/>
    </row>
    <row r="530" spans="1:15" s="512" customFormat="1">
      <c r="A530" s="513"/>
      <c r="B530" s="513"/>
      <c r="C530" s="513"/>
      <c r="M530" s="492"/>
      <c r="N530" s="492"/>
      <c r="O530" s="492"/>
    </row>
    <row r="531" spans="1:15" s="512" customFormat="1">
      <c r="A531" s="513"/>
      <c r="B531" s="513"/>
      <c r="C531" s="513"/>
      <c r="M531" s="492"/>
      <c r="N531" s="492"/>
      <c r="O531" s="492"/>
    </row>
    <row r="532" spans="1:15" s="512" customFormat="1">
      <c r="A532" s="513"/>
      <c r="B532" s="513"/>
      <c r="C532" s="513"/>
      <c r="M532" s="492"/>
      <c r="N532" s="492"/>
      <c r="O532" s="492"/>
    </row>
    <row r="533" spans="1:15" s="512" customFormat="1">
      <c r="A533" s="513"/>
      <c r="B533" s="513"/>
      <c r="C533" s="513"/>
      <c r="M533" s="492"/>
      <c r="N533" s="492"/>
      <c r="O533" s="492"/>
    </row>
    <row r="534" spans="1:15" s="512" customFormat="1">
      <c r="A534" s="513"/>
      <c r="B534" s="513"/>
      <c r="C534" s="513"/>
      <c r="M534" s="492"/>
      <c r="N534" s="492"/>
      <c r="O534" s="492"/>
    </row>
    <row r="535" spans="1:15" s="512" customFormat="1">
      <c r="A535" s="513"/>
      <c r="B535" s="513"/>
      <c r="C535" s="513"/>
      <c r="M535" s="492"/>
      <c r="N535" s="492"/>
      <c r="O535" s="492"/>
    </row>
    <row r="536" spans="1:15" s="512" customFormat="1">
      <c r="A536" s="513"/>
      <c r="B536" s="513"/>
      <c r="C536" s="513"/>
      <c r="M536" s="492"/>
      <c r="N536" s="492"/>
      <c r="O536" s="492"/>
    </row>
    <row r="537" spans="1:15" s="512" customFormat="1">
      <c r="A537" s="513"/>
      <c r="B537" s="513"/>
      <c r="C537" s="513"/>
      <c r="M537" s="492"/>
      <c r="N537" s="492"/>
      <c r="O537" s="492"/>
    </row>
    <row r="538" spans="1:15" s="512" customFormat="1">
      <c r="A538" s="513"/>
      <c r="B538" s="513"/>
      <c r="C538" s="513"/>
      <c r="M538" s="492"/>
      <c r="N538" s="492"/>
      <c r="O538" s="492"/>
    </row>
    <row r="539" spans="1:15" s="512" customFormat="1">
      <c r="A539" s="513"/>
      <c r="B539" s="513"/>
      <c r="C539" s="513"/>
      <c r="M539" s="492"/>
      <c r="N539" s="492"/>
      <c r="O539" s="492"/>
    </row>
    <row r="540" spans="1:15" s="512" customFormat="1">
      <c r="A540" s="513"/>
      <c r="B540" s="513"/>
      <c r="C540" s="513"/>
      <c r="M540" s="492"/>
      <c r="N540" s="492"/>
      <c r="O540" s="492"/>
    </row>
    <row r="541" spans="1:15" s="512" customFormat="1">
      <c r="A541" s="513"/>
      <c r="B541" s="513"/>
      <c r="C541" s="513"/>
      <c r="M541" s="492"/>
      <c r="N541" s="492"/>
      <c r="O541" s="492"/>
    </row>
    <row r="542" spans="1:15" s="512" customFormat="1">
      <c r="A542" s="513"/>
      <c r="B542" s="513"/>
      <c r="C542" s="513"/>
      <c r="M542" s="492"/>
      <c r="N542" s="492"/>
      <c r="O542" s="492"/>
    </row>
    <row r="543" spans="1:15" s="512" customFormat="1">
      <c r="A543" s="513"/>
      <c r="B543" s="513"/>
      <c r="C543" s="513"/>
      <c r="M543" s="492"/>
      <c r="N543" s="492"/>
      <c r="O543" s="492"/>
    </row>
    <row r="544" spans="1:15" s="512" customFormat="1">
      <c r="A544" s="513"/>
      <c r="B544" s="513"/>
      <c r="C544" s="513"/>
      <c r="M544" s="492"/>
      <c r="N544" s="492"/>
      <c r="O544" s="492"/>
    </row>
    <row r="545" spans="1:15" s="512" customFormat="1">
      <c r="A545" s="513"/>
      <c r="B545" s="513"/>
      <c r="C545" s="513"/>
      <c r="M545" s="492"/>
      <c r="N545" s="492"/>
      <c r="O545" s="492"/>
    </row>
    <row r="546" spans="1:15" s="512" customFormat="1">
      <c r="A546" s="513"/>
      <c r="B546" s="513"/>
      <c r="C546" s="513"/>
      <c r="M546" s="492"/>
      <c r="N546" s="492"/>
      <c r="O546" s="492"/>
    </row>
    <row r="547" spans="1:15" s="512" customFormat="1">
      <c r="A547" s="513"/>
      <c r="B547" s="513"/>
      <c r="C547" s="513"/>
      <c r="M547" s="492"/>
      <c r="N547" s="492"/>
      <c r="O547" s="492"/>
    </row>
    <row r="548" spans="1:15" s="512" customFormat="1">
      <c r="A548" s="513"/>
      <c r="B548" s="513"/>
      <c r="C548" s="513"/>
      <c r="M548" s="492"/>
      <c r="N548" s="492"/>
      <c r="O548" s="492"/>
    </row>
    <row r="549" spans="1:15" s="512" customFormat="1">
      <c r="A549" s="513"/>
      <c r="B549" s="513"/>
      <c r="C549" s="513"/>
      <c r="M549" s="492"/>
      <c r="N549" s="492"/>
      <c r="O549" s="492"/>
    </row>
    <row r="550" spans="1:15" s="512" customFormat="1">
      <c r="A550" s="513"/>
      <c r="B550" s="513"/>
      <c r="C550" s="513"/>
      <c r="M550" s="492"/>
      <c r="N550" s="492"/>
      <c r="O550" s="492"/>
    </row>
    <row r="551" spans="1:15" s="512" customFormat="1">
      <c r="A551" s="513"/>
      <c r="B551" s="513"/>
      <c r="C551" s="513"/>
      <c r="M551" s="492"/>
      <c r="N551" s="492"/>
      <c r="O551" s="492"/>
    </row>
    <row r="552" spans="1:15" s="512" customFormat="1">
      <c r="A552" s="513"/>
      <c r="B552" s="513"/>
      <c r="C552" s="513"/>
      <c r="M552" s="492"/>
      <c r="N552" s="492"/>
      <c r="O552" s="492"/>
    </row>
    <row r="553" spans="1:15" s="512" customFormat="1">
      <c r="A553" s="513"/>
      <c r="B553" s="513"/>
      <c r="C553" s="513"/>
      <c r="M553" s="492"/>
      <c r="N553" s="492"/>
      <c r="O553" s="492"/>
    </row>
    <row r="554" spans="1:15" s="512" customFormat="1">
      <c r="A554" s="513"/>
      <c r="B554" s="513"/>
      <c r="C554" s="513"/>
      <c r="M554" s="492"/>
      <c r="N554" s="492"/>
      <c r="O554" s="492"/>
    </row>
    <row r="555" spans="1:15" s="512" customFormat="1">
      <c r="A555" s="513"/>
      <c r="B555" s="513"/>
      <c r="C555" s="513"/>
      <c r="M555" s="492"/>
      <c r="N555" s="492"/>
      <c r="O555" s="492"/>
    </row>
    <row r="556" spans="1:15" s="512" customFormat="1">
      <c r="A556" s="513"/>
      <c r="B556" s="513"/>
      <c r="C556" s="513"/>
      <c r="M556" s="492"/>
      <c r="N556" s="492"/>
      <c r="O556" s="492"/>
    </row>
    <row r="557" spans="1:15" s="512" customFormat="1">
      <c r="A557" s="513"/>
      <c r="B557" s="513"/>
      <c r="C557" s="513"/>
      <c r="M557" s="492"/>
      <c r="N557" s="492"/>
      <c r="O557" s="492"/>
    </row>
    <row r="558" spans="1:15" s="512" customFormat="1">
      <c r="A558" s="513"/>
      <c r="B558" s="513"/>
      <c r="C558" s="513"/>
      <c r="M558" s="492"/>
      <c r="N558" s="492"/>
      <c r="O558" s="492"/>
    </row>
    <row r="559" spans="1:15" s="512" customFormat="1">
      <c r="A559" s="513"/>
      <c r="B559" s="513"/>
      <c r="C559" s="513"/>
      <c r="M559" s="492"/>
      <c r="N559" s="492"/>
      <c r="O559" s="492"/>
    </row>
    <row r="560" spans="1:15" s="512" customFormat="1">
      <c r="A560" s="513"/>
      <c r="B560" s="513"/>
      <c r="C560" s="513"/>
      <c r="M560" s="492"/>
      <c r="N560" s="492"/>
      <c r="O560" s="492"/>
    </row>
    <row r="561" spans="1:15" s="512" customFormat="1">
      <c r="A561" s="513"/>
      <c r="B561" s="513"/>
      <c r="C561" s="513"/>
      <c r="M561" s="492"/>
      <c r="N561" s="492"/>
      <c r="O561" s="492"/>
    </row>
    <row r="562" spans="1:15" s="512" customFormat="1">
      <c r="A562" s="513"/>
      <c r="B562" s="513"/>
      <c r="C562" s="513"/>
      <c r="M562" s="492"/>
      <c r="N562" s="492"/>
      <c r="O562" s="492"/>
    </row>
    <row r="563" spans="1:15" s="512" customFormat="1">
      <c r="A563" s="513"/>
      <c r="B563" s="513"/>
      <c r="C563" s="513"/>
      <c r="M563" s="492"/>
      <c r="N563" s="492"/>
      <c r="O563" s="492"/>
    </row>
    <row r="564" spans="1:15" s="512" customFormat="1">
      <c r="A564" s="513"/>
      <c r="B564" s="513"/>
      <c r="C564" s="513"/>
      <c r="M564" s="492"/>
      <c r="N564" s="492"/>
      <c r="O564" s="492"/>
    </row>
    <row r="565" spans="1:15" s="512" customFormat="1">
      <c r="A565" s="513"/>
      <c r="B565" s="513"/>
      <c r="C565" s="513"/>
      <c r="M565" s="492"/>
      <c r="N565" s="492"/>
      <c r="O565" s="492"/>
    </row>
    <row r="566" spans="1:15" s="512" customFormat="1">
      <c r="A566" s="513"/>
      <c r="B566" s="513"/>
      <c r="C566" s="513"/>
      <c r="M566" s="492"/>
      <c r="N566" s="492"/>
      <c r="O566" s="492"/>
    </row>
    <row r="567" spans="1:15" s="512" customFormat="1">
      <c r="A567" s="513"/>
      <c r="B567" s="513"/>
      <c r="C567" s="513"/>
      <c r="M567" s="492"/>
      <c r="N567" s="492"/>
      <c r="O567" s="492"/>
    </row>
    <row r="568" spans="1:15" s="512" customFormat="1">
      <c r="A568" s="513"/>
      <c r="B568" s="513"/>
      <c r="C568" s="513"/>
      <c r="M568" s="492"/>
      <c r="N568" s="492"/>
      <c r="O568" s="492"/>
    </row>
    <row r="569" spans="1:15" s="512" customFormat="1">
      <c r="A569" s="513"/>
      <c r="B569" s="513"/>
      <c r="C569" s="513"/>
      <c r="M569" s="492"/>
      <c r="N569" s="492"/>
      <c r="O569" s="492"/>
    </row>
    <row r="570" spans="1:15" s="512" customFormat="1">
      <c r="A570" s="513"/>
      <c r="B570" s="513"/>
      <c r="C570" s="513"/>
      <c r="M570" s="492"/>
      <c r="N570" s="492"/>
      <c r="O570" s="492"/>
    </row>
    <row r="571" spans="1:15" s="512" customFormat="1">
      <c r="A571" s="513"/>
      <c r="B571" s="513"/>
      <c r="C571" s="513"/>
      <c r="M571" s="492"/>
      <c r="N571" s="492"/>
      <c r="O571" s="492"/>
    </row>
    <row r="572" spans="1:15" s="512" customFormat="1">
      <c r="A572" s="513"/>
      <c r="B572" s="513"/>
      <c r="C572" s="513"/>
      <c r="M572" s="492"/>
      <c r="N572" s="492"/>
      <c r="O572" s="492"/>
    </row>
    <row r="573" spans="1:15" s="512" customFormat="1">
      <c r="A573" s="513"/>
      <c r="B573" s="513"/>
      <c r="C573" s="513"/>
      <c r="M573" s="492"/>
      <c r="N573" s="492"/>
      <c r="O573" s="492"/>
    </row>
    <row r="574" spans="1:15" s="512" customFormat="1">
      <c r="A574" s="513"/>
      <c r="B574" s="513"/>
      <c r="C574" s="513"/>
      <c r="M574" s="492"/>
      <c r="N574" s="492"/>
      <c r="O574" s="492"/>
    </row>
    <row r="575" spans="1:15" s="512" customFormat="1">
      <c r="A575" s="513"/>
      <c r="B575" s="513"/>
      <c r="C575" s="513"/>
      <c r="M575" s="492"/>
      <c r="N575" s="492"/>
      <c r="O575" s="492"/>
    </row>
    <row r="576" spans="1:15" s="512" customFormat="1">
      <c r="A576" s="513"/>
      <c r="B576" s="513"/>
      <c r="C576" s="513"/>
      <c r="M576" s="492"/>
      <c r="N576" s="492"/>
      <c r="O576" s="492"/>
    </row>
    <row r="577" spans="1:15" s="512" customFormat="1">
      <c r="A577" s="513"/>
      <c r="B577" s="513"/>
      <c r="C577" s="513"/>
      <c r="M577" s="492"/>
      <c r="N577" s="492"/>
      <c r="O577" s="492"/>
    </row>
    <row r="578" spans="1:15" s="512" customFormat="1">
      <c r="A578" s="513"/>
      <c r="B578" s="513"/>
      <c r="C578" s="513"/>
      <c r="M578" s="492"/>
      <c r="N578" s="492"/>
      <c r="O578" s="492"/>
    </row>
    <row r="579" spans="1:15" s="512" customFormat="1">
      <c r="A579" s="513"/>
      <c r="B579" s="513"/>
      <c r="C579" s="513"/>
      <c r="M579" s="492"/>
      <c r="N579" s="492"/>
      <c r="O579" s="492"/>
    </row>
    <row r="580" spans="1:15" s="512" customFormat="1">
      <c r="A580" s="513"/>
      <c r="B580" s="513"/>
      <c r="C580" s="513"/>
      <c r="M580" s="492"/>
      <c r="N580" s="492"/>
      <c r="O580" s="492"/>
    </row>
    <row r="581" spans="1:15" s="512" customFormat="1">
      <c r="A581" s="513"/>
      <c r="B581" s="513"/>
      <c r="C581" s="513"/>
      <c r="M581" s="492"/>
      <c r="N581" s="492"/>
      <c r="O581" s="492"/>
    </row>
    <row r="582" spans="1:15" s="512" customFormat="1">
      <c r="A582" s="513"/>
      <c r="B582" s="513"/>
      <c r="C582" s="513"/>
      <c r="M582" s="492"/>
      <c r="N582" s="492"/>
      <c r="O582" s="492"/>
    </row>
    <row r="583" spans="1:15" s="512" customFormat="1">
      <c r="A583" s="513"/>
      <c r="B583" s="513"/>
      <c r="C583" s="513"/>
      <c r="M583" s="492"/>
      <c r="N583" s="492"/>
      <c r="O583" s="492"/>
    </row>
    <row r="584" spans="1:15" s="512" customFormat="1">
      <c r="A584" s="513"/>
      <c r="B584" s="513"/>
      <c r="C584" s="513"/>
      <c r="M584" s="492"/>
      <c r="N584" s="492"/>
      <c r="O584" s="492"/>
    </row>
    <row r="585" spans="1:15" s="512" customFormat="1">
      <c r="A585" s="513"/>
      <c r="B585" s="513"/>
      <c r="C585" s="513"/>
      <c r="M585" s="492"/>
      <c r="N585" s="492"/>
      <c r="O585" s="492"/>
    </row>
    <row r="586" spans="1:15" s="512" customFormat="1">
      <c r="A586" s="513"/>
      <c r="B586" s="513"/>
      <c r="C586" s="513"/>
      <c r="M586" s="492"/>
      <c r="N586" s="492"/>
      <c r="O586" s="492"/>
    </row>
    <row r="587" spans="1:15" s="512" customFormat="1">
      <c r="A587" s="513"/>
      <c r="B587" s="513"/>
      <c r="C587" s="513"/>
      <c r="M587" s="492"/>
      <c r="N587" s="492"/>
      <c r="O587" s="492"/>
    </row>
    <row r="588" spans="1:15" s="512" customFormat="1">
      <c r="A588" s="513"/>
      <c r="B588" s="513"/>
      <c r="C588" s="513"/>
      <c r="M588" s="492"/>
      <c r="N588" s="492"/>
      <c r="O588" s="492"/>
    </row>
    <row r="589" spans="1:15" s="512" customFormat="1">
      <c r="A589" s="513"/>
      <c r="B589" s="513"/>
      <c r="C589" s="513"/>
      <c r="M589" s="492"/>
      <c r="N589" s="492"/>
      <c r="O589" s="492"/>
    </row>
    <row r="590" spans="1:15" s="512" customFormat="1">
      <c r="A590" s="513"/>
      <c r="B590" s="513"/>
      <c r="C590" s="513"/>
      <c r="M590" s="492"/>
      <c r="N590" s="492"/>
      <c r="O590" s="492"/>
    </row>
    <row r="591" spans="1:15" s="512" customFormat="1">
      <c r="A591" s="513"/>
      <c r="B591" s="513"/>
      <c r="C591" s="513"/>
      <c r="M591" s="492"/>
      <c r="N591" s="492"/>
      <c r="O591" s="492"/>
    </row>
    <row r="592" spans="1:15" s="512" customFormat="1">
      <c r="A592" s="513"/>
      <c r="B592" s="513"/>
      <c r="C592" s="513"/>
      <c r="M592" s="492"/>
      <c r="N592" s="492"/>
      <c r="O592" s="492"/>
    </row>
    <row r="593" spans="1:15" s="512" customFormat="1">
      <c r="A593" s="513"/>
      <c r="B593" s="513"/>
      <c r="C593" s="513"/>
      <c r="M593" s="492"/>
      <c r="N593" s="492"/>
      <c r="O593" s="492"/>
    </row>
    <row r="594" spans="1:15" s="512" customFormat="1">
      <c r="A594" s="513"/>
      <c r="B594" s="513"/>
      <c r="C594" s="513"/>
      <c r="M594" s="492"/>
      <c r="N594" s="492"/>
      <c r="O594" s="492"/>
    </row>
    <row r="595" spans="1:15" s="512" customFormat="1">
      <c r="A595" s="513"/>
      <c r="B595" s="513"/>
      <c r="C595" s="513"/>
      <c r="M595" s="492"/>
      <c r="N595" s="492"/>
      <c r="O595" s="492"/>
    </row>
    <row r="596" spans="1:15" s="512" customFormat="1">
      <c r="A596" s="513"/>
      <c r="B596" s="513"/>
      <c r="C596" s="513"/>
      <c r="M596" s="492"/>
      <c r="N596" s="492"/>
      <c r="O596" s="492"/>
    </row>
    <row r="597" spans="1:15" s="512" customFormat="1">
      <c r="A597" s="513"/>
      <c r="B597" s="513"/>
      <c r="C597" s="513"/>
      <c r="M597" s="492"/>
      <c r="N597" s="492"/>
      <c r="O597" s="492"/>
    </row>
    <row r="598" spans="1:15" s="512" customFormat="1">
      <c r="A598" s="513"/>
      <c r="B598" s="513"/>
      <c r="C598" s="513"/>
      <c r="M598" s="492"/>
      <c r="N598" s="492"/>
      <c r="O598" s="492"/>
    </row>
    <row r="599" spans="1:15" s="512" customFormat="1">
      <c r="A599" s="513"/>
      <c r="B599" s="513"/>
      <c r="C599" s="513"/>
      <c r="M599" s="492"/>
      <c r="N599" s="492"/>
      <c r="O599" s="492"/>
    </row>
    <row r="600" spans="1:15" s="512" customFormat="1">
      <c r="A600" s="513"/>
      <c r="B600" s="513"/>
      <c r="C600" s="513"/>
      <c r="M600" s="492"/>
      <c r="N600" s="492"/>
      <c r="O600" s="492"/>
    </row>
    <row r="601" spans="1:15" s="512" customFormat="1">
      <c r="A601" s="513"/>
      <c r="B601" s="513"/>
      <c r="C601" s="513"/>
      <c r="M601" s="492"/>
      <c r="N601" s="492"/>
      <c r="O601" s="492"/>
    </row>
    <row r="602" spans="1:15" s="512" customFormat="1">
      <c r="A602" s="513"/>
      <c r="B602" s="513"/>
      <c r="C602" s="513"/>
      <c r="M602" s="492"/>
      <c r="N602" s="492"/>
      <c r="O602" s="492"/>
    </row>
    <row r="603" spans="1:15" s="512" customFormat="1">
      <c r="A603" s="513"/>
      <c r="B603" s="513"/>
      <c r="C603" s="513"/>
      <c r="M603" s="492"/>
      <c r="N603" s="492"/>
      <c r="O603" s="492"/>
    </row>
    <row r="604" spans="1:15" s="512" customFormat="1">
      <c r="A604" s="513"/>
      <c r="B604" s="513"/>
      <c r="C604" s="513"/>
      <c r="M604" s="492"/>
      <c r="N604" s="492"/>
      <c r="O604" s="492"/>
    </row>
    <row r="605" spans="1:15" s="512" customFormat="1">
      <c r="A605" s="513"/>
      <c r="B605" s="513"/>
      <c r="C605" s="513"/>
      <c r="M605" s="492"/>
      <c r="N605" s="492"/>
      <c r="O605" s="492"/>
    </row>
    <row r="606" spans="1:15" s="512" customFormat="1">
      <c r="A606" s="513"/>
      <c r="B606" s="513"/>
      <c r="C606" s="513"/>
      <c r="M606" s="492"/>
      <c r="N606" s="492"/>
      <c r="O606" s="492"/>
    </row>
    <row r="607" spans="1:15" s="512" customFormat="1">
      <c r="A607" s="513"/>
      <c r="B607" s="513"/>
      <c r="C607" s="513"/>
      <c r="M607" s="492"/>
      <c r="N607" s="492"/>
      <c r="O607" s="492"/>
    </row>
    <row r="608" spans="1:15" s="512" customFormat="1">
      <c r="A608" s="513"/>
      <c r="B608" s="513"/>
      <c r="C608" s="513"/>
      <c r="M608" s="492"/>
      <c r="N608" s="492"/>
      <c r="O608" s="492"/>
    </row>
    <row r="609" spans="1:15" s="512" customFormat="1">
      <c r="A609" s="513"/>
      <c r="B609" s="513"/>
      <c r="C609" s="513"/>
      <c r="M609" s="492"/>
      <c r="N609" s="492"/>
      <c r="O609" s="492"/>
    </row>
    <row r="610" spans="1:15" s="512" customFormat="1">
      <c r="A610" s="513"/>
      <c r="B610" s="513"/>
      <c r="C610" s="513"/>
      <c r="M610" s="492"/>
      <c r="N610" s="492"/>
      <c r="O610" s="492"/>
    </row>
    <row r="611" spans="1:15" s="512" customFormat="1">
      <c r="A611" s="513"/>
      <c r="B611" s="513"/>
      <c r="C611" s="513"/>
      <c r="M611" s="492"/>
      <c r="N611" s="492"/>
      <c r="O611" s="492"/>
    </row>
    <row r="612" spans="1:15" s="512" customFormat="1">
      <c r="A612" s="513"/>
      <c r="B612" s="513"/>
      <c r="C612" s="513"/>
      <c r="M612" s="492"/>
      <c r="N612" s="492"/>
      <c r="O612" s="492"/>
    </row>
    <row r="613" spans="1:15" s="512" customFormat="1">
      <c r="A613" s="513"/>
      <c r="B613" s="513"/>
      <c r="C613" s="513"/>
      <c r="M613" s="492"/>
      <c r="N613" s="492"/>
      <c r="O613" s="492"/>
    </row>
    <row r="614" spans="1:15" s="512" customFormat="1">
      <c r="A614" s="513"/>
      <c r="B614" s="513"/>
      <c r="C614" s="513"/>
      <c r="M614" s="492"/>
      <c r="N614" s="492"/>
      <c r="O614" s="492"/>
    </row>
    <row r="615" spans="1:15" s="512" customFormat="1">
      <c r="A615" s="513"/>
      <c r="B615" s="513"/>
      <c r="C615" s="513"/>
      <c r="M615" s="492"/>
      <c r="N615" s="492"/>
      <c r="O615" s="492"/>
    </row>
    <row r="616" spans="1:15" s="512" customFormat="1">
      <c r="A616" s="513"/>
      <c r="B616" s="513"/>
      <c r="C616" s="513"/>
      <c r="M616" s="492"/>
      <c r="N616" s="492"/>
      <c r="O616" s="492"/>
    </row>
    <row r="617" spans="1:15" s="512" customFormat="1">
      <c r="A617" s="513"/>
      <c r="B617" s="513"/>
      <c r="C617" s="513"/>
      <c r="M617" s="492"/>
      <c r="N617" s="492"/>
      <c r="O617" s="492"/>
    </row>
    <row r="618" spans="1:15" s="512" customFormat="1">
      <c r="A618" s="513"/>
      <c r="B618" s="513"/>
      <c r="C618" s="513"/>
      <c r="M618" s="492"/>
      <c r="N618" s="492"/>
      <c r="O618" s="492"/>
    </row>
    <row r="619" spans="1:15" s="512" customFormat="1">
      <c r="A619" s="513"/>
      <c r="B619" s="513"/>
      <c r="C619" s="513"/>
      <c r="M619" s="492"/>
      <c r="N619" s="492"/>
      <c r="O619" s="492"/>
    </row>
    <row r="620" spans="1:15" s="512" customFormat="1">
      <c r="A620" s="513"/>
      <c r="B620" s="513"/>
      <c r="C620" s="513"/>
      <c r="M620" s="492"/>
      <c r="N620" s="492"/>
      <c r="O620" s="492"/>
    </row>
    <row r="621" spans="1:15" s="512" customFormat="1">
      <c r="A621" s="513"/>
      <c r="B621" s="513"/>
      <c r="C621" s="513"/>
      <c r="M621" s="492"/>
      <c r="N621" s="492"/>
      <c r="O621" s="492"/>
    </row>
    <row r="622" spans="1:15" s="512" customFormat="1">
      <c r="A622" s="513"/>
      <c r="B622" s="513"/>
      <c r="C622" s="513"/>
      <c r="M622" s="492"/>
      <c r="N622" s="492"/>
      <c r="O622" s="492"/>
    </row>
    <row r="623" spans="1:15" s="512" customFormat="1">
      <c r="A623" s="513"/>
      <c r="B623" s="513"/>
      <c r="C623" s="513"/>
      <c r="M623" s="492"/>
      <c r="N623" s="492"/>
      <c r="O623" s="492"/>
    </row>
    <row r="624" spans="1:15" s="512" customFormat="1">
      <c r="A624" s="513"/>
      <c r="B624" s="513"/>
      <c r="C624" s="513"/>
      <c r="M624" s="492"/>
      <c r="N624" s="492"/>
      <c r="O624" s="492"/>
    </row>
    <row r="625" spans="1:15" s="512" customFormat="1">
      <c r="A625" s="513"/>
      <c r="B625" s="513"/>
      <c r="C625" s="513"/>
      <c r="M625" s="492"/>
      <c r="N625" s="492"/>
      <c r="O625" s="492"/>
    </row>
    <row r="626" spans="1:15" s="512" customFormat="1">
      <c r="A626" s="513"/>
      <c r="B626" s="513"/>
      <c r="C626" s="513"/>
      <c r="M626" s="492"/>
      <c r="N626" s="492"/>
      <c r="O626" s="492"/>
    </row>
    <row r="627" spans="1:15" s="512" customFormat="1">
      <c r="A627" s="513"/>
      <c r="B627" s="513"/>
      <c r="C627" s="513"/>
      <c r="M627" s="492"/>
      <c r="N627" s="492"/>
      <c r="O627" s="492"/>
    </row>
    <row r="628" spans="1:15" s="512" customFormat="1">
      <c r="A628" s="513"/>
      <c r="B628" s="513"/>
      <c r="C628" s="513"/>
      <c r="M628" s="492"/>
      <c r="N628" s="492"/>
      <c r="O628" s="492"/>
    </row>
    <row r="629" spans="1:15" s="512" customFormat="1">
      <c r="A629" s="513"/>
      <c r="B629" s="513"/>
      <c r="C629" s="513"/>
      <c r="M629" s="492"/>
      <c r="N629" s="492"/>
      <c r="O629" s="492"/>
    </row>
    <row r="630" spans="1:15" s="512" customFormat="1">
      <c r="A630" s="513"/>
      <c r="B630" s="513"/>
      <c r="C630" s="513"/>
      <c r="M630" s="492"/>
      <c r="N630" s="492"/>
      <c r="O630" s="492"/>
    </row>
    <row r="631" spans="1:15" s="512" customFormat="1">
      <c r="A631" s="513"/>
      <c r="B631" s="513"/>
      <c r="C631" s="513"/>
      <c r="M631" s="492"/>
      <c r="N631" s="492"/>
      <c r="O631" s="492"/>
    </row>
    <row r="632" spans="1:15" s="512" customFormat="1">
      <c r="A632" s="513"/>
      <c r="B632" s="513"/>
      <c r="C632" s="513"/>
      <c r="M632" s="492"/>
      <c r="N632" s="492"/>
      <c r="O632" s="492"/>
    </row>
    <row r="633" spans="1:15" s="512" customFormat="1">
      <c r="A633" s="513"/>
      <c r="B633" s="513"/>
      <c r="C633" s="513"/>
      <c r="M633" s="492"/>
      <c r="N633" s="492"/>
      <c r="O633" s="492"/>
    </row>
    <row r="634" spans="1:15" s="512" customFormat="1">
      <c r="A634" s="513"/>
      <c r="B634" s="513"/>
      <c r="C634" s="513"/>
      <c r="M634" s="492"/>
      <c r="N634" s="492"/>
      <c r="O634" s="492"/>
    </row>
    <row r="635" spans="1:15" s="512" customFormat="1">
      <c r="A635" s="513"/>
      <c r="B635" s="513"/>
      <c r="C635" s="513"/>
      <c r="M635" s="492"/>
      <c r="N635" s="492"/>
      <c r="O635" s="492"/>
    </row>
    <row r="636" spans="1:15" s="512" customFormat="1">
      <c r="A636" s="513"/>
      <c r="B636" s="513"/>
      <c r="C636" s="513"/>
      <c r="M636" s="492"/>
      <c r="N636" s="492"/>
      <c r="O636" s="492"/>
    </row>
    <row r="637" spans="1:15" s="512" customFormat="1">
      <c r="A637" s="513"/>
      <c r="B637" s="513"/>
      <c r="C637" s="513"/>
      <c r="M637" s="492"/>
      <c r="N637" s="492"/>
      <c r="O637" s="492"/>
    </row>
    <row r="638" spans="1:15" s="512" customFormat="1">
      <c r="A638" s="513"/>
      <c r="B638" s="513"/>
      <c r="C638" s="513"/>
      <c r="M638" s="492"/>
      <c r="N638" s="492"/>
      <c r="O638" s="492"/>
    </row>
    <row r="639" spans="1:15" s="512" customFormat="1">
      <c r="A639" s="513"/>
      <c r="B639" s="513"/>
      <c r="C639" s="513"/>
      <c r="M639" s="492"/>
      <c r="N639" s="492"/>
      <c r="O639" s="492"/>
    </row>
    <row r="640" spans="1:15" s="512" customFormat="1">
      <c r="A640" s="513"/>
      <c r="B640" s="513"/>
      <c r="C640" s="513"/>
      <c r="M640" s="492"/>
      <c r="N640" s="492"/>
      <c r="O640" s="492"/>
    </row>
    <row r="641" spans="1:15" s="512" customFormat="1">
      <c r="A641" s="513"/>
      <c r="B641" s="513"/>
      <c r="C641" s="513"/>
      <c r="M641" s="492"/>
      <c r="N641" s="492"/>
      <c r="O641" s="492"/>
    </row>
    <row r="642" spans="1:15" s="512" customFormat="1">
      <c r="A642" s="513"/>
      <c r="B642" s="513"/>
      <c r="C642" s="513"/>
      <c r="M642" s="492"/>
      <c r="N642" s="492"/>
      <c r="O642" s="492"/>
    </row>
    <row r="643" spans="1:15" s="512" customFormat="1">
      <c r="A643" s="513"/>
      <c r="B643" s="513"/>
      <c r="C643" s="513"/>
      <c r="M643" s="492"/>
      <c r="N643" s="492"/>
      <c r="O643" s="492"/>
    </row>
    <row r="644" spans="1:15" s="512" customFormat="1">
      <c r="A644" s="513"/>
      <c r="B644" s="513"/>
      <c r="C644" s="513"/>
      <c r="M644" s="492"/>
      <c r="N644" s="492"/>
      <c r="O644" s="492"/>
    </row>
    <row r="645" spans="1:15" s="512" customFormat="1">
      <c r="A645" s="513"/>
      <c r="B645" s="513"/>
      <c r="C645" s="513"/>
      <c r="M645" s="492"/>
      <c r="N645" s="492"/>
      <c r="O645" s="492"/>
    </row>
    <row r="646" spans="1:15" s="512" customFormat="1">
      <c r="A646" s="513"/>
      <c r="B646" s="513"/>
      <c r="C646" s="513"/>
      <c r="M646" s="492"/>
      <c r="N646" s="492"/>
      <c r="O646" s="492"/>
    </row>
    <row r="647" spans="1:15" s="512" customFormat="1">
      <c r="A647" s="513"/>
      <c r="B647" s="513"/>
      <c r="C647" s="513"/>
      <c r="M647" s="492"/>
      <c r="N647" s="492"/>
      <c r="O647" s="492"/>
    </row>
    <row r="648" spans="1:15" s="512" customFormat="1">
      <c r="A648" s="513"/>
      <c r="B648" s="513"/>
      <c r="C648" s="513"/>
      <c r="M648" s="492"/>
      <c r="N648" s="492"/>
      <c r="O648" s="492"/>
    </row>
    <row r="649" spans="1:15" s="512" customFormat="1">
      <c r="A649" s="513"/>
      <c r="B649" s="513"/>
      <c r="C649" s="513"/>
      <c r="M649" s="492"/>
      <c r="N649" s="492"/>
      <c r="O649" s="492"/>
    </row>
    <row r="650" spans="1:15" s="512" customFormat="1">
      <c r="A650" s="513"/>
      <c r="B650" s="513"/>
      <c r="C650" s="513"/>
      <c r="M650" s="492"/>
      <c r="N650" s="492"/>
      <c r="O650" s="492"/>
    </row>
    <row r="651" spans="1:15" s="512" customFormat="1">
      <c r="A651" s="513"/>
      <c r="B651" s="513"/>
      <c r="C651" s="513"/>
      <c r="M651" s="492"/>
      <c r="N651" s="492"/>
      <c r="O651" s="492"/>
    </row>
    <row r="652" spans="1:15" s="512" customFormat="1">
      <c r="A652" s="513"/>
      <c r="B652" s="513"/>
      <c r="C652" s="513"/>
      <c r="M652" s="492"/>
      <c r="N652" s="492"/>
      <c r="O652" s="492"/>
    </row>
    <row r="653" spans="1:15" s="512" customFormat="1">
      <c r="A653" s="513"/>
      <c r="B653" s="513"/>
      <c r="C653" s="513"/>
      <c r="M653" s="492"/>
      <c r="N653" s="492"/>
      <c r="O653" s="492"/>
    </row>
  </sheetData>
  <mergeCells count="21">
    <mergeCell ref="O4:O7"/>
    <mergeCell ref="D5:F5"/>
    <mergeCell ref="G5:I5"/>
    <mergeCell ref="J5:L5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N14:O14"/>
    <mergeCell ref="A15:B15"/>
    <mergeCell ref="M15:O15"/>
    <mergeCell ref="A10:A12"/>
    <mergeCell ref="O9:O12"/>
    <mergeCell ref="A13:B13"/>
    <mergeCell ref="N13:O13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2413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46"/>
  <sheetViews>
    <sheetView rightToLeft="1" view="pageBreakPreview" zoomScale="80" zoomScaleNormal="60" zoomScaleSheetLayoutView="80" workbookViewId="0">
      <selection activeCell="R101" sqref="R101"/>
    </sheetView>
  </sheetViews>
  <sheetFormatPr defaultRowHeight="17.25" customHeight="1"/>
  <cols>
    <col min="1" max="1" width="30.7109375" style="482" customWidth="1"/>
    <col min="2" max="10" width="10.7109375" style="482" customWidth="1"/>
    <col min="11" max="11" width="30.7109375" style="482" customWidth="1"/>
    <col min="12" max="253" width="9.140625" style="482"/>
    <col min="254" max="254" width="26.7109375" style="482" customWidth="1"/>
    <col min="255" max="266" width="9.28515625" style="482" customWidth="1"/>
    <col min="267" max="509" width="9.140625" style="482"/>
    <col min="510" max="510" width="26.7109375" style="482" customWidth="1"/>
    <col min="511" max="522" width="9.28515625" style="482" customWidth="1"/>
    <col min="523" max="765" width="9.140625" style="482"/>
    <col min="766" max="766" width="26.7109375" style="482" customWidth="1"/>
    <col min="767" max="778" width="9.28515625" style="482" customWidth="1"/>
    <col min="779" max="1021" width="9.140625" style="482"/>
    <col min="1022" max="1022" width="26.7109375" style="482" customWidth="1"/>
    <col min="1023" max="1034" width="9.28515625" style="482" customWidth="1"/>
    <col min="1035" max="1277" width="9.140625" style="482"/>
    <col min="1278" max="1278" width="26.7109375" style="482" customWidth="1"/>
    <col min="1279" max="1290" width="9.28515625" style="482" customWidth="1"/>
    <col min="1291" max="1533" width="9.140625" style="482"/>
    <col min="1534" max="1534" width="26.7109375" style="482" customWidth="1"/>
    <col min="1535" max="1546" width="9.28515625" style="482" customWidth="1"/>
    <col min="1547" max="1789" width="9.140625" style="482"/>
    <col min="1790" max="1790" width="26.7109375" style="482" customWidth="1"/>
    <col min="1791" max="1802" width="9.28515625" style="482" customWidth="1"/>
    <col min="1803" max="2045" width="9.140625" style="482"/>
    <col min="2046" max="2046" width="26.7109375" style="482" customWidth="1"/>
    <col min="2047" max="2058" width="9.28515625" style="482" customWidth="1"/>
    <col min="2059" max="2301" width="9.140625" style="482"/>
    <col min="2302" max="2302" width="26.7109375" style="482" customWidth="1"/>
    <col min="2303" max="2314" width="9.28515625" style="482" customWidth="1"/>
    <col min="2315" max="2557" width="9.140625" style="482"/>
    <col min="2558" max="2558" width="26.7109375" style="482" customWidth="1"/>
    <col min="2559" max="2570" width="9.28515625" style="482" customWidth="1"/>
    <col min="2571" max="2813" width="9.140625" style="482"/>
    <col min="2814" max="2814" width="26.7109375" style="482" customWidth="1"/>
    <col min="2815" max="2826" width="9.28515625" style="482" customWidth="1"/>
    <col min="2827" max="3069" width="9.140625" style="482"/>
    <col min="3070" max="3070" width="26.7109375" style="482" customWidth="1"/>
    <col min="3071" max="3082" width="9.28515625" style="482" customWidth="1"/>
    <col min="3083" max="3325" width="9.140625" style="482"/>
    <col min="3326" max="3326" width="26.7109375" style="482" customWidth="1"/>
    <col min="3327" max="3338" width="9.28515625" style="482" customWidth="1"/>
    <col min="3339" max="3581" width="9.140625" style="482"/>
    <col min="3582" max="3582" width="26.7109375" style="482" customWidth="1"/>
    <col min="3583" max="3594" width="9.28515625" style="482" customWidth="1"/>
    <col min="3595" max="3837" width="9.140625" style="482"/>
    <col min="3838" max="3838" width="26.7109375" style="482" customWidth="1"/>
    <col min="3839" max="3850" width="9.28515625" style="482" customWidth="1"/>
    <col min="3851" max="4093" width="9.140625" style="482"/>
    <col min="4094" max="4094" width="26.7109375" style="482" customWidth="1"/>
    <col min="4095" max="4106" width="9.28515625" style="482" customWidth="1"/>
    <col min="4107" max="4349" width="9.140625" style="482"/>
    <col min="4350" max="4350" width="26.7109375" style="482" customWidth="1"/>
    <col min="4351" max="4362" width="9.28515625" style="482" customWidth="1"/>
    <col min="4363" max="4605" width="9.140625" style="482"/>
    <col min="4606" max="4606" width="26.7109375" style="482" customWidth="1"/>
    <col min="4607" max="4618" width="9.28515625" style="482" customWidth="1"/>
    <col min="4619" max="4861" width="9.140625" style="482"/>
    <col min="4862" max="4862" width="26.7109375" style="482" customWidth="1"/>
    <col min="4863" max="4874" width="9.28515625" style="482" customWidth="1"/>
    <col min="4875" max="5117" width="9.140625" style="482"/>
    <col min="5118" max="5118" width="26.7109375" style="482" customWidth="1"/>
    <col min="5119" max="5130" width="9.28515625" style="482" customWidth="1"/>
    <col min="5131" max="5373" width="9.140625" style="482"/>
    <col min="5374" max="5374" width="26.7109375" style="482" customWidth="1"/>
    <col min="5375" max="5386" width="9.28515625" style="482" customWidth="1"/>
    <col min="5387" max="5629" width="9.140625" style="482"/>
    <col min="5630" max="5630" width="26.7109375" style="482" customWidth="1"/>
    <col min="5631" max="5642" width="9.28515625" style="482" customWidth="1"/>
    <col min="5643" max="5885" width="9.140625" style="482"/>
    <col min="5886" max="5886" width="26.7109375" style="482" customWidth="1"/>
    <col min="5887" max="5898" width="9.28515625" style="482" customWidth="1"/>
    <col min="5899" max="6141" width="9.140625" style="482"/>
    <col min="6142" max="6142" width="26.7109375" style="482" customWidth="1"/>
    <col min="6143" max="6154" width="9.28515625" style="482" customWidth="1"/>
    <col min="6155" max="6397" width="9.140625" style="482"/>
    <col min="6398" max="6398" width="26.7109375" style="482" customWidth="1"/>
    <col min="6399" max="6410" width="9.28515625" style="482" customWidth="1"/>
    <col min="6411" max="6653" width="9.140625" style="482"/>
    <col min="6654" max="6654" width="26.7109375" style="482" customWidth="1"/>
    <col min="6655" max="6666" width="9.28515625" style="482" customWidth="1"/>
    <col min="6667" max="6909" width="9.140625" style="482"/>
    <col min="6910" max="6910" width="26.7109375" style="482" customWidth="1"/>
    <col min="6911" max="6922" width="9.28515625" style="482" customWidth="1"/>
    <col min="6923" max="7165" width="9.140625" style="482"/>
    <col min="7166" max="7166" width="26.7109375" style="482" customWidth="1"/>
    <col min="7167" max="7178" width="9.28515625" style="482" customWidth="1"/>
    <col min="7179" max="7421" width="9.140625" style="482"/>
    <col min="7422" max="7422" width="26.7109375" style="482" customWidth="1"/>
    <col min="7423" max="7434" width="9.28515625" style="482" customWidth="1"/>
    <col min="7435" max="7677" width="9.140625" style="482"/>
    <col min="7678" max="7678" width="26.7109375" style="482" customWidth="1"/>
    <col min="7679" max="7690" width="9.28515625" style="482" customWidth="1"/>
    <col min="7691" max="7933" width="9.140625" style="482"/>
    <col min="7934" max="7934" width="26.7109375" style="482" customWidth="1"/>
    <col min="7935" max="7946" width="9.28515625" style="482" customWidth="1"/>
    <col min="7947" max="8189" width="9.140625" style="482"/>
    <col min="8190" max="8190" width="26.7109375" style="482" customWidth="1"/>
    <col min="8191" max="8202" width="9.28515625" style="482" customWidth="1"/>
    <col min="8203" max="8445" width="9.140625" style="482"/>
    <col min="8446" max="8446" width="26.7109375" style="482" customWidth="1"/>
    <col min="8447" max="8458" width="9.28515625" style="482" customWidth="1"/>
    <col min="8459" max="8701" width="9.140625" style="482"/>
    <col min="8702" max="8702" width="26.7109375" style="482" customWidth="1"/>
    <col min="8703" max="8714" width="9.28515625" style="482" customWidth="1"/>
    <col min="8715" max="8957" width="9.140625" style="482"/>
    <col min="8958" max="8958" width="26.7109375" style="482" customWidth="1"/>
    <col min="8959" max="8970" width="9.28515625" style="482" customWidth="1"/>
    <col min="8971" max="9213" width="9.140625" style="482"/>
    <col min="9214" max="9214" width="26.7109375" style="482" customWidth="1"/>
    <col min="9215" max="9226" width="9.28515625" style="482" customWidth="1"/>
    <col min="9227" max="9469" width="9.140625" style="482"/>
    <col min="9470" max="9470" width="26.7109375" style="482" customWidth="1"/>
    <col min="9471" max="9482" width="9.28515625" style="482" customWidth="1"/>
    <col min="9483" max="9725" width="9.140625" style="482"/>
    <col min="9726" max="9726" width="26.7109375" style="482" customWidth="1"/>
    <col min="9727" max="9738" width="9.28515625" style="482" customWidth="1"/>
    <col min="9739" max="9981" width="9.140625" style="482"/>
    <col min="9982" max="9982" width="26.7109375" style="482" customWidth="1"/>
    <col min="9983" max="9994" width="9.28515625" style="482" customWidth="1"/>
    <col min="9995" max="10237" width="9.140625" style="482"/>
    <col min="10238" max="10238" width="26.7109375" style="482" customWidth="1"/>
    <col min="10239" max="10250" width="9.28515625" style="482" customWidth="1"/>
    <col min="10251" max="10493" width="9.140625" style="482"/>
    <col min="10494" max="10494" width="26.7109375" style="482" customWidth="1"/>
    <col min="10495" max="10506" width="9.28515625" style="482" customWidth="1"/>
    <col min="10507" max="10749" width="9.140625" style="482"/>
    <col min="10750" max="10750" width="26.7109375" style="482" customWidth="1"/>
    <col min="10751" max="10762" width="9.28515625" style="482" customWidth="1"/>
    <col min="10763" max="11005" width="9.140625" style="482"/>
    <col min="11006" max="11006" width="26.7109375" style="482" customWidth="1"/>
    <col min="11007" max="11018" width="9.28515625" style="482" customWidth="1"/>
    <col min="11019" max="11261" width="9.140625" style="482"/>
    <col min="11262" max="11262" width="26.7109375" style="482" customWidth="1"/>
    <col min="11263" max="11274" width="9.28515625" style="482" customWidth="1"/>
    <col min="11275" max="11517" width="9.140625" style="482"/>
    <col min="11518" max="11518" width="26.7109375" style="482" customWidth="1"/>
    <col min="11519" max="11530" width="9.28515625" style="482" customWidth="1"/>
    <col min="11531" max="11773" width="9.140625" style="482"/>
    <col min="11774" max="11774" width="26.7109375" style="482" customWidth="1"/>
    <col min="11775" max="11786" width="9.28515625" style="482" customWidth="1"/>
    <col min="11787" max="12029" width="9.140625" style="482"/>
    <col min="12030" max="12030" width="26.7109375" style="482" customWidth="1"/>
    <col min="12031" max="12042" width="9.28515625" style="482" customWidth="1"/>
    <col min="12043" max="12285" width="9.140625" style="482"/>
    <col min="12286" max="12286" width="26.7109375" style="482" customWidth="1"/>
    <col min="12287" max="12298" width="9.28515625" style="482" customWidth="1"/>
    <col min="12299" max="12541" width="9.140625" style="482"/>
    <col min="12542" max="12542" width="26.7109375" style="482" customWidth="1"/>
    <col min="12543" max="12554" width="9.28515625" style="482" customWidth="1"/>
    <col min="12555" max="12797" width="9.140625" style="482"/>
    <col min="12798" max="12798" width="26.7109375" style="482" customWidth="1"/>
    <col min="12799" max="12810" width="9.28515625" style="482" customWidth="1"/>
    <col min="12811" max="13053" width="9.140625" style="482"/>
    <col min="13054" max="13054" width="26.7109375" style="482" customWidth="1"/>
    <col min="13055" max="13066" width="9.28515625" style="482" customWidth="1"/>
    <col min="13067" max="13309" width="9.140625" style="482"/>
    <col min="13310" max="13310" width="26.7109375" style="482" customWidth="1"/>
    <col min="13311" max="13322" width="9.28515625" style="482" customWidth="1"/>
    <col min="13323" max="13565" width="9.140625" style="482"/>
    <col min="13566" max="13566" width="26.7109375" style="482" customWidth="1"/>
    <col min="13567" max="13578" width="9.28515625" style="482" customWidth="1"/>
    <col min="13579" max="13821" width="9.140625" style="482"/>
    <col min="13822" max="13822" width="26.7109375" style="482" customWidth="1"/>
    <col min="13823" max="13834" width="9.28515625" style="482" customWidth="1"/>
    <col min="13835" max="14077" width="9.140625" style="482"/>
    <col min="14078" max="14078" width="26.7109375" style="482" customWidth="1"/>
    <col min="14079" max="14090" width="9.28515625" style="482" customWidth="1"/>
    <col min="14091" max="14333" width="9.140625" style="482"/>
    <col min="14334" max="14334" width="26.7109375" style="482" customWidth="1"/>
    <col min="14335" max="14346" width="9.28515625" style="482" customWidth="1"/>
    <col min="14347" max="14589" width="9.140625" style="482"/>
    <col min="14590" max="14590" width="26.7109375" style="482" customWidth="1"/>
    <col min="14591" max="14602" width="9.28515625" style="482" customWidth="1"/>
    <col min="14603" max="14845" width="9.140625" style="482"/>
    <col min="14846" max="14846" width="26.7109375" style="482" customWidth="1"/>
    <col min="14847" max="14858" width="9.28515625" style="482" customWidth="1"/>
    <col min="14859" max="15101" width="9.140625" style="482"/>
    <col min="15102" max="15102" width="26.7109375" style="482" customWidth="1"/>
    <col min="15103" max="15114" width="9.28515625" style="482" customWidth="1"/>
    <col min="15115" max="15357" width="9.140625" style="482"/>
    <col min="15358" max="15358" width="26.7109375" style="482" customWidth="1"/>
    <col min="15359" max="15370" width="9.28515625" style="482" customWidth="1"/>
    <col min="15371" max="15613" width="9.140625" style="482"/>
    <col min="15614" max="15614" width="26.7109375" style="482" customWidth="1"/>
    <col min="15615" max="15626" width="9.28515625" style="482" customWidth="1"/>
    <col min="15627" max="15869" width="9.140625" style="482"/>
    <col min="15870" max="15870" width="26.7109375" style="482" customWidth="1"/>
    <col min="15871" max="15882" width="9.28515625" style="482" customWidth="1"/>
    <col min="15883" max="16125" width="9.140625" style="482"/>
    <col min="16126" max="16126" width="26.7109375" style="482" customWidth="1"/>
    <col min="16127" max="16138" width="9.28515625" style="482" customWidth="1"/>
    <col min="16139" max="16384" width="9.140625" style="482"/>
  </cols>
  <sheetData>
    <row r="1" spans="1:11" s="479" customFormat="1" ht="28.5" customHeight="1">
      <c r="A1" s="2990" t="s">
        <v>1865</v>
      </c>
      <c r="B1" s="2990"/>
      <c r="C1" s="2990"/>
      <c r="D1" s="2990"/>
      <c r="E1" s="2990"/>
      <c r="F1" s="2990"/>
      <c r="G1" s="2990"/>
      <c r="H1" s="2990"/>
      <c r="I1" s="2990"/>
      <c r="J1" s="2990"/>
      <c r="K1" s="2990"/>
    </row>
    <row r="2" spans="1:11" s="479" customFormat="1" ht="36" customHeight="1">
      <c r="A2" s="2991" t="s">
        <v>1866</v>
      </c>
      <c r="B2" s="2991"/>
      <c r="C2" s="2991"/>
      <c r="D2" s="2991"/>
      <c r="E2" s="2991"/>
      <c r="F2" s="2991"/>
      <c r="G2" s="2991"/>
      <c r="H2" s="2991"/>
      <c r="I2" s="2991"/>
      <c r="J2" s="2991"/>
      <c r="K2" s="2991"/>
    </row>
    <row r="3" spans="1:11" s="479" customFormat="1" ht="30.75" customHeight="1" thickBot="1">
      <c r="A3" s="480" t="s">
        <v>2174</v>
      </c>
      <c r="B3" s="728"/>
      <c r="C3" s="728"/>
      <c r="D3" s="728"/>
      <c r="E3" s="728"/>
      <c r="F3" s="728"/>
      <c r="G3" s="728"/>
      <c r="H3" s="728"/>
      <c r="I3" s="728"/>
      <c r="J3" s="728"/>
      <c r="K3" s="481" t="s">
        <v>2179</v>
      </c>
    </row>
    <row r="4" spans="1:11" ht="17.25" customHeight="1" thickTop="1">
      <c r="A4" s="2992" t="s">
        <v>53</v>
      </c>
      <c r="B4" s="2992" t="s">
        <v>45</v>
      </c>
      <c r="C4" s="2992"/>
      <c r="D4" s="2992"/>
      <c r="E4" s="2992" t="s">
        <v>46</v>
      </c>
      <c r="F4" s="2992"/>
      <c r="G4" s="2992"/>
      <c r="H4" s="2992" t="s">
        <v>905</v>
      </c>
      <c r="I4" s="2992"/>
      <c r="J4" s="2992"/>
      <c r="K4" s="2994" t="s">
        <v>502</v>
      </c>
    </row>
    <row r="5" spans="1:11" ht="17.25" customHeight="1">
      <c r="A5" s="2990"/>
      <c r="B5" s="2990" t="s">
        <v>1673</v>
      </c>
      <c r="C5" s="2990"/>
      <c r="D5" s="2990"/>
      <c r="E5" s="2990" t="s">
        <v>463</v>
      </c>
      <c r="F5" s="2990"/>
      <c r="G5" s="2990"/>
      <c r="H5" s="2990" t="s">
        <v>464</v>
      </c>
      <c r="I5" s="2990"/>
      <c r="J5" s="2990"/>
      <c r="K5" s="2995"/>
    </row>
    <row r="6" spans="1:11" ht="21.75" customHeight="1">
      <c r="A6" s="2990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2995"/>
    </row>
    <row r="7" spans="1:11" ht="21" customHeight="1" thickBot="1">
      <c r="A7" s="2993"/>
      <c r="B7" s="1309" t="s">
        <v>934</v>
      </c>
      <c r="C7" s="1309" t="s">
        <v>935</v>
      </c>
      <c r="D7" s="1309" t="s">
        <v>936</v>
      </c>
      <c r="E7" s="1309" t="s">
        <v>934</v>
      </c>
      <c r="F7" s="1309" t="s">
        <v>935</v>
      </c>
      <c r="G7" s="1309" t="s">
        <v>936</v>
      </c>
      <c r="H7" s="1309" t="s">
        <v>934</v>
      </c>
      <c r="I7" s="1309" t="s">
        <v>935</v>
      </c>
      <c r="J7" s="1309" t="s">
        <v>936</v>
      </c>
      <c r="K7" s="2996"/>
    </row>
    <row r="8" spans="1:11" ht="25.5" customHeight="1">
      <c r="A8" s="483" t="s">
        <v>1207</v>
      </c>
      <c r="B8" s="483"/>
      <c r="C8" s="483"/>
      <c r="D8" s="483"/>
      <c r="E8" s="483"/>
      <c r="F8" s="483"/>
      <c r="G8" s="483"/>
      <c r="H8" s="483"/>
      <c r="I8" s="483"/>
      <c r="J8" s="483"/>
      <c r="K8" s="484" t="s">
        <v>504</v>
      </c>
    </row>
    <row r="9" spans="1:11" ht="30.75" customHeight="1">
      <c r="A9" s="485" t="s">
        <v>239</v>
      </c>
      <c r="B9" s="485">
        <v>160</v>
      </c>
      <c r="C9" s="485">
        <v>72</v>
      </c>
      <c r="D9" s="485">
        <f>SUM(B9:C9)</f>
        <v>232</v>
      </c>
      <c r="E9" s="485">
        <v>0</v>
      </c>
      <c r="F9" s="485">
        <v>0</v>
      </c>
      <c r="G9" s="485">
        <v>0</v>
      </c>
      <c r="H9" s="485">
        <f>SUM(E9,B9)</f>
        <v>160</v>
      </c>
      <c r="I9" s="485">
        <f t="shared" ref="I9:J9" si="0">SUM(F9,C9)</f>
        <v>72</v>
      </c>
      <c r="J9" s="485">
        <f t="shared" si="0"/>
        <v>232</v>
      </c>
      <c r="K9" s="730" t="s">
        <v>1621</v>
      </c>
    </row>
    <row r="10" spans="1:11" ht="30.75" customHeight="1">
      <c r="A10" s="485" t="s">
        <v>64</v>
      </c>
      <c r="B10" s="485">
        <v>21</v>
      </c>
      <c r="C10" s="485">
        <v>15</v>
      </c>
      <c r="D10" s="485">
        <f>SUM(B10:C10)</f>
        <v>36</v>
      </c>
      <c r="E10" s="485">
        <v>0</v>
      </c>
      <c r="F10" s="485">
        <v>0</v>
      </c>
      <c r="G10" s="485">
        <f t="shared" ref="G10" si="1">SUM(E10:F10)</f>
        <v>0</v>
      </c>
      <c r="H10" s="485">
        <f>SUM(E10,B10)</f>
        <v>21</v>
      </c>
      <c r="I10" s="485">
        <f t="shared" ref="I10" si="2">SUM(F10,C10)</f>
        <v>15</v>
      </c>
      <c r="J10" s="485">
        <f t="shared" ref="J10" si="3">SUM(G10,D10)</f>
        <v>36</v>
      </c>
      <c r="K10" s="126" t="s">
        <v>527</v>
      </c>
    </row>
    <row r="11" spans="1:11" ht="25.5" customHeight="1" thickBot="1">
      <c r="A11" s="485" t="s">
        <v>50</v>
      </c>
      <c r="B11" s="485">
        <f>SUM(B9:B10)</f>
        <v>181</v>
      </c>
      <c r="C11" s="485">
        <f t="shared" ref="C11:J11" si="4">SUM(C9:C10)</f>
        <v>87</v>
      </c>
      <c r="D11" s="485">
        <f t="shared" si="4"/>
        <v>268</v>
      </c>
      <c r="E11" s="485">
        <f t="shared" si="4"/>
        <v>0</v>
      </c>
      <c r="F11" s="485">
        <f t="shared" si="4"/>
        <v>0</v>
      </c>
      <c r="G11" s="485">
        <f t="shared" si="4"/>
        <v>0</v>
      </c>
      <c r="H11" s="485">
        <f t="shared" si="4"/>
        <v>181</v>
      </c>
      <c r="I11" s="485">
        <f t="shared" si="4"/>
        <v>87</v>
      </c>
      <c r="J11" s="485">
        <f t="shared" si="4"/>
        <v>268</v>
      </c>
      <c r="K11" s="485" t="s">
        <v>500</v>
      </c>
    </row>
    <row r="12" spans="1:11" ht="25.5" customHeight="1" thickBot="1">
      <c r="A12" s="34" t="s">
        <v>218</v>
      </c>
      <c r="B12" s="53">
        <f>SUM(B11)</f>
        <v>181</v>
      </c>
      <c r="C12" s="53">
        <f t="shared" ref="C12:J12" si="5">SUM(C11)</f>
        <v>87</v>
      </c>
      <c r="D12" s="53">
        <f t="shared" si="5"/>
        <v>268</v>
      </c>
      <c r="E12" s="53">
        <f t="shared" si="5"/>
        <v>0</v>
      </c>
      <c r="F12" s="53">
        <f t="shared" si="5"/>
        <v>0</v>
      </c>
      <c r="G12" s="53">
        <f t="shared" si="5"/>
        <v>0</v>
      </c>
      <c r="H12" s="53">
        <f t="shared" si="5"/>
        <v>181</v>
      </c>
      <c r="I12" s="53">
        <f t="shared" si="5"/>
        <v>87</v>
      </c>
      <c r="J12" s="53">
        <f t="shared" si="5"/>
        <v>268</v>
      </c>
      <c r="K12" s="1432" t="s">
        <v>2351</v>
      </c>
    </row>
    <row r="13" spans="1:11" ht="17.25" customHeight="1" thickTop="1">
      <c r="B13" s="490"/>
      <c r="C13" s="490"/>
      <c r="D13" s="490"/>
      <c r="E13" s="490"/>
      <c r="F13" s="490"/>
      <c r="G13" s="490"/>
      <c r="H13" s="490"/>
      <c r="I13" s="490"/>
      <c r="J13" s="490"/>
      <c r="K13" s="491"/>
    </row>
    <row r="14" spans="1:11" ht="17.25" customHeight="1">
      <c r="B14" s="490"/>
      <c r="C14" s="490"/>
      <c r="D14" s="490"/>
      <c r="E14" s="490"/>
      <c r="F14" s="490"/>
      <c r="G14" s="490"/>
      <c r="H14" s="490"/>
      <c r="I14" s="490"/>
      <c r="J14" s="490"/>
    </row>
    <row r="15" spans="1:11" ht="17.25" customHeight="1">
      <c r="B15" s="490"/>
      <c r="C15" s="490"/>
      <c r="D15" s="490"/>
      <c r="E15" s="490"/>
      <c r="F15" s="490"/>
      <c r="G15" s="490"/>
      <c r="H15" s="490"/>
      <c r="I15" s="490"/>
      <c r="J15" s="490"/>
    </row>
    <row r="16" spans="1:11" ht="17.25" customHeight="1">
      <c r="B16" s="490"/>
      <c r="C16" s="490"/>
      <c r="D16" s="490"/>
      <c r="E16" s="490"/>
      <c r="F16" s="490"/>
      <c r="G16" s="490"/>
      <c r="H16" s="490"/>
      <c r="I16" s="490"/>
      <c r="J16" s="490"/>
    </row>
    <row r="17" spans="2:10" ht="17.25" customHeight="1">
      <c r="B17" s="490"/>
      <c r="C17" s="490"/>
      <c r="D17" s="490"/>
      <c r="E17" s="490"/>
      <c r="F17" s="490"/>
      <c r="G17" s="490"/>
      <c r="H17" s="490"/>
      <c r="I17" s="490"/>
      <c r="J17" s="490"/>
    </row>
    <row r="18" spans="2:10" ht="17.25" customHeight="1">
      <c r="B18" s="490"/>
      <c r="C18" s="490"/>
      <c r="D18" s="490"/>
      <c r="E18" s="490"/>
      <c r="F18" s="490"/>
      <c r="G18" s="490"/>
      <c r="H18" s="490"/>
      <c r="I18" s="490"/>
      <c r="J18" s="490"/>
    </row>
    <row r="19" spans="2:10" ht="17.25" customHeight="1">
      <c r="B19" s="490"/>
      <c r="C19" s="490"/>
      <c r="D19" s="490"/>
      <c r="E19" s="490"/>
      <c r="F19" s="490"/>
      <c r="G19" s="490"/>
      <c r="H19" s="490"/>
      <c r="I19" s="490"/>
      <c r="J19" s="490"/>
    </row>
    <row r="20" spans="2:10" ht="17.25" customHeight="1">
      <c r="B20" s="490"/>
      <c r="C20" s="490"/>
      <c r="D20" s="490"/>
      <c r="E20" s="490"/>
      <c r="F20" s="490"/>
      <c r="G20" s="490"/>
      <c r="H20" s="490"/>
      <c r="I20" s="490"/>
      <c r="J20" s="490"/>
    </row>
    <row r="21" spans="2:10" ht="17.25" customHeight="1">
      <c r="B21" s="490"/>
      <c r="C21" s="490"/>
      <c r="D21" s="490"/>
      <c r="E21" s="490"/>
      <c r="F21" s="490"/>
      <c r="G21" s="490"/>
      <c r="H21" s="490"/>
      <c r="I21" s="490"/>
      <c r="J21" s="490"/>
    </row>
    <row r="22" spans="2:10" ht="17.25" customHeight="1">
      <c r="B22" s="490"/>
      <c r="C22" s="490"/>
      <c r="D22" s="490"/>
      <c r="E22" s="490"/>
      <c r="F22" s="490"/>
      <c r="G22" s="490"/>
      <c r="H22" s="490"/>
      <c r="I22" s="490"/>
      <c r="J22" s="490"/>
    </row>
    <row r="23" spans="2:10" ht="17.25" customHeight="1">
      <c r="B23" s="490"/>
      <c r="C23" s="490"/>
      <c r="D23" s="490"/>
      <c r="E23" s="490"/>
      <c r="F23" s="490"/>
      <c r="G23" s="490"/>
      <c r="H23" s="490"/>
      <c r="I23" s="490"/>
      <c r="J23" s="490"/>
    </row>
    <row r="24" spans="2:10" ht="17.25" customHeight="1">
      <c r="B24" s="490"/>
      <c r="C24" s="490"/>
      <c r="D24" s="490"/>
      <c r="E24" s="490"/>
      <c r="F24" s="490"/>
      <c r="G24" s="490"/>
      <c r="H24" s="490"/>
      <c r="I24" s="490"/>
      <c r="J24" s="490"/>
    </row>
    <row r="25" spans="2:10" ht="17.25" customHeight="1">
      <c r="B25" s="490"/>
      <c r="C25" s="490"/>
      <c r="D25" s="490"/>
      <c r="E25" s="490"/>
      <c r="F25" s="490"/>
      <c r="G25" s="490"/>
      <c r="H25" s="490"/>
      <c r="I25" s="490"/>
      <c r="J25" s="490"/>
    </row>
    <row r="26" spans="2:10" ht="17.25" customHeight="1">
      <c r="B26" s="490"/>
      <c r="C26" s="490"/>
      <c r="D26" s="490"/>
      <c r="E26" s="490"/>
      <c r="F26" s="490"/>
      <c r="G26" s="490"/>
      <c r="H26" s="490"/>
      <c r="I26" s="490"/>
      <c r="J26" s="490"/>
    </row>
    <row r="27" spans="2:10" ht="17.25" customHeight="1">
      <c r="B27" s="490"/>
      <c r="C27" s="490"/>
      <c r="D27" s="490"/>
      <c r="E27" s="490"/>
      <c r="F27" s="490"/>
      <c r="G27" s="490"/>
      <c r="H27" s="490"/>
      <c r="I27" s="490"/>
      <c r="J27" s="490"/>
    </row>
    <row r="28" spans="2:10" ht="17.25" customHeight="1">
      <c r="B28" s="490"/>
      <c r="C28" s="490"/>
      <c r="D28" s="490"/>
      <c r="E28" s="490"/>
      <c r="F28" s="490"/>
      <c r="G28" s="490"/>
      <c r="H28" s="490"/>
      <c r="I28" s="490"/>
      <c r="J28" s="490"/>
    </row>
    <row r="29" spans="2:10" ht="17.25" customHeight="1">
      <c r="B29" s="490"/>
      <c r="C29" s="490"/>
      <c r="D29" s="490"/>
      <c r="E29" s="490"/>
      <c r="F29" s="490"/>
      <c r="G29" s="490"/>
      <c r="H29" s="490"/>
      <c r="I29" s="490"/>
      <c r="J29" s="490"/>
    </row>
    <row r="30" spans="2:10" ht="17.25" customHeight="1">
      <c r="B30" s="490"/>
      <c r="C30" s="490"/>
      <c r="D30" s="490"/>
      <c r="E30" s="490"/>
      <c r="F30" s="490"/>
      <c r="G30" s="490"/>
      <c r="H30" s="490"/>
      <c r="I30" s="490"/>
      <c r="J30" s="490"/>
    </row>
    <row r="31" spans="2:10" ht="17.25" customHeight="1">
      <c r="B31" s="490"/>
      <c r="C31" s="490"/>
      <c r="D31" s="490"/>
      <c r="E31" s="490"/>
      <c r="F31" s="490"/>
      <c r="G31" s="490"/>
      <c r="H31" s="490"/>
      <c r="I31" s="490"/>
      <c r="J31" s="490"/>
    </row>
    <row r="32" spans="2:10" ht="17.25" customHeight="1">
      <c r="B32" s="490"/>
      <c r="C32" s="490"/>
      <c r="D32" s="490"/>
      <c r="E32" s="490"/>
      <c r="F32" s="490"/>
      <c r="G32" s="490"/>
      <c r="H32" s="490"/>
      <c r="I32" s="490"/>
      <c r="J32" s="490"/>
    </row>
    <row r="33" spans="2:10" ht="17.25" customHeight="1">
      <c r="B33" s="490"/>
      <c r="C33" s="490"/>
      <c r="D33" s="490"/>
      <c r="E33" s="490"/>
      <c r="F33" s="490"/>
      <c r="G33" s="490"/>
      <c r="H33" s="490"/>
      <c r="I33" s="490"/>
      <c r="J33" s="490"/>
    </row>
    <row r="34" spans="2:10" ht="17.25" customHeight="1">
      <c r="B34" s="490"/>
      <c r="C34" s="490"/>
      <c r="D34" s="490"/>
      <c r="E34" s="490"/>
      <c r="F34" s="490"/>
      <c r="G34" s="490"/>
      <c r="H34" s="490"/>
      <c r="I34" s="490"/>
      <c r="J34" s="490"/>
    </row>
    <row r="35" spans="2:10" ht="17.25" customHeight="1">
      <c r="B35" s="490"/>
      <c r="C35" s="490"/>
      <c r="D35" s="490"/>
      <c r="E35" s="490"/>
      <c r="F35" s="490"/>
      <c r="G35" s="490"/>
      <c r="H35" s="490"/>
      <c r="I35" s="490"/>
      <c r="J35" s="490"/>
    </row>
    <row r="36" spans="2:10" ht="17.25" customHeight="1">
      <c r="B36" s="490"/>
      <c r="C36" s="490"/>
      <c r="D36" s="490"/>
      <c r="E36" s="490"/>
      <c r="F36" s="490"/>
      <c r="G36" s="490"/>
      <c r="H36" s="490"/>
      <c r="I36" s="490"/>
      <c r="J36" s="490"/>
    </row>
    <row r="37" spans="2:10" ht="17.25" customHeight="1">
      <c r="B37" s="490"/>
      <c r="C37" s="490"/>
      <c r="D37" s="490"/>
      <c r="E37" s="490"/>
      <c r="F37" s="490"/>
      <c r="G37" s="490"/>
      <c r="H37" s="490"/>
      <c r="I37" s="490"/>
      <c r="J37" s="490"/>
    </row>
    <row r="38" spans="2:10" ht="17.25" customHeight="1">
      <c r="B38" s="490"/>
      <c r="C38" s="490"/>
      <c r="D38" s="490"/>
      <c r="E38" s="490"/>
      <c r="F38" s="490"/>
      <c r="G38" s="490"/>
      <c r="H38" s="490"/>
      <c r="I38" s="490"/>
      <c r="J38" s="490"/>
    </row>
    <row r="39" spans="2:10" ht="17.25" customHeight="1">
      <c r="B39" s="490"/>
      <c r="C39" s="490"/>
      <c r="D39" s="490"/>
      <c r="E39" s="490"/>
      <c r="F39" s="490"/>
      <c r="G39" s="490"/>
      <c r="H39" s="490"/>
      <c r="I39" s="490"/>
      <c r="J39" s="490"/>
    </row>
    <row r="40" spans="2:10" ht="17.25" customHeight="1">
      <c r="B40" s="490"/>
      <c r="C40" s="490"/>
      <c r="D40" s="490"/>
      <c r="E40" s="490"/>
      <c r="F40" s="490"/>
      <c r="G40" s="490"/>
      <c r="H40" s="490"/>
      <c r="I40" s="490"/>
      <c r="J40" s="490"/>
    </row>
    <row r="41" spans="2:10" ht="17.25" customHeight="1">
      <c r="B41" s="490"/>
      <c r="C41" s="490"/>
      <c r="D41" s="490"/>
      <c r="E41" s="490"/>
      <c r="F41" s="490"/>
      <c r="G41" s="490"/>
      <c r="H41" s="490"/>
      <c r="I41" s="490"/>
      <c r="J41" s="490"/>
    </row>
    <row r="42" spans="2:10" ht="17.25" customHeight="1">
      <c r="B42" s="490"/>
      <c r="C42" s="490"/>
      <c r="D42" s="490"/>
      <c r="E42" s="490"/>
      <c r="F42" s="490"/>
      <c r="G42" s="490"/>
      <c r="H42" s="490"/>
      <c r="I42" s="490"/>
      <c r="J42" s="490"/>
    </row>
    <row r="43" spans="2:10" ht="17.25" customHeight="1">
      <c r="B43" s="490"/>
      <c r="C43" s="490"/>
      <c r="D43" s="490"/>
      <c r="E43" s="490"/>
      <c r="F43" s="490"/>
      <c r="G43" s="490"/>
      <c r="H43" s="490"/>
      <c r="I43" s="490"/>
      <c r="J43" s="490"/>
    </row>
    <row r="44" spans="2:10" ht="17.25" customHeight="1">
      <c r="B44" s="490"/>
      <c r="C44" s="490"/>
      <c r="D44" s="490"/>
      <c r="E44" s="490"/>
      <c r="F44" s="490"/>
      <c r="G44" s="490"/>
      <c r="H44" s="490"/>
      <c r="I44" s="490"/>
      <c r="J44" s="490"/>
    </row>
    <row r="45" spans="2:10" ht="17.25" customHeight="1">
      <c r="B45" s="490"/>
      <c r="C45" s="490"/>
      <c r="D45" s="490"/>
      <c r="E45" s="490"/>
      <c r="F45" s="490"/>
      <c r="G45" s="490"/>
      <c r="H45" s="490"/>
      <c r="I45" s="490"/>
      <c r="J45" s="490"/>
    </row>
    <row r="46" spans="2:10" ht="17.25" customHeight="1">
      <c r="B46" s="490"/>
      <c r="C46" s="490"/>
      <c r="D46" s="490"/>
      <c r="E46" s="490"/>
      <c r="F46" s="490"/>
      <c r="G46" s="490"/>
      <c r="H46" s="490"/>
      <c r="I46" s="490"/>
      <c r="J46" s="490"/>
    </row>
    <row r="47" spans="2:10" ht="17.25" customHeight="1">
      <c r="B47" s="490"/>
      <c r="C47" s="490"/>
      <c r="D47" s="490"/>
      <c r="E47" s="490"/>
      <c r="F47" s="490"/>
      <c r="G47" s="490"/>
      <c r="H47" s="490"/>
      <c r="I47" s="490"/>
      <c r="J47" s="490"/>
    </row>
    <row r="48" spans="2:10" ht="17.25" customHeight="1">
      <c r="B48" s="490"/>
      <c r="C48" s="490"/>
      <c r="D48" s="490"/>
      <c r="E48" s="490"/>
      <c r="F48" s="490"/>
      <c r="G48" s="490"/>
      <c r="H48" s="490"/>
      <c r="I48" s="490"/>
      <c r="J48" s="490"/>
    </row>
    <row r="49" spans="2:10" ht="17.25" customHeight="1">
      <c r="B49" s="490"/>
      <c r="C49" s="490"/>
      <c r="D49" s="490"/>
      <c r="E49" s="490"/>
      <c r="F49" s="490"/>
      <c r="G49" s="490"/>
      <c r="H49" s="490"/>
      <c r="I49" s="490"/>
      <c r="J49" s="490"/>
    </row>
    <row r="50" spans="2:10" ht="17.25" customHeight="1">
      <c r="B50" s="490"/>
      <c r="C50" s="490"/>
      <c r="D50" s="490"/>
      <c r="E50" s="490"/>
      <c r="F50" s="490"/>
      <c r="G50" s="490"/>
      <c r="H50" s="490"/>
      <c r="I50" s="490"/>
      <c r="J50" s="490"/>
    </row>
    <row r="51" spans="2:10" ht="17.25" customHeight="1">
      <c r="B51" s="490"/>
      <c r="C51" s="490"/>
      <c r="D51" s="490"/>
      <c r="E51" s="490"/>
      <c r="F51" s="490"/>
      <c r="G51" s="490"/>
      <c r="H51" s="490"/>
      <c r="I51" s="490"/>
      <c r="J51" s="490"/>
    </row>
    <row r="52" spans="2:10" ht="17.25" customHeight="1">
      <c r="B52" s="490"/>
      <c r="C52" s="490"/>
      <c r="D52" s="490"/>
      <c r="E52" s="490"/>
      <c r="F52" s="490"/>
      <c r="G52" s="490"/>
      <c r="H52" s="490"/>
      <c r="I52" s="490"/>
      <c r="J52" s="490"/>
    </row>
    <row r="53" spans="2:10" ht="17.25" customHeight="1">
      <c r="B53" s="490"/>
      <c r="C53" s="490"/>
      <c r="D53" s="490"/>
      <c r="E53" s="490"/>
      <c r="F53" s="490"/>
      <c r="G53" s="490"/>
      <c r="H53" s="490"/>
      <c r="I53" s="490"/>
      <c r="J53" s="490"/>
    </row>
    <row r="54" spans="2:10" ht="17.25" customHeight="1">
      <c r="B54" s="490"/>
      <c r="C54" s="490"/>
      <c r="D54" s="490"/>
      <c r="E54" s="490"/>
      <c r="F54" s="490"/>
      <c r="G54" s="490"/>
      <c r="H54" s="490"/>
      <c r="I54" s="490"/>
      <c r="J54" s="490"/>
    </row>
    <row r="55" spans="2:10" ht="17.25" customHeight="1">
      <c r="B55" s="490"/>
      <c r="C55" s="490"/>
      <c r="D55" s="490"/>
      <c r="E55" s="490"/>
      <c r="F55" s="490"/>
      <c r="G55" s="490"/>
      <c r="H55" s="490"/>
      <c r="I55" s="490"/>
      <c r="J55" s="490"/>
    </row>
    <row r="56" spans="2:10" ht="17.25" customHeight="1">
      <c r="B56" s="490"/>
      <c r="C56" s="490"/>
      <c r="D56" s="490"/>
      <c r="E56" s="490"/>
      <c r="F56" s="490"/>
      <c r="G56" s="490"/>
      <c r="H56" s="490"/>
      <c r="I56" s="490"/>
      <c r="J56" s="490"/>
    </row>
    <row r="57" spans="2:10" ht="17.25" customHeight="1">
      <c r="B57" s="490"/>
      <c r="C57" s="490"/>
      <c r="D57" s="490"/>
      <c r="E57" s="490"/>
      <c r="F57" s="490"/>
      <c r="G57" s="490"/>
      <c r="H57" s="490"/>
      <c r="I57" s="490"/>
      <c r="J57" s="490"/>
    </row>
    <row r="58" spans="2:10" ht="17.25" customHeight="1">
      <c r="B58" s="490"/>
      <c r="C58" s="490"/>
      <c r="D58" s="490"/>
      <c r="E58" s="490"/>
      <c r="F58" s="490"/>
      <c r="G58" s="490"/>
      <c r="H58" s="490"/>
      <c r="I58" s="490"/>
      <c r="J58" s="490"/>
    </row>
    <row r="59" spans="2:10" ht="17.25" customHeight="1">
      <c r="B59" s="490"/>
      <c r="C59" s="490"/>
      <c r="D59" s="490"/>
      <c r="E59" s="490"/>
      <c r="F59" s="490"/>
      <c r="G59" s="490"/>
      <c r="H59" s="490"/>
      <c r="I59" s="490"/>
      <c r="J59" s="490"/>
    </row>
    <row r="60" spans="2:10" ht="17.25" customHeight="1">
      <c r="B60" s="490"/>
      <c r="C60" s="490"/>
      <c r="D60" s="490"/>
      <c r="E60" s="490"/>
      <c r="F60" s="490"/>
      <c r="G60" s="490"/>
      <c r="H60" s="490"/>
      <c r="I60" s="490"/>
      <c r="J60" s="490"/>
    </row>
    <row r="61" spans="2:10" ht="17.25" customHeight="1">
      <c r="B61" s="490"/>
      <c r="C61" s="490"/>
      <c r="D61" s="490"/>
      <c r="E61" s="490"/>
      <c r="F61" s="490"/>
      <c r="G61" s="490"/>
      <c r="H61" s="490"/>
      <c r="I61" s="490"/>
      <c r="J61" s="490"/>
    </row>
    <row r="62" spans="2:10" ht="17.25" customHeight="1">
      <c r="B62" s="490"/>
      <c r="C62" s="490"/>
      <c r="D62" s="490"/>
      <c r="E62" s="490"/>
      <c r="F62" s="490"/>
      <c r="G62" s="490"/>
      <c r="H62" s="490"/>
      <c r="I62" s="490"/>
      <c r="J62" s="490"/>
    </row>
    <row r="63" spans="2:10" ht="17.25" customHeight="1">
      <c r="B63" s="490"/>
      <c r="C63" s="490"/>
      <c r="D63" s="490"/>
      <c r="E63" s="490"/>
      <c r="F63" s="490"/>
      <c r="G63" s="490"/>
      <c r="H63" s="490"/>
      <c r="I63" s="490"/>
      <c r="J63" s="490"/>
    </row>
    <row r="64" spans="2:10" ht="17.25" customHeight="1">
      <c r="B64" s="490"/>
      <c r="C64" s="490"/>
      <c r="D64" s="490"/>
      <c r="E64" s="490"/>
      <c r="F64" s="490"/>
      <c r="G64" s="490"/>
      <c r="H64" s="490"/>
      <c r="I64" s="490"/>
      <c r="J64" s="490"/>
    </row>
    <row r="65" spans="2:10" ht="17.25" customHeight="1">
      <c r="B65" s="490"/>
      <c r="C65" s="490"/>
      <c r="D65" s="490"/>
      <c r="E65" s="490"/>
      <c r="F65" s="490"/>
      <c r="G65" s="490"/>
      <c r="H65" s="490"/>
      <c r="I65" s="490"/>
      <c r="J65" s="490"/>
    </row>
    <row r="66" spans="2:10" ht="17.25" customHeight="1">
      <c r="B66" s="490"/>
      <c r="C66" s="490"/>
      <c r="D66" s="490"/>
      <c r="E66" s="490"/>
      <c r="F66" s="490"/>
      <c r="G66" s="490"/>
      <c r="H66" s="490"/>
      <c r="I66" s="490"/>
      <c r="J66" s="490"/>
    </row>
    <row r="67" spans="2:10" ht="17.25" customHeight="1">
      <c r="B67" s="490"/>
      <c r="C67" s="490"/>
      <c r="D67" s="490"/>
      <c r="E67" s="490"/>
      <c r="F67" s="490"/>
      <c r="G67" s="490"/>
      <c r="H67" s="490"/>
      <c r="I67" s="490"/>
      <c r="J67" s="490"/>
    </row>
    <row r="68" spans="2:10" ht="17.25" customHeight="1">
      <c r="B68" s="490"/>
      <c r="C68" s="490"/>
      <c r="D68" s="490"/>
      <c r="E68" s="490"/>
      <c r="F68" s="490"/>
      <c r="G68" s="490"/>
      <c r="H68" s="490"/>
      <c r="I68" s="490"/>
      <c r="J68" s="490"/>
    </row>
    <row r="69" spans="2:10" ht="17.25" customHeight="1">
      <c r="B69" s="490"/>
      <c r="C69" s="490"/>
      <c r="D69" s="490"/>
      <c r="E69" s="490"/>
      <c r="F69" s="490"/>
      <c r="G69" s="490"/>
      <c r="H69" s="490"/>
      <c r="I69" s="490"/>
      <c r="J69" s="490"/>
    </row>
    <row r="70" spans="2:10" ht="17.25" customHeight="1">
      <c r="B70" s="490"/>
      <c r="C70" s="490"/>
      <c r="D70" s="490"/>
      <c r="E70" s="490"/>
      <c r="F70" s="490"/>
      <c r="G70" s="490"/>
      <c r="H70" s="490"/>
      <c r="I70" s="490"/>
      <c r="J70" s="490"/>
    </row>
    <row r="71" spans="2:10" ht="17.25" customHeight="1">
      <c r="B71" s="490"/>
      <c r="C71" s="490"/>
      <c r="D71" s="490"/>
      <c r="E71" s="490"/>
      <c r="F71" s="490"/>
      <c r="G71" s="490"/>
      <c r="H71" s="490"/>
      <c r="I71" s="490"/>
      <c r="J71" s="490"/>
    </row>
    <row r="72" spans="2:10" ht="17.25" customHeight="1">
      <c r="B72" s="490"/>
      <c r="C72" s="490"/>
      <c r="D72" s="490"/>
      <c r="E72" s="490"/>
      <c r="F72" s="490"/>
      <c r="G72" s="490"/>
      <c r="H72" s="490"/>
      <c r="I72" s="490"/>
      <c r="J72" s="490"/>
    </row>
    <row r="73" spans="2:10" ht="17.25" customHeight="1">
      <c r="B73" s="490"/>
      <c r="C73" s="490"/>
      <c r="D73" s="490"/>
      <c r="E73" s="490"/>
      <c r="F73" s="490"/>
      <c r="G73" s="490"/>
      <c r="H73" s="490"/>
      <c r="I73" s="490"/>
      <c r="J73" s="490"/>
    </row>
    <row r="74" spans="2:10" ht="17.25" customHeight="1">
      <c r="B74" s="490"/>
      <c r="C74" s="490"/>
      <c r="D74" s="490"/>
      <c r="E74" s="490"/>
      <c r="F74" s="490"/>
      <c r="G74" s="490"/>
      <c r="H74" s="490"/>
      <c r="I74" s="490"/>
      <c r="J74" s="490"/>
    </row>
    <row r="75" spans="2:10" ht="17.25" customHeight="1">
      <c r="B75" s="490"/>
      <c r="C75" s="490"/>
      <c r="D75" s="490"/>
      <c r="E75" s="490"/>
      <c r="F75" s="490"/>
      <c r="G75" s="490"/>
      <c r="H75" s="490"/>
      <c r="I75" s="490"/>
      <c r="J75" s="490"/>
    </row>
    <row r="76" spans="2:10" ht="17.25" customHeight="1">
      <c r="B76" s="490"/>
      <c r="C76" s="490"/>
      <c r="D76" s="490"/>
      <c r="E76" s="490"/>
      <c r="F76" s="490"/>
      <c r="G76" s="490"/>
      <c r="H76" s="490"/>
      <c r="I76" s="490"/>
      <c r="J76" s="490"/>
    </row>
    <row r="77" spans="2:10" ht="17.25" customHeight="1">
      <c r="B77" s="490"/>
      <c r="C77" s="490"/>
      <c r="D77" s="490"/>
      <c r="E77" s="490"/>
      <c r="F77" s="490"/>
      <c r="G77" s="490"/>
      <c r="H77" s="490"/>
      <c r="I77" s="490"/>
      <c r="J77" s="490"/>
    </row>
    <row r="78" spans="2:10" ht="17.25" customHeight="1">
      <c r="B78" s="490"/>
      <c r="C78" s="490"/>
      <c r="D78" s="490"/>
      <c r="E78" s="490"/>
      <c r="F78" s="490"/>
      <c r="G78" s="490"/>
      <c r="H78" s="490"/>
      <c r="I78" s="490"/>
      <c r="J78" s="490"/>
    </row>
    <row r="79" spans="2:10" ht="17.25" customHeight="1">
      <c r="B79" s="490"/>
      <c r="C79" s="490"/>
      <c r="D79" s="490"/>
      <c r="E79" s="490"/>
      <c r="F79" s="490"/>
      <c r="G79" s="490"/>
      <c r="H79" s="490"/>
      <c r="I79" s="490"/>
      <c r="J79" s="490"/>
    </row>
    <row r="80" spans="2:10" ht="17.25" customHeight="1">
      <c r="B80" s="490"/>
      <c r="C80" s="490"/>
      <c r="D80" s="490"/>
      <c r="E80" s="490"/>
      <c r="F80" s="490"/>
      <c r="G80" s="490"/>
      <c r="H80" s="490"/>
      <c r="I80" s="490"/>
      <c r="J80" s="490"/>
    </row>
    <row r="81" spans="2:10" ht="17.25" customHeight="1">
      <c r="B81" s="490"/>
      <c r="C81" s="490"/>
      <c r="D81" s="490"/>
      <c r="E81" s="490"/>
      <c r="F81" s="490"/>
      <c r="G81" s="490"/>
      <c r="H81" s="490"/>
      <c r="I81" s="490"/>
      <c r="J81" s="490"/>
    </row>
    <row r="82" spans="2:10" ht="17.25" customHeight="1">
      <c r="B82" s="490"/>
      <c r="C82" s="490"/>
      <c r="D82" s="490"/>
      <c r="E82" s="490"/>
      <c r="F82" s="490"/>
      <c r="G82" s="490"/>
      <c r="H82" s="490"/>
      <c r="I82" s="490"/>
      <c r="J82" s="490"/>
    </row>
    <row r="83" spans="2:10" ht="17.25" customHeight="1">
      <c r="B83" s="490"/>
      <c r="C83" s="490"/>
      <c r="D83" s="490"/>
      <c r="E83" s="490"/>
      <c r="F83" s="490"/>
      <c r="G83" s="490"/>
      <c r="H83" s="490"/>
      <c r="I83" s="490"/>
      <c r="J83" s="490"/>
    </row>
    <row r="84" spans="2:10" ht="17.25" customHeight="1">
      <c r="B84" s="490"/>
      <c r="C84" s="490"/>
      <c r="D84" s="490"/>
      <c r="E84" s="490"/>
      <c r="F84" s="490"/>
      <c r="G84" s="490"/>
      <c r="H84" s="490"/>
      <c r="I84" s="490"/>
      <c r="J84" s="490"/>
    </row>
    <row r="85" spans="2:10" ht="17.25" customHeight="1">
      <c r="B85" s="490"/>
      <c r="C85" s="490"/>
      <c r="D85" s="490"/>
      <c r="E85" s="490"/>
      <c r="F85" s="490"/>
      <c r="G85" s="490"/>
      <c r="H85" s="490"/>
      <c r="I85" s="490"/>
      <c r="J85" s="490"/>
    </row>
    <row r="86" spans="2:10" ht="17.25" customHeight="1">
      <c r="B86" s="490"/>
      <c r="C86" s="490"/>
      <c r="D86" s="490"/>
      <c r="E86" s="490"/>
      <c r="F86" s="490"/>
      <c r="G86" s="490"/>
      <c r="H86" s="490"/>
      <c r="I86" s="490"/>
      <c r="J86" s="490"/>
    </row>
    <row r="87" spans="2:10" ht="17.25" customHeight="1">
      <c r="B87" s="490"/>
      <c r="C87" s="490"/>
      <c r="D87" s="490"/>
      <c r="E87" s="490"/>
      <c r="F87" s="490"/>
      <c r="G87" s="490"/>
      <c r="H87" s="490"/>
      <c r="I87" s="490"/>
      <c r="J87" s="490"/>
    </row>
    <row r="88" spans="2:10" ht="17.25" customHeight="1">
      <c r="B88" s="490"/>
      <c r="C88" s="490"/>
      <c r="D88" s="490"/>
      <c r="E88" s="490"/>
      <c r="F88" s="490"/>
      <c r="G88" s="490"/>
      <c r="H88" s="490"/>
      <c r="I88" s="490"/>
      <c r="J88" s="490"/>
    </row>
    <row r="89" spans="2:10" ht="17.25" customHeight="1">
      <c r="B89" s="490"/>
      <c r="C89" s="490"/>
      <c r="D89" s="490"/>
      <c r="E89" s="490"/>
      <c r="F89" s="490"/>
      <c r="G89" s="490"/>
      <c r="H89" s="490"/>
      <c r="I89" s="490"/>
      <c r="J89" s="490"/>
    </row>
    <row r="90" spans="2:10" ht="17.25" customHeight="1">
      <c r="B90" s="490"/>
      <c r="C90" s="490"/>
      <c r="D90" s="490"/>
      <c r="E90" s="490"/>
      <c r="F90" s="490"/>
      <c r="G90" s="490"/>
      <c r="H90" s="490"/>
      <c r="I90" s="490"/>
      <c r="J90" s="490"/>
    </row>
    <row r="91" spans="2:10" ht="17.25" customHeight="1">
      <c r="B91" s="490"/>
      <c r="C91" s="490"/>
      <c r="D91" s="490"/>
      <c r="E91" s="490"/>
      <c r="F91" s="490"/>
      <c r="G91" s="490"/>
      <c r="H91" s="490"/>
      <c r="I91" s="490"/>
      <c r="J91" s="490"/>
    </row>
    <row r="92" spans="2:10" ht="17.25" customHeight="1">
      <c r="B92" s="490"/>
      <c r="C92" s="490"/>
      <c r="D92" s="490"/>
      <c r="E92" s="490"/>
      <c r="F92" s="490"/>
      <c r="G92" s="490"/>
      <c r="H92" s="490"/>
      <c r="I92" s="490"/>
      <c r="J92" s="490"/>
    </row>
    <row r="93" spans="2:10" ht="17.25" customHeight="1">
      <c r="B93" s="490"/>
      <c r="C93" s="490"/>
      <c r="D93" s="490"/>
      <c r="E93" s="490"/>
      <c r="F93" s="490"/>
      <c r="G93" s="490"/>
      <c r="H93" s="490"/>
      <c r="I93" s="490"/>
      <c r="J93" s="490"/>
    </row>
    <row r="94" spans="2:10" ht="17.25" customHeight="1">
      <c r="B94" s="490"/>
      <c r="C94" s="490"/>
      <c r="D94" s="490"/>
      <c r="E94" s="490"/>
      <c r="F94" s="490"/>
      <c r="G94" s="490"/>
      <c r="H94" s="490"/>
      <c r="I94" s="490"/>
      <c r="J94" s="490"/>
    </row>
    <row r="95" spans="2:10" ht="17.25" customHeight="1">
      <c r="B95" s="490"/>
      <c r="C95" s="490"/>
      <c r="D95" s="490"/>
      <c r="E95" s="490"/>
      <c r="F95" s="490"/>
      <c r="G95" s="490"/>
      <c r="H95" s="490"/>
      <c r="I95" s="490"/>
      <c r="J95" s="490"/>
    </row>
    <row r="96" spans="2:10" ht="17.25" customHeight="1">
      <c r="B96" s="490"/>
      <c r="C96" s="490"/>
      <c r="D96" s="490"/>
      <c r="E96" s="490"/>
      <c r="F96" s="490"/>
      <c r="G96" s="490"/>
      <c r="H96" s="490"/>
      <c r="I96" s="490"/>
      <c r="J96" s="490"/>
    </row>
    <row r="97" spans="2:10" ht="17.25" customHeight="1">
      <c r="B97" s="490"/>
      <c r="C97" s="490"/>
      <c r="D97" s="490"/>
      <c r="E97" s="490"/>
      <c r="F97" s="490"/>
      <c r="G97" s="490"/>
      <c r="H97" s="490"/>
      <c r="I97" s="490"/>
      <c r="J97" s="490"/>
    </row>
    <row r="98" spans="2:10" ht="17.25" customHeight="1">
      <c r="B98" s="490"/>
      <c r="C98" s="490"/>
      <c r="D98" s="490"/>
      <c r="E98" s="490"/>
      <c r="F98" s="490"/>
      <c r="G98" s="490"/>
      <c r="H98" s="490"/>
      <c r="I98" s="490"/>
      <c r="J98" s="490"/>
    </row>
    <row r="99" spans="2:10" ht="17.25" customHeight="1">
      <c r="B99" s="490"/>
      <c r="C99" s="490"/>
      <c r="D99" s="490"/>
      <c r="E99" s="490"/>
      <c r="F99" s="490"/>
      <c r="G99" s="490"/>
      <c r="H99" s="490"/>
      <c r="I99" s="490"/>
      <c r="J99" s="490"/>
    </row>
    <row r="100" spans="2:10" ht="17.25" customHeight="1">
      <c r="B100" s="490"/>
      <c r="C100" s="490"/>
      <c r="D100" s="490"/>
      <c r="E100" s="490"/>
      <c r="F100" s="490"/>
      <c r="G100" s="490"/>
      <c r="H100" s="490"/>
      <c r="I100" s="490"/>
      <c r="J100" s="490"/>
    </row>
    <row r="101" spans="2:10" ht="17.25" customHeight="1">
      <c r="B101" s="490"/>
      <c r="C101" s="490"/>
      <c r="D101" s="490"/>
      <c r="E101" s="490"/>
      <c r="F101" s="490"/>
      <c r="G101" s="490"/>
      <c r="H101" s="490"/>
      <c r="I101" s="490"/>
      <c r="J101" s="490"/>
    </row>
    <row r="102" spans="2:10" ht="17.25" customHeight="1">
      <c r="B102" s="490"/>
      <c r="C102" s="490"/>
      <c r="D102" s="490"/>
      <c r="E102" s="490"/>
      <c r="F102" s="490"/>
      <c r="G102" s="490"/>
      <c r="H102" s="490"/>
      <c r="I102" s="490"/>
      <c r="J102" s="490"/>
    </row>
    <row r="103" spans="2:10" ht="17.25" customHeight="1">
      <c r="B103" s="490"/>
      <c r="C103" s="490"/>
      <c r="D103" s="490"/>
      <c r="E103" s="490"/>
      <c r="F103" s="490"/>
      <c r="G103" s="490"/>
      <c r="H103" s="490"/>
      <c r="I103" s="490"/>
      <c r="J103" s="490"/>
    </row>
    <row r="104" spans="2:10" ht="17.25" customHeight="1">
      <c r="B104" s="490"/>
      <c r="C104" s="490"/>
      <c r="D104" s="490"/>
      <c r="E104" s="490"/>
      <c r="F104" s="490"/>
      <c r="G104" s="490"/>
      <c r="H104" s="490"/>
      <c r="I104" s="490"/>
      <c r="J104" s="490"/>
    </row>
    <row r="105" spans="2:10" ht="17.25" customHeight="1">
      <c r="B105" s="490"/>
      <c r="C105" s="490"/>
      <c r="D105" s="490"/>
      <c r="E105" s="490"/>
      <c r="F105" s="490"/>
      <c r="G105" s="490"/>
      <c r="H105" s="490"/>
      <c r="I105" s="490"/>
      <c r="J105" s="490"/>
    </row>
    <row r="106" spans="2:10" ht="17.25" customHeight="1">
      <c r="B106" s="490"/>
      <c r="C106" s="490"/>
      <c r="D106" s="490"/>
      <c r="E106" s="490"/>
      <c r="F106" s="490"/>
      <c r="G106" s="490"/>
      <c r="H106" s="490"/>
      <c r="I106" s="490"/>
      <c r="J106" s="490"/>
    </row>
    <row r="107" spans="2:10" ht="17.25" customHeight="1">
      <c r="B107" s="490"/>
      <c r="C107" s="490"/>
      <c r="D107" s="490"/>
      <c r="E107" s="490"/>
      <c r="F107" s="490"/>
      <c r="G107" s="490"/>
      <c r="H107" s="490"/>
      <c r="I107" s="490"/>
      <c r="J107" s="490"/>
    </row>
    <row r="108" spans="2:10" ht="17.25" customHeight="1">
      <c r="B108" s="490"/>
      <c r="C108" s="490"/>
      <c r="D108" s="490"/>
      <c r="E108" s="490"/>
      <c r="F108" s="490"/>
      <c r="G108" s="490"/>
      <c r="H108" s="490"/>
      <c r="I108" s="490"/>
      <c r="J108" s="490"/>
    </row>
    <row r="109" spans="2:10" ht="17.25" customHeight="1">
      <c r="B109" s="490"/>
      <c r="C109" s="490"/>
      <c r="D109" s="490"/>
      <c r="E109" s="490"/>
      <c r="F109" s="490"/>
      <c r="G109" s="490"/>
      <c r="H109" s="490"/>
      <c r="I109" s="490"/>
      <c r="J109" s="490"/>
    </row>
    <row r="110" spans="2:10" ht="17.25" customHeight="1">
      <c r="B110" s="490"/>
      <c r="C110" s="490"/>
      <c r="D110" s="490"/>
      <c r="E110" s="490"/>
      <c r="F110" s="490"/>
      <c r="G110" s="490"/>
      <c r="H110" s="490"/>
      <c r="I110" s="490"/>
      <c r="J110" s="490"/>
    </row>
    <row r="111" spans="2:10" ht="17.25" customHeight="1">
      <c r="B111" s="490"/>
      <c r="C111" s="490"/>
      <c r="D111" s="490"/>
      <c r="E111" s="490"/>
      <c r="F111" s="490"/>
      <c r="G111" s="490"/>
      <c r="H111" s="490"/>
      <c r="I111" s="490"/>
      <c r="J111" s="490"/>
    </row>
    <row r="112" spans="2:10" ht="17.25" customHeight="1">
      <c r="B112" s="490"/>
      <c r="C112" s="490"/>
      <c r="D112" s="490"/>
      <c r="E112" s="490"/>
      <c r="F112" s="490"/>
      <c r="G112" s="490"/>
      <c r="H112" s="490"/>
      <c r="I112" s="490"/>
      <c r="J112" s="490"/>
    </row>
    <row r="113" spans="2:10" ht="17.25" customHeight="1">
      <c r="B113" s="490"/>
      <c r="C113" s="490"/>
      <c r="D113" s="490"/>
      <c r="E113" s="490"/>
      <c r="F113" s="490"/>
      <c r="G113" s="490"/>
      <c r="H113" s="490"/>
      <c r="I113" s="490"/>
      <c r="J113" s="490"/>
    </row>
    <row r="114" spans="2:10" ht="17.25" customHeight="1">
      <c r="B114" s="490"/>
      <c r="C114" s="490"/>
      <c r="D114" s="490"/>
      <c r="E114" s="490"/>
      <c r="F114" s="490"/>
      <c r="G114" s="490"/>
      <c r="H114" s="490"/>
      <c r="I114" s="490"/>
      <c r="J114" s="490"/>
    </row>
    <row r="115" spans="2:10" ht="17.25" customHeight="1">
      <c r="B115" s="490"/>
      <c r="C115" s="490"/>
      <c r="D115" s="490"/>
      <c r="E115" s="490"/>
      <c r="F115" s="490"/>
      <c r="G115" s="490"/>
      <c r="H115" s="490"/>
      <c r="I115" s="490"/>
      <c r="J115" s="490"/>
    </row>
    <row r="116" spans="2:10" ht="17.25" customHeight="1">
      <c r="B116" s="490"/>
      <c r="C116" s="490"/>
      <c r="D116" s="490"/>
      <c r="E116" s="490"/>
      <c r="F116" s="490"/>
      <c r="G116" s="490"/>
      <c r="H116" s="490"/>
      <c r="I116" s="490"/>
      <c r="J116" s="490"/>
    </row>
    <row r="117" spans="2:10" ht="17.25" customHeight="1">
      <c r="B117" s="490"/>
      <c r="C117" s="490"/>
      <c r="D117" s="490"/>
      <c r="E117" s="490"/>
      <c r="F117" s="490"/>
      <c r="G117" s="490"/>
      <c r="H117" s="490"/>
      <c r="I117" s="490"/>
      <c r="J117" s="490"/>
    </row>
    <row r="118" spans="2:10" ht="17.25" customHeight="1">
      <c r="B118" s="490"/>
      <c r="C118" s="490"/>
      <c r="D118" s="490"/>
      <c r="E118" s="490"/>
      <c r="F118" s="490"/>
      <c r="G118" s="490"/>
      <c r="H118" s="490"/>
      <c r="I118" s="490"/>
      <c r="J118" s="490"/>
    </row>
    <row r="119" spans="2:10" ht="17.25" customHeight="1">
      <c r="B119" s="490"/>
      <c r="C119" s="490"/>
      <c r="D119" s="490"/>
      <c r="E119" s="490"/>
      <c r="F119" s="490"/>
      <c r="G119" s="490"/>
      <c r="H119" s="490"/>
      <c r="I119" s="490"/>
      <c r="J119" s="490"/>
    </row>
    <row r="120" spans="2:10" ht="17.25" customHeight="1">
      <c r="B120" s="490"/>
      <c r="C120" s="490"/>
      <c r="D120" s="490"/>
      <c r="E120" s="490"/>
      <c r="F120" s="490"/>
      <c r="G120" s="490"/>
      <c r="H120" s="490"/>
      <c r="I120" s="490"/>
      <c r="J120" s="490"/>
    </row>
    <row r="121" spans="2:10" ht="17.25" customHeight="1">
      <c r="B121" s="490"/>
      <c r="C121" s="490"/>
      <c r="D121" s="490"/>
      <c r="E121" s="490"/>
      <c r="F121" s="490"/>
      <c r="G121" s="490"/>
      <c r="H121" s="490"/>
      <c r="I121" s="490"/>
      <c r="J121" s="490"/>
    </row>
    <row r="122" spans="2:10" ht="17.25" customHeight="1">
      <c r="B122" s="490"/>
      <c r="C122" s="490"/>
      <c r="D122" s="490"/>
      <c r="E122" s="490"/>
      <c r="F122" s="490"/>
      <c r="G122" s="490"/>
      <c r="H122" s="490"/>
      <c r="I122" s="490"/>
      <c r="J122" s="490"/>
    </row>
    <row r="123" spans="2:10" ht="17.25" customHeight="1">
      <c r="B123" s="490"/>
      <c r="C123" s="490"/>
      <c r="D123" s="490"/>
      <c r="E123" s="490"/>
      <c r="F123" s="490"/>
      <c r="G123" s="490"/>
      <c r="H123" s="490"/>
      <c r="I123" s="490"/>
      <c r="J123" s="490"/>
    </row>
    <row r="124" spans="2:10" ht="17.25" customHeight="1">
      <c r="B124" s="490"/>
      <c r="C124" s="490"/>
      <c r="D124" s="490"/>
      <c r="E124" s="490"/>
      <c r="F124" s="490"/>
      <c r="G124" s="490"/>
      <c r="H124" s="490"/>
      <c r="I124" s="490"/>
      <c r="J124" s="490"/>
    </row>
    <row r="125" spans="2:10" ht="17.25" customHeight="1">
      <c r="B125" s="490"/>
      <c r="C125" s="490"/>
      <c r="D125" s="490"/>
      <c r="E125" s="490"/>
      <c r="F125" s="490"/>
      <c r="G125" s="490"/>
      <c r="H125" s="490"/>
      <c r="I125" s="490"/>
      <c r="J125" s="490"/>
    </row>
    <row r="126" spans="2:10" ht="17.25" customHeight="1">
      <c r="B126" s="490"/>
      <c r="C126" s="490"/>
      <c r="D126" s="490"/>
      <c r="E126" s="490"/>
      <c r="F126" s="490"/>
      <c r="G126" s="490"/>
      <c r="H126" s="490"/>
      <c r="I126" s="490"/>
      <c r="J126" s="490"/>
    </row>
    <row r="127" spans="2:10" ht="17.25" customHeight="1">
      <c r="B127" s="490"/>
      <c r="C127" s="490"/>
      <c r="D127" s="490"/>
      <c r="E127" s="490"/>
      <c r="F127" s="490"/>
      <c r="G127" s="490"/>
      <c r="H127" s="490"/>
      <c r="I127" s="490"/>
      <c r="J127" s="490"/>
    </row>
    <row r="128" spans="2:10" ht="17.25" customHeight="1">
      <c r="B128" s="490"/>
      <c r="C128" s="490"/>
      <c r="D128" s="490"/>
      <c r="E128" s="490"/>
      <c r="F128" s="490"/>
      <c r="G128" s="490"/>
      <c r="H128" s="490"/>
      <c r="I128" s="490"/>
      <c r="J128" s="490"/>
    </row>
    <row r="129" spans="2:10" ht="17.25" customHeight="1">
      <c r="B129" s="490"/>
      <c r="C129" s="490"/>
      <c r="D129" s="490"/>
      <c r="E129" s="490"/>
      <c r="F129" s="490"/>
      <c r="G129" s="490"/>
      <c r="H129" s="490"/>
      <c r="I129" s="490"/>
      <c r="J129" s="490"/>
    </row>
    <row r="130" spans="2:10" ht="17.25" customHeight="1">
      <c r="B130" s="490"/>
      <c r="C130" s="490"/>
      <c r="D130" s="490"/>
      <c r="E130" s="490"/>
      <c r="F130" s="490"/>
      <c r="G130" s="490"/>
      <c r="H130" s="490"/>
      <c r="I130" s="490"/>
      <c r="J130" s="490"/>
    </row>
    <row r="131" spans="2:10" ht="17.25" customHeight="1">
      <c r="B131" s="490"/>
      <c r="C131" s="490"/>
      <c r="D131" s="490"/>
      <c r="E131" s="490"/>
      <c r="F131" s="490"/>
      <c r="G131" s="490"/>
      <c r="H131" s="490"/>
      <c r="I131" s="490"/>
      <c r="J131" s="490"/>
    </row>
    <row r="132" spans="2:10" ht="17.25" customHeight="1">
      <c r="B132" s="490"/>
      <c r="C132" s="490"/>
      <c r="D132" s="490"/>
      <c r="E132" s="490"/>
      <c r="F132" s="490"/>
      <c r="G132" s="490"/>
      <c r="H132" s="490"/>
      <c r="I132" s="490"/>
      <c r="J132" s="490"/>
    </row>
    <row r="133" spans="2:10" ht="17.25" customHeight="1">
      <c r="B133" s="490"/>
      <c r="C133" s="490"/>
      <c r="D133" s="490"/>
      <c r="E133" s="490"/>
      <c r="F133" s="490"/>
      <c r="G133" s="490"/>
      <c r="H133" s="490"/>
      <c r="I133" s="490"/>
      <c r="J133" s="490"/>
    </row>
    <row r="134" spans="2:10" ht="17.25" customHeight="1">
      <c r="B134" s="490"/>
      <c r="C134" s="490"/>
      <c r="D134" s="490"/>
      <c r="E134" s="490"/>
      <c r="F134" s="490"/>
      <c r="G134" s="490"/>
      <c r="H134" s="490"/>
      <c r="I134" s="490"/>
      <c r="J134" s="490"/>
    </row>
    <row r="135" spans="2:10" ht="17.25" customHeight="1">
      <c r="B135" s="490"/>
      <c r="C135" s="490"/>
      <c r="D135" s="490"/>
      <c r="E135" s="490"/>
      <c r="F135" s="490"/>
      <c r="G135" s="490"/>
      <c r="H135" s="490"/>
      <c r="I135" s="490"/>
      <c r="J135" s="490"/>
    </row>
    <row r="136" spans="2:10" ht="17.25" customHeight="1">
      <c r="B136" s="490"/>
      <c r="C136" s="490"/>
      <c r="D136" s="490"/>
      <c r="E136" s="490"/>
      <c r="F136" s="490"/>
      <c r="G136" s="490"/>
      <c r="H136" s="490"/>
      <c r="I136" s="490"/>
      <c r="J136" s="490"/>
    </row>
    <row r="137" spans="2:10" ht="17.25" customHeight="1">
      <c r="B137" s="490"/>
      <c r="C137" s="490"/>
      <c r="D137" s="490"/>
      <c r="E137" s="490"/>
      <c r="F137" s="490"/>
      <c r="G137" s="490"/>
      <c r="H137" s="490"/>
      <c r="I137" s="490"/>
      <c r="J137" s="490"/>
    </row>
    <row r="138" spans="2:10" ht="17.25" customHeight="1">
      <c r="B138" s="490"/>
      <c r="C138" s="490"/>
      <c r="D138" s="490"/>
      <c r="E138" s="490"/>
      <c r="F138" s="490"/>
      <c r="G138" s="490"/>
      <c r="H138" s="490"/>
      <c r="I138" s="490"/>
      <c r="J138" s="490"/>
    </row>
    <row r="139" spans="2:10" ht="17.25" customHeight="1">
      <c r="B139" s="490"/>
      <c r="C139" s="490"/>
      <c r="D139" s="490"/>
      <c r="E139" s="490"/>
      <c r="F139" s="490"/>
      <c r="G139" s="490"/>
      <c r="H139" s="490"/>
      <c r="I139" s="490"/>
      <c r="J139" s="490"/>
    </row>
    <row r="140" spans="2:10" ht="17.25" customHeight="1">
      <c r="B140" s="490"/>
      <c r="C140" s="490"/>
      <c r="D140" s="490"/>
      <c r="E140" s="490"/>
      <c r="F140" s="490"/>
      <c r="G140" s="490"/>
      <c r="H140" s="490"/>
      <c r="I140" s="490"/>
      <c r="J140" s="490"/>
    </row>
    <row r="141" spans="2:10" ht="17.25" customHeight="1">
      <c r="B141" s="490"/>
      <c r="C141" s="490"/>
      <c r="D141" s="490"/>
      <c r="E141" s="490"/>
      <c r="F141" s="490"/>
      <c r="G141" s="490"/>
      <c r="H141" s="490"/>
      <c r="I141" s="490"/>
      <c r="J141" s="490"/>
    </row>
    <row r="142" spans="2:10" ht="17.25" customHeight="1">
      <c r="B142" s="490"/>
      <c r="C142" s="490"/>
      <c r="D142" s="490"/>
      <c r="E142" s="490"/>
      <c r="F142" s="490"/>
      <c r="G142" s="490"/>
      <c r="H142" s="490"/>
      <c r="I142" s="490"/>
      <c r="J142" s="490"/>
    </row>
    <row r="143" spans="2:10" ht="17.25" customHeight="1">
      <c r="B143" s="490"/>
      <c r="C143" s="490"/>
      <c r="D143" s="490"/>
      <c r="E143" s="490"/>
      <c r="F143" s="490"/>
      <c r="G143" s="490"/>
      <c r="H143" s="490"/>
      <c r="I143" s="490"/>
      <c r="J143" s="490"/>
    </row>
    <row r="144" spans="2:10" ht="17.25" customHeight="1">
      <c r="B144" s="490"/>
      <c r="C144" s="490"/>
      <c r="D144" s="490"/>
      <c r="E144" s="490"/>
      <c r="F144" s="490"/>
      <c r="G144" s="490"/>
      <c r="H144" s="490"/>
      <c r="I144" s="490"/>
      <c r="J144" s="490"/>
    </row>
    <row r="145" spans="2:10" ht="17.25" customHeight="1">
      <c r="B145" s="490"/>
      <c r="C145" s="490"/>
      <c r="D145" s="490"/>
      <c r="E145" s="490"/>
      <c r="F145" s="490"/>
      <c r="G145" s="490"/>
      <c r="H145" s="490"/>
      <c r="I145" s="490"/>
      <c r="J145" s="490"/>
    </row>
    <row r="146" spans="2:10" ht="17.25" customHeight="1">
      <c r="B146" s="490"/>
      <c r="C146" s="490"/>
      <c r="D146" s="490"/>
      <c r="E146" s="490"/>
      <c r="F146" s="490"/>
      <c r="G146" s="490"/>
      <c r="H146" s="490"/>
      <c r="I146" s="490"/>
      <c r="J146" s="490"/>
    </row>
    <row r="147" spans="2:10" ht="17.25" customHeight="1">
      <c r="B147" s="490"/>
      <c r="C147" s="490"/>
      <c r="D147" s="490"/>
      <c r="E147" s="490"/>
      <c r="F147" s="490"/>
      <c r="G147" s="490"/>
      <c r="H147" s="490"/>
      <c r="I147" s="490"/>
      <c r="J147" s="490"/>
    </row>
    <row r="148" spans="2:10" ht="17.25" customHeight="1">
      <c r="B148" s="490"/>
      <c r="C148" s="490"/>
      <c r="D148" s="490"/>
      <c r="E148" s="490"/>
      <c r="F148" s="490"/>
      <c r="G148" s="490"/>
      <c r="H148" s="490"/>
      <c r="I148" s="490"/>
      <c r="J148" s="490"/>
    </row>
    <row r="149" spans="2:10" ht="17.25" customHeight="1">
      <c r="B149" s="490"/>
      <c r="C149" s="490"/>
      <c r="D149" s="490"/>
      <c r="E149" s="490"/>
      <c r="F149" s="490"/>
      <c r="G149" s="490"/>
      <c r="H149" s="490"/>
      <c r="I149" s="490"/>
      <c r="J149" s="490"/>
    </row>
    <row r="150" spans="2:10" ht="17.25" customHeight="1">
      <c r="B150" s="490"/>
      <c r="C150" s="490"/>
      <c r="D150" s="490"/>
      <c r="E150" s="490"/>
      <c r="F150" s="490"/>
      <c r="G150" s="490"/>
      <c r="H150" s="490"/>
      <c r="I150" s="490"/>
      <c r="J150" s="490"/>
    </row>
    <row r="151" spans="2:10" ht="17.25" customHeight="1">
      <c r="B151" s="490"/>
      <c r="C151" s="490"/>
      <c r="D151" s="490"/>
      <c r="E151" s="490"/>
      <c r="F151" s="490"/>
      <c r="G151" s="490"/>
      <c r="H151" s="490"/>
      <c r="I151" s="490"/>
      <c r="J151" s="490"/>
    </row>
    <row r="152" spans="2:10" ht="17.25" customHeight="1">
      <c r="B152" s="490"/>
      <c r="C152" s="490"/>
      <c r="D152" s="490"/>
      <c r="E152" s="490"/>
      <c r="F152" s="490"/>
      <c r="G152" s="490"/>
      <c r="H152" s="490"/>
      <c r="I152" s="490"/>
      <c r="J152" s="490"/>
    </row>
    <row r="153" spans="2:10" ht="17.25" customHeight="1">
      <c r="B153" s="490"/>
      <c r="C153" s="490"/>
      <c r="D153" s="490"/>
      <c r="E153" s="490"/>
      <c r="F153" s="490"/>
      <c r="G153" s="490"/>
      <c r="H153" s="490"/>
      <c r="I153" s="490"/>
      <c r="J153" s="490"/>
    </row>
    <row r="154" spans="2:10" ht="17.25" customHeight="1">
      <c r="B154" s="490"/>
      <c r="C154" s="490"/>
      <c r="D154" s="490"/>
      <c r="E154" s="490"/>
      <c r="F154" s="490"/>
      <c r="G154" s="490"/>
      <c r="H154" s="490"/>
      <c r="I154" s="490"/>
      <c r="J154" s="490"/>
    </row>
    <row r="155" spans="2:10" ht="17.25" customHeight="1">
      <c r="B155" s="490"/>
      <c r="C155" s="490"/>
      <c r="D155" s="490"/>
      <c r="E155" s="490"/>
      <c r="F155" s="490"/>
      <c r="G155" s="490"/>
      <c r="H155" s="490"/>
      <c r="I155" s="490"/>
      <c r="J155" s="490"/>
    </row>
    <row r="156" spans="2:10" ht="17.25" customHeight="1">
      <c r="B156" s="490"/>
      <c r="C156" s="490"/>
      <c r="D156" s="490"/>
      <c r="E156" s="490"/>
      <c r="F156" s="490"/>
      <c r="G156" s="490"/>
      <c r="H156" s="490"/>
      <c r="I156" s="490"/>
      <c r="J156" s="490"/>
    </row>
    <row r="157" spans="2:10" ht="17.25" customHeight="1">
      <c r="B157" s="490"/>
      <c r="C157" s="490"/>
      <c r="D157" s="490"/>
      <c r="E157" s="490"/>
      <c r="F157" s="490"/>
      <c r="G157" s="490"/>
      <c r="H157" s="490"/>
      <c r="I157" s="490"/>
      <c r="J157" s="490"/>
    </row>
    <row r="158" spans="2:10" ht="17.25" customHeight="1">
      <c r="B158" s="490"/>
      <c r="C158" s="490"/>
      <c r="D158" s="490"/>
      <c r="E158" s="490"/>
      <c r="F158" s="490"/>
      <c r="G158" s="490"/>
      <c r="H158" s="490"/>
      <c r="I158" s="490"/>
      <c r="J158" s="490"/>
    </row>
    <row r="159" spans="2:10" ht="17.25" customHeight="1">
      <c r="B159" s="490"/>
      <c r="C159" s="490"/>
      <c r="D159" s="490"/>
      <c r="E159" s="490"/>
      <c r="F159" s="490"/>
      <c r="G159" s="490"/>
      <c r="H159" s="490"/>
      <c r="I159" s="490"/>
      <c r="J159" s="490"/>
    </row>
    <row r="160" spans="2:10" ht="17.25" customHeight="1">
      <c r="B160" s="490"/>
      <c r="C160" s="490"/>
      <c r="D160" s="490"/>
      <c r="E160" s="490"/>
      <c r="F160" s="490"/>
      <c r="G160" s="490"/>
      <c r="H160" s="490"/>
      <c r="I160" s="490"/>
      <c r="J160" s="490"/>
    </row>
    <row r="161" spans="2:10" ht="17.25" customHeight="1">
      <c r="B161" s="490"/>
      <c r="C161" s="490"/>
      <c r="D161" s="490"/>
      <c r="E161" s="490"/>
      <c r="F161" s="490"/>
      <c r="G161" s="490"/>
      <c r="H161" s="490"/>
      <c r="I161" s="490"/>
      <c r="J161" s="490"/>
    </row>
    <row r="162" spans="2:10" ht="17.25" customHeight="1">
      <c r="B162" s="490"/>
      <c r="C162" s="490"/>
      <c r="D162" s="490"/>
      <c r="E162" s="490"/>
      <c r="F162" s="490"/>
      <c r="G162" s="490"/>
      <c r="H162" s="490"/>
      <c r="I162" s="490"/>
      <c r="J162" s="490"/>
    </row>
    <row r="163" spans="2:10" ht="17.25" customHeight="1">
      <c r="B163" s="490"/>
      <c r="C163" s="490"/>
      <c r="D163" s="490"/>
      <c r="E163" s="490"/>
      <c r="F163" s="490"/>
      <c r="G163" s="490"/>
      <c r="H163" s="490"/>
      <c r="I163" s="490"/>
      <c r="J163" s="490"/>
    </row>
    <row r="164" spans="2:10" ht="17.25" customHeight="1">
      <c r="B164" s="490"/>
      <c r="C164" s="490"/>
      <c r="D164" s="490"/>
      <c r="E164" s="490"/>
      <c r="F164" s="490"/>
      <c r="G164" s="490"/>
      <c r="H164" s="490"/>
      <c r="I164" s="490"/>
      <c r="J164" s="490"/>
    </row>
    <row r="165" spans="2:10" ht="17.25" customHeight="1">
      <c r="B165" s="490"/>
      <c r="C165" s="490"/>
      <c r="D165" s="490"/>
      <c r="E165" s="490"/>
      <c r="F165" s="490"/>
      <c r="G165" s="490"/>
      <c r="H165" s="490"/>
      <c r="I165" s="490"/>
      <c r="J165" s="490"/>
    </row>
    <row r="166" spans="2:10" ht="17.25" customHeight="1">
      <c r="B166" s="490"/>
      <c r="C166" s="490"/>
      <c r="D166" s="490"/>
      <c r="E166" s="490"/>
      <c r="F166" s="490"/>
      <c r="G166" s="490"/>
      <c r="H166" s="490"/>
      <c r="I166" s="490"/>
      <c r="J166" s="490"/>
    </row>
    <row r="167" spans="2:10" ht="17.25" customHeight="1">
      <c r="B167" s="490"/>
      <c r="C167" s="490"/>
      <c r="D167" s="490"/>
      <c r="E167" s="490"/>
      <c r="F167" s="490"/>
      <c r="G167" s="490"/>
      <c r="H167" s="490"/>
      <c r="I167" s="490"/>
      <c r="J167" s="490"/>
    </row>
    <row r="168" spans="2:10" ht="17.25" customHeight="1">
      <c r="B168" s="490"/>
      <c r="C168" s="490"/>
      <c r="D168" s="490"/>
      <c r="E168" s="490"/>
      <c r="F168" s="490"/>
      <c r="G168" s="490"/>
      <c r="H168" s="490"/>
      <c r="I168" s="490"/>
      <c r="J168" s="490"/>
    </row>
    <row r="169" spans="2:10" ht="17.25" customHeight="1">
      <c r="B169" s="490"/>
      <c r="C169" s="490"/>
      <c r="D169" s="490"/>
      <c r="E169" s="490"/>
      <c r="F169" s="490"/>
      <c r="G169" s="490"/>
      <c r="H169" s="490"/>
      <c r="I169" s="490"/>
      <c r="J169" s="490"/>
    </row>
    <row r="170" spans="2:10" ht="17.25" customHeight="1">
      <c r="B170" s="490"/>
      <c r="C170" s="490"/>
      <c r="D170" s="490"/>
      <c r="E170" s="490"/>
      <c r="F170" s="490"/>
      <c r="G170" s="490"/>
      <c r="H170" s="490"/>
      <c r="I170" s="490"/>
      <c r="J170" s="490"/>
    </row>
    <row r="171" spans="2:10" ht="17.25" customHeight="1">
      <c r="B171" s="490"/>
      <c r="C171" s="490"/>
      <c r="D171" s="490"/>
      <c r="E171" s="490"/>
      <c r="F171" s="490"/>
      <c r="G171" s="490"/>
      <c r="H171" s="490"/>
      <c r="I171" s="490"/>
      <c r="J171" s="490"/>
    </row>
    <row r="172" spans="2:10" ht="17.25" customHeight="1">
      <c r="B172" s="490"/>
      <c r="C172" s="490"/>
      <c r="D172" s="490"/>
      <c r="E172" s="490"/>
      <c r="F172" s="490"/>
      <c r="G172" s="490"/>
      <c r="H172" s="490"/>
      <c r="I172" s="490"/>
      <c r="J172" s="490"/>
    </row>
    <row r="173" spans="2:10" ht="17.25" customHeight="1">
      <c r="B173" s="490"/>
      <c r="C173" s="490"/>
      <c r="D173" s="490"/>
      <c r="E173" s="490"/>
      <c r="F173" s="490"/>
      <c r="G173" s="490"/>
      <c r="H173" s="490"/>
      <c r="I173" s="490"/>
      <c r="J173" s="490"/>
    </row>
    <row r="174" spans="2:10" ht="17.25" customHeight="1">
      <c r="B174" s="490"/>
      <c r="C174" s="490"/>
      <c r="D174" s="490"/>
      <c r="E174" s="490"/>
      <c r="F174" s="490"/>
      <c r="G174" s="490"/>
      <c r="H174" s="490"/>
      <c r="I174" s="490"/>
      <c r="J174" s="490"/>
    </row>
    <row r="175" spans="2:10" ht="17.25" customHeight="1">
      <c r="B175" s="490"/>
      <c r="C175" s="490"/>
      <c r="D175" s="490"/>
      <c r="E175" s="490"/>
      <c r="F175" s="490"/>
      <c r="G175" s="490"/>
      <c r="H175" s="490"/>
      <c r="I175" s="490"/>
      <c r="J175" s="490"/>
    </row>
    <row r="176" spans="2:10" ht="17.25" customHeight="1">
      <c r="B176" s="490"/>
      <c r="C176" s="490"/>
      <c r="D176" s="490"/>
      <c r="E176" s="490"/>
      <c r="F176" s="490"/>
      <c r="G176" s="490"/>
      <c r="H176" s="490"/>
      <c r="I176" s="490"/>
      <c r="J176" s="490"/>
    </row>
    <row r="177" spans="2:10" ht="17.25" customHeight="1">
      <c r="B177" s="490"/>
      <c r="C177" s="490"/>
      <c r="D177" s="490"/>
      <c r="E177" s="490"/>
      <c r="F177" s="490"/>
      <c r="G177" s="490"/>
      <c r="H177" s="490"/>
      <c r="I177" s="490"/>
      <c r="J177" s="490"/>
    </row>
    <row r="178" spans="2:10" ht="17.25" customHeight="1">
      <c r="B178" s="490"/>
      <c r="C178" s="490"/>
      <c r="D178" s="490"/>
      <c r="E178" s="490"/>
      <c r="F178" s="490"/>
      <c r="G178" s="490"/>
      <c r="H178" s="490"/>
      <c r="I178" s="490"/>
      <c r="J178" s="490"/>
    </row>
    <row r="179" spans="2:10" ht="17.25" customHeight="1">
      <c r="B179" s="490"/>
      <c r="C179" s="490"/>
      <c r="D179" s="490"/>
      <c r="E179" s="490"/>
      <c r="F179" s="490"/>
      <c r="G179" s="490"/>
      <c r="H179" s="490"/>
      <c r="I179" s="490"/>
      <c r="J179" s="490"/>
    </row>
    <row r="180" spans="2:10" ht="17.25" customHeight="1">
      <c r="B180" s="490"/>
      <c r="C180" s="490"/>
      <c r="D180" s="490"/>
      <c r="E180" s="490"/>
      <c r="F180" s="490"/>
      <c r="G180" s="490"/>
      <c r="H180" s="490"/>
      <c r="I180" s="490"/>
      <c r="J180" s="490"/>
    </row>
    <row r="181" spans="2:10" ht="17.25" customHeight="1">
      <c r="B181" s="490"/>
      <c r="C181" s="490"/>
      <c r="D181" s="490"/>
      <c r="E181" s="490"/>
      <c r="F181" s="490"/>
      <c r="G181" s="490"/>
      <c r="H181" s="490"/>
      <c r="I181" s="490"/>
      <c r="J181" s="490"/>
    </row>
    <row r="182" spans="2:10" ht="17.25" customHeight="1">
      <c r="B182" s="490"/>
      <c r="C182" s="490"/>
      <c r="D182" s="490"/>
      <c r="E182" s="490"/>
      <c r="F182" s="490"/>
      <c r="G182" s="490"/>
      <c r="H182" s="490"/>
      <c r="I182" s="490"/>
      <c r="J182" s="490"/>
    </row>
    <row r="183" spans="2:10" ht="17.25" customHeight="1">
      <c r="B183" s="490"/>
      <c r="C183" s="490"/>
      <c r="D183" s="490"/>
      <c r="E183" s="490"/>
      <c r="F183" s="490"/>
      <c r="G183" s="490"/>
      <c r="H183" s="490"/>
      <c r="I183" s="490"/>
      <c r="J183" s="490"/>
    </row>
    <row r="184" spans="2:10" ht="17.25" customHeight="1">
      <c r="B184" s="490"/>
      <c r="C184" s="490"/>
      <c r="D184" s="490"/>
      <c r="E184" s="490"/>
      <c r="F184" s="490"/>
      <c r="G184" s="490"/>
      <c r="H184" s="490"/>
      <c r="I184" s="490"/>
      <c r="J184" s="490"/>
    </row>
    <row r="185" spans="2:10" ht="17.25" customHeight="1">
      <c r="B185" s="490"/>
      <c r="C185" s="490"/>
      <c r="D185" s="490"/>
      <c r="E185" s="490"/>
      <c r="F185" s="490"/>
      <c r="G185" s="490"/>
      <c r="H185" s="490"/>
      <c r="I185" s="490"/>
      <c r="J185" s="490"/>
    </row>
    <row r="186" spans="2:10" ht="17.25" customHeight="1">
      <c r="B186" s="490"/>
      <c r="C186" s="490"/>
      <c r="D186" s="490"/>
      <c r="E186" s="490"/>
      <c r="F186" s="490"/>
      <c r="G186" s="490"/>
      <c r="H186" s="490"/>
      <c r="I186" s="490"/>
      <c r="J186" s="490"/>
    </row>
    <row r="187" spans="2:10" ht="17.25" customHeight="1">
      <c r="B187" s="490"/>
      <c r="C187" s="490"/>
      <c r="D187" s="490"/>
      <c r="E187" s="490"/>
      <c r="F187" s="490"/>
      <c r="G187" s="490"/>
      <c r="H187" s="490"/>
      <c r="I187" s="490"/>
      <c r="J187" s="490"/>
    </row>
    <row r="188" spans="2:10" ht="17.25" customHeight="1">
      <c r="B188" s="490"/>
      <c r="C188" s="490"/>
      <c r="D188" s="490"/>
      <c r="E188" s="490"/>
      <c r="F188" s="490"/>
      <c r="G188" s="490"/>
      <c r="H188" s="490"/>
      <c r="I188" s="490"/>
      <c r="J188" s="490"/>
    </row>
    <row r="189" spans="2:10" ht="17.25" customHeight="1">
      <c r="B189" s="490"/>
      <c r="C189" s="490"/>
      <c r="D189" s="490"/>
      <c r="E189" s="490"/>
      <c r="F189" s="490"/>
      <c r="G189" s="490"/>
      <c r="H189" s="490"/>
      <c r="I189" s="490"/>
      <c r="J189" s="490"/>
    </row>
    <row r="190" spans="2:10" ht="17.25" customHeight="1">
      <c r="B190" s="490"/>
      <c r="C190" s="490"/>
      <c r="D190" s="490"/>
      <c r="E190" s="490"/>
      <c r="F190" s="490"/>
      <c r="G190" s="490"/>
      <c r="H190" s="490"/>
      <c r="I190" s="490"/>
      <c r="J190" s="490"/>
    </row>
    <row r="191" spans="2:10" ht="17.25" customHeight="1">
      <c r="B191" s="490"/>
      <c r="C191" s="490"/>
      <c r="D191" s="490"/>
      <c r="E191" s="490"/>
      <c r="F191" s="490"/>
      <c r="G191" s="490"/>
      <c r="H191" s="490"/>
      <c r="I191" s="490"/>
      <c r="J191" s="490"/>
    </row>
    <row r="192" spans="2:10" ht="17.25" customHeight="1">
      <c r="B192" s="490"/>
      <c r="C192" s="490"/>
      <c r="D192" s="490"/>
      <c r="E192" s="490"/>
      <c r="F192" s="490"/>
      <c r="G192" s="490"/>
      <c r="H192" s="490"/>
      <c r="I192" s="490"/>
      <c r="J192" s="490"/>
    </row>
    <row r="193" spans="2:10" ht="17.25" customHeight="1">
      <c r="B193" s="490"/>
      <c r="C193" s="490"/>
      <c r="D193" s="490"/>
      <c r="E193" s="490"/>
      <c r="F193" s="490"/>
      <c r="G193" s="490"/>
      <c r="H193" s="490"/>
      <c r="I193" s="490"/>
      <c r="J193" s="490"/>
    </row>
    <row r="194" spans="2:10" ht="17.25" customHeight="1">
      <c r="B194" s="490"/>
      <c r="C194" s="490"/>
      <c r="D194" s="490"/>
      <c r="E194" s="490"/>
      <c r="F194" s="490"/>
      <c r="G194" s="490"/>
      <c r="H194" s="490"/>
      <c r="I194" s="490"/>
      <c r="J194" s="490"/>
    </row>
    <row r="195" spans="2:10" ht="17.25" customHeight="1">
      <c r="B195" s="490"/>
      <c r="C195" s="490"/>
      <c r="D195" s="490"/>
      <c r="E195" s="490"/>
      <c r="F195" s="490"/>
      <c r="G195" s="490"/>
      <c r="H195" s="490"/>
      <c r="I195" s="490"/>
      <c r="J195" s="490"/>
    </row>
    <row r="196" spans="2:10" ht="17.25" customHeight="1">
      <c r="B196" s="490"/>
      <c r="C196" s="490"/>
      <c r="D196" s="490"/>
      <c r="E196" s="490"/>
      <c r="F196" s="490"/>
      <c r="G196" s="490"/>
      <c r="H196" s="490"/>
      <c r="I196" s="490"/>
      <c r="J196" s="490"/>
    </row>
    <row r="197" spans="2:10" ht="17.25" customHeight="1">
      <c r="B197" s="490"/>
      <c r="C197" s="490"/>
      <c r="D197" s="490"/>
      <c r="E197" s="490"/>
      <c r="F197" s="490"/>
      <c r="G197" s="490"/>
      <c r="H197" s="490"/>
      <c r="I197" s="490"/>
      <c r="J197" s="490"/>
    </row>
    <row r="198" spans="2:10" ht="17.25" customHeight="1">
      <c r="B198" s="490"/>
      <c r="C198" s="490"/>
      <c r="D198" s="490"/>
      <c r="E198" s="490"/>
      <c r="F198" s="490"/>
      <c r="G198" s="490"/>
      <c r="H198" s="490"/>
      <c r="I198" s="490"/>
      <c r="J198" s="490"/>
    </row>
    <row r="199" spans="2:10" ht="17.25" customHeight="1">
      <c r="B199" s="490"/>
      <c r="C199" s="490"/>
      <c r="D199" s="490"/>
      <c r="E199" s="490"/>
      <c r="F199" s="490"/>
      <c r="G199" s="490"/>
      <c r="H199" s="490"/>
      <c r="I199" s="490"/>
      <c r="J199" s="490"/>
    </row>
    <row r="200" spans="2:10" ht="17.25" customHeight="1">
      <c r="B200" s="490"/>
      <c r="C200" s="490"/>
      <c r="D200" s="490"/>
      <c r="E200" s="490"/>
      <c r="F200" s="490"/>
      <c r="G200" s="490"/>
      <c r="H200" s="490"/>
      <c r="I200" s="490"/>
      <c r="J200" s="490"/>
    </row>
    <row r="201" spans="2:10" ht="17.25" customHeight="1">
      <c r="B201" s="490"/>
      <c r="C201" s="490"/>
      <c r="D201" s="490"/>
      <c r="E201" s="490"/>
      <c r="F201" s="490"/>
      <c r="G201" s="490"/>
      <c r="H201" s="490"/>
      <c r="I201" s="490"/>
      <c r="J201" s="490"/>
    </row>
    <row r="202" spans="2:10" ht="17.25" customHeight="1">
      <c r="B202" s="490"/>
      <c r="C202" s="490"/>
      <c r="D202" s="490"/>
      <c r="E202" s="490"/>
      <c r="F202" s="490"/>
      <c r="G202" s="490"/>
      <c r="H202" s="490"/>
      <c r="I202" s="490"/>
      <c r="J202" s="490"/>
    </row>
    <row r="203" spans="2:10" ht="17.25" customHeight="1">
      <c r="B203" s="490"/>
      <c r="C203" s="490"/>
      <c r="D203" s="490"/>
      <c r="E203" s="490"/>
      <c r="F203" s="490"/>
      <c r="G203" s="490"/>
      <c r="H203" s="490"/>
      <c r="I203" s="490"/>
      <c r="J203" s="490"/>
    </row>
    <row r="204" spans="2:10" ht="17.25" customHeight="1">
      <c r="B204" s="490"/>
      <c r="C204" s="490"/>
      <c r="D204" s="490"/>
      <c r="E204" s="490"/>
      <c r="F204" s="490"/>
      <c r="G204" s="490"/>
      <c r="H204" s="490"/>
      <c r="I204" s="490"/>
      <c r="J204" s="490"/>
    </row>
    <row r="205" spans="2:10" ht="17.25" customHeight="1">
      <c r="B205" s="490"/>
      <c r="C205" s="490"/>
      <c r="D205" s="490"/>
      <c r="E205" s="490"/>
      <c r="F205" s="490"/>
      <c r="G205" s="490"/>
      <c r="H205" s="490"/>
      <c r="I205" s="490"/>
      <c r="J205" s="490"/>
    </row>
    <row r="206" spans="2:10" ht="17.25" customHeight="1">
      <c r="B206" s="490"/>
      <c r="C206" s="490"/>
      <c r="D206" s="490"/>
      <c r="E206" s="490"/>
      <c r="F206" s="490"/>
      <c r="G206" s="490"/>
      <c r="H206" s="490"/>
      <c r="I206" s="490"/>
      <c r="J206" s="490"/>
    </row>
    <row r="207" spans="2:10" ht="17.25" customHeight="1">
      <c r="B207" s="490"/>
      <c r="C207" s="490"/>
      <c r="D207" s="490"/>
      <c r="E207" s="490"/>
      <c r="F207" s="490"/>
      <c r="G207" s="490"/>
      <c r="H207" s="490"/>
      <c r="I207" s="490"/>
      <c r="J207" s="490"/>
    </row>
    <row r="208" spans="2:10" ht="17.25" customHeight="1">
      <c r="B208" s="490"/>
      <c r="C208" s="490"/>
      <c r="D208" s="490"/>
      <c r="E208" s="490"/>
      <c r="F208" s="490"/>
      <c r="G208" s="490"/>
      <c r="H208" s="490"/>
      <c r="I208" s="490"/>
      <c r="J208" s="490"/>
    </row>
    <row r="209" spans="2:10" ht="17.25" customHeight="1">
      <c r="B209" s="490"/>
      <c r="C209" s="490"/>
      <c r="D209" s="490"/>
      <c r="E209" s="490"/>
      <c r="F209" s="490"/>
      <c r="G209" s="490"/>
      <c r="H209" s="490"/>
      <c r="I209" s="490"/>
      <c r="J209" s="490"/>
    </row>
    <row r="210" spans="2:10" ht="17.25" customHeight="1">
      <c r="B210" s="490"/>
      <c r="C210" s="490"/>
      <c r="D210" s="490"/>
      <c r="E210" s="490"/>
      <c r="F210" s="490"/>
      <c r="G210" s="490"/>
      <c r="H210" s="490"/>
      <c r="I210" s="490"/>
      <c r="J210" s="490"/>
    </row>
    <row r="211" spans="2:10" ht="17.25" customHeight="1">
      <c r="B211" s="490"/>
      <c r="C211" s="490"/>
      <c r="D211" s="490"/>
      <c r="E211" s="490"/>
      <c r="F211" s="490"/>
      <c r="G211" s="490"/>
      <c r="H211" s="490"/>
      <c r="I211" s="490"/>
      <c r="J211" s="490"/>
    </row>
    <row r="212" spans="2:10" ht="17.25" customHeight="1">
      <c r="B212" s="490"/>
      <c r="C212" s="490"/>
      <c r="D212" s="490"/>
      <c r="E212" s="490"/>
      <c r="F212" s="490"/>
      <c r="G212" s="490"/>
      <c r="H212" s="490"/>
      <c r="I212" s="490"/>
      <c r="J212" s="490"/>
    </row>
    <row r="213" spans="2:10" ht="17.25" customHeight="1">
      <c r="B213" s="490"/>
      <c r="C213" s="490"/>
      <c r="D213" s="490"/>
      <c r="E213" s="490"/>
      <c r="F213" s="490"/>
      <c r="G213" s="490"/>
      <c r="H213" s="490"/>
      <c r="I213" s="490"/>
      <c r="J213" s="490"/>
    </row>
    <row r="214" spans="2:10" ht="17.25" customHeight="1">
      <c r="B214" s="490"/>
      <c r="C214" s="490"/>
      <c r="D214" s="490"/>
      <c r="E214" s="490"/>
      <c r="F214" s="490"/>
      <c r="G214" s="490"/>
      <c r="H214" s="490"/>
      <c r="I214" s="490"/>
      <c r="J214" s="490"/>
    </row>
    <row r="215" spans="2:10" ht="17.25" customHeight="1">
      <c r="B215" s="490"/>
      <c r="C215" s="490"/>
      <c r="D215" s="490"/>
      <c r="E215" s="490"/>
      <c r="F215" s="490"/>
      <c r="G215" s="490"/>
      <c r="H215" s="490"/>
      <c r="I215" s="490"/>
      <c r="J215" s="490"/>
    </row>
    <row r="216" spans="2:10" ht="17.25" customHeight="1">
      <c r="B216" s="490"/>
      <c r="C216" s="490"/>
      <c r="D216" s="490"/>
      <c r="E216" s="490"/>
      <c r="F216" s="490"/>
      <c r="G216" s="490"/>
      <c r="H216" s="490"/>
      <c r="I216" s="490"/>
      <c r="J216" s="490"/>
    </row>
    <row r="217" spans="2:10" ht="17.25" customHeight="1">
      <c r="B217" s="490"/>
      <c r="C217" s="490"/>
      <c r="D217" s="490"/>
      <c r="E217" s="490"/>
      <c r="F217" s="490"/>
      <c r="G217" s="490"/>
      <c r="H217" s="490"/>
      <c r="I217" s="490"/>
      <c r="J217" s="490"/>
    </row>
    <row r="218" spans="2:10" ht="17.25" customHeight="1">
      <c r="B218" s="490"/>
      <c r="C218" s="490"/>
      <c r="D218" s="490"/>
      <c r="E218" s="490"/>
      <c r="F218" s="490"/>
      <c r="G218" s="490"/>
      <c r="H218" s="490"/>
      <c r="I218" s="490"/>
      <c r="J218" s="490"/>
    </row>
    <row r="219" spans="2:10" ht="17.25" customHeight="1">
      <c r="B219" s="490"/>
      <c r="C219" s="490"/>
      <c r="D219" s="490"/>
      <c r="E219" s="490"/>
      <c r="F219" s="490"/>
      <c r="G219" s="490"/>
      <c r="H219" s="490"/>
      <c r="I219" s="490"/>
      <c r="J219" s="490"/>
    </row>
    <row r="220" spans="2:10" ht="17.25" customHeight="1">
      <c r="B220" s="490"/>
      <c r="C220" s="490"/>
      <c r="D220" s="490"/>
      <c r="E220" s="490"/>
      <c r="F220" s="490"/>
      <c r="G220" s="490"/>
      <c r="H220" s="490"/>
      <c r="I220" s="490"/>
      <c r="J220" s="490"/>
    </row>
    <row r="221" spans="2:10" ht="17.25" customHeight="1">
      <c r="B221" s="490"/>
      <c r="C221" s="490"/>
      <c r="D221" s="490"/>
      <c r="E221" s="490"/>
      <c r="F221" s="490"/>
      <c r="G221" s="490"/>
      <c r="H221" s="490"/>
      <c r="I221" s="490"/>
      <c r="J221" s="490"/>
    </row>
    <row r="222" spans="2:10" ht="17.25" customHeight="1">
      <c r="B222" s="490"/>
      <c r="C222" s="490"/>
      <c r="D222" s="490"/>
      <c r="E222" s="490"/>
      <c r="F222" s="490"/>
      <c r="G222" s="490"/>
      <c r="H222" s="490"/>
      <c r="I222" s="490"/>
      <c r="J222" s="490"/>
    </row>
    <row r="223" spans="2:10" ht="17.25" customHeight="1">
      <c r="B223" s="490"/>
      <c r="C223" s="490"/>
      <c r="D223" s="490"/>
      <c r="E223" s="490"/>
      <c r="F223" s="490"/>
      <c r="G223" s="490"/>
      <c r="H223" s="490"/>
      <c r="I223" s="490"/>
      <c r="J223" s="490"/>
    </row>
    <row r="224" spans="2:10" ht="17.25" customHeight="1">
      <c r="B224" s="490"/>
      <c r="C224" s="490"/>
      <c r="D224" s="490"/>
      <c r="E224" s="490"/>
      <c r="F224" s="490"/>
      <c r="G224" s="490"/>
      <c r="H224" s="490"/>
      <c r="I224" s="490"/>
      <c r="J224" s="490"/>
    </row>
    <row r="225" spans="2:10" ht="17.25" customHeight="1">
      <c r="B225" s="490"/>
      <c r="C225" s="490"/>
      <c r="D225" s="490"/>
      <c r="E225" s="490"/>
      <c r="F225" s="490"/>
      <c r="G225" s="490"/>
      <c r="H225" s="490"/>
      <c r="I225" s="490"/>
      <c r="J225" s="490"/>
    </row>
    <row r="226" spans="2:10" ht="17.25" customHeight="1">
      <c r="B226" s="490"/>
      <c r="C226" s="490"/>
      <c r="D226" s="490"/>
      <c r="E226" s="490"/>
      <c r="F226" s="490"/>
      <c r="G226" s="490"/>
      <c r="H226" s="490"/>
      <c r="I226" s="490"/>
      <c r="J226" s="490"/>
    </row>
    <row r="227" spans="2:10" ht="17.25" customHeight="1">
      <c r="B227" s="490"/>
      <c r="C227" s="490"/>
      <c r="D227" s="490"/>
      <c r="E227" s="490"/>
      <c r="F227" s="490"/>
      <c r="G227" s="490"/>
      <c r="H227" s="490"/>
      <c r="I227" s="490"/>
      <c r="J227" s="490"/>
    </row>
    <row r="228" spans="2:10" ht="17.25" customHeight="1">
      <c r="B228" s="490"/>
      <c r="C228" s="490"/>
      <c r="D228" s="490"/>
      <c r="E228" s="490"/>
      <c r="F228" s="490"/>
      <c r="G228" s="490"/>
      <c r="H228" s="490"/>
      <c r="I228" s="490"/>
      <c r="J228" s="490"/>
    </row>
    <row r="229" spans="2:10" ht="17.25" customHeight="1">
      <c r="B229" s="490"/>
      <c r="C229" s="490"/>
      <c r="D229" s="490"/>
      <c r="E229" s="490"/>
      <c r="F229" s="490"/>
      <c r="G229" s="490"/>
      <c r="H229" s="490"/>
      <c r="I229" s="490"/>
      <c r="J229" s="490"/>
    </row>
    <row r="230" spans="2:10" ht="17.25" customHeight="1">
      <c r="B230" s="490"/>
      <c r="C230" s="490"/>
      <c r="D230" s="490"/>
      <c r="E230" s="490"/>
      <c r="F230" s="490"/>
      <c r="G230" s="490"/>
      <c r="H230" s="490"/>
      <c r="I230" s="490"/>
      <c r="J230" s="490"/>
    </row>
    <row r="231" spans="2:10" ht="17.25" customHeight="1">
      <c r="B231" s="490"/>
      <c r="C231" s="490"/>
      <c r="D231" s="490"/>
      <c r="E231" s="490"/>
      <c r="F231" s="490"/>
      <c r="G231" s="490"/>
      <c r="H231" s="490"/>
      <c r="I231" s="490"/>
      <c r="J231" s="490"/>
    </row>
    <row r="232" spans="2:10" ht="17.25" customHeight="1">
      <c r="B232" s="490"/>
      <c r="C232" s="490"/>
      <c r="D232" s="490"/>
      <c r="E232" s="490"/>
      <c r="F232" s="490"/>
      <c r="G232" s="490"/>
      <c r="H232" s="490"/>
      <c r="I232" s="490"/>
      <c r="J232" s="490"/>
    </row>
    <row r="233" spans="2:10" ht="17.25" customHeight="1">
      <c r="B233" s="490"/>
      <c r="C233" s="490"/>
      <c r="D233" s="490"/>
      <c r="E233" s="490"/>
      <c r="F233" s="490"/>
      <c r="G233" s="490"/>
      <c r="H233" s="490"/>
      <c r="I233" s="490"/>
      <c r="J233" s="490"/>
    </row>
    <row r="234" spans="2:10" ht="17.25" customHeight="1">
      <c r="B234" s="490"/>
      <c r="C234" s="490"/>
      <c r="D234" s="490"/>
      <c r="E234" s="490"/>
      <c r="F234" s="490"/>
      <c r="G234" s="490"/>
      <c r="H234" s="490"/>
      <c r="I234" s="490"/>
      <c r="J234" s="490"/>
    </row>
    <row r="235" spans="2:10" ht="17.25" customHeight="1">
      <c r="B235" s="490"/>
      <c r="C235" s="490"/>
      <c r="D235" s="490"/>
      <c r="E235" s="490"/>
      <c r="F235" s="490"/>
      <c r="G235" s="490"/>
      <c r="H235" s="490"/>
      <c r="I235" s="490"/>
      <c r="J235" s="490"/>
    </row>
    <row r="236" spans="2:10" ht="17.25" customHeight="1">
      <c r="B236" s="490"/>
      <c r="C236" s="490"/>
      <c r="D236" s="490"/>
      <c r="E236" s="490"/>
      <c r="F236" s="490"/>
      <c r="G236" s="490"/>
      <c r="H236" s="490"/>
      <c r="I236" s="490"/>
      <c r="J236" s="490"/>
    </row>
    <row r="237" spans="2:10" ht="17.25" customHeight="1">
      <c r="B237" s="490"/>
      <c r="C237" s="490"/>
      <c r="D237" s="490"/>
      <c r="E237" s="490"/>
      <c r="F237" s="490"/>
      <c r="G237" s="490"/>
      <c r="H237" s="490"/>
      <c r="I237" s="490"/>
      <c r="J237" s="490"/>
    </row>
    <row r="238" spans="2:10" ht="17.25" customHeight="1">
      <c r="B238" s="490"/>
      <c r="C238" s="490"/>
      <c r="D238" s="490"/>
      <c r="E238" s="490"/>
      <c r="F238" s="490"/>
      <c r="G238" s="490"/>
      <c r="H238" s="490"/>
      <c r="I238" s="490"/>
      <c r="J238" s="490"/>
    </row>
    <row r="239" spans="2:10" ht="17.25" customHeight="1">
      <c r="B239" s="490"/>
      <c r="C239" s="490"/>
      <c r="D239" s="490"/>
      <c r="E239" s="490"/>
      <c r="F239" s="490"/>
      <c r="G239" s="490"/>
      <c r="H239" s="490"/>
      <c r="I239" s="490"/>
      <c r="J239" s="490"/>
    </row>
    <row r="240" spans="2:10" ht="17.25" customHeight="1">
      <c r="B240" s="490"/>
      <c r="C240" s="490"/>
      <c r="D240" s="490"/>
      <c r="E240" s="490"/>
      <c r="F240" s="490"/>
      <c r="G240" s="490"/>
      <c r="H240" s="490"/>
      <c r="I240" s="490"/>
      <c r="J240" s="490"/>
    </row>
    <row r="241" spans="2:10" ht="17.25" customHeight="1">
      <c r="B241" s="490"/>
      <c r="C241" s="490"/>
      <c r="D241" s="490"/>
      <c r="E241" s="490"/>
      <c r="F241" s="490"/>
      <c r="G241" s="490"/>
      <c r="H241" s="490"/>
      <c r="I241" s="490"/>
      <c r="J241" s="490"/>
    </row>
    <row r="242" spans="2:10" ht="17.25" customHeight="1">
      <c r="B242" s="490"/>
      <c r="C242" s="490"/>
      <c r="D242" s="490"/>
      <c r="E242" s="490"/>
      <c r="F242" s="490"/>
      <c r="G242" s="490"/>
      <c r="H242" s="490"/>
      <c r="I242" s="490"/>
      <c r="J242" s="490"/>
    </row>
    <row r="243" spans="2:10" ht="17.25" customHeight="1">
      <c r="B243" s="490"/>
      <c r="C243" s="490"/>
      <c r="D243" s="490"/>
      <c r="E243" s="490"/>
      <c r="F243" s="490"/>
      <c r="G243" s="490"/>
      <c r="H243" s="490"/>
      <c r="I243" s="490"/>
      <c r="J243" s="490"/>
    </row>
    <row r="244" spans="2:10" ht="17.25" customHeight="1">
      <c r="B244" s="490"/>
      <c r="C244" s="490"/>
      <c r="D244" s="490"/>
      <c r="E244" s="490"/>
      <c r="F244" s="490"/>
      <c r="G244" s="490"/>
      <c r="H244" s="490"/>
      <c r="I244" s="490"/>
      <c r="J244" s="490"/>
    </row>
    <row r="245" spans="2:10" ht="17.25" customHeight="1">
      <c r="B245" s="490"/>
      <c r="C245" s="490"/>
      <c r="D245" s="490"/>
      <c r="E245" s="490"/>
      <c r="F245" s="490"/>
      <c r="G245" s="490"/>
      <c r="H245" s="490"/>
      <c r="I245" s="490"/>
      <c r="J245" s="490"/>
    </row>
    <row r="246" spans="2:10" ht="17.25" customHeight="1">
      <c r="B246" s="490"/>
      <c r="C246" s="490"/>
      <c r="D246" s="490"/>
      <c r="E246" s="490"/>
      <c r="F246" s="490"/>
      <c r="G246" s="490"/>
      <c r="H246" s="490"/>
      <c r="I246" s="490"/>
      <c r="J246" s="490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661"/>
  <sheetViews>
    <sheetView rightToLeft="1" view="pageBreakPreview" zoomScale="85" zoomScaleNormal="75" zoomScaleSheetLayoutView="85" workbookViewId="0">
      <selection activeCell="R101" sqref="R101"/>
    </sheetView>
  </sheetViews>
  <sheetFormatPr defaultRowHeight="18.75"/>
  <cols>
    <col min="1" max="1" width="17.42578125" style="512" customWidth="1"/>
    <col min="2" max="2" width="18.7109375" style="512" customWidth="1"/>
    <col min="3" max="3" width="9" style="512" customWidth="1"/>
    <col min="4" max="4" width="6.85546875" style="512" customWidth="1"/>
    <col min="5" max="5" width="7.140625" style="512" customWidth="1"/>
    <col min="6" max="6" width="8.85546875" style="512" customWidth="1"/>
    <col min="7" max="12" width="7.140625" style="512" customWidth="1"/>
    <col min="13" max="13" width="11.140625" style="492" customWidth="1"/>
    <col min="14" max="14" width="29.7109375" style="492" customWidth="1"/>
    <col min="15" max="15" width="18.5703125" style="492" customWidth="1"/>
    <col min="16" max="248" width="9.140625" style="492"/>
    <col min="249" max="249" width="17.85546875" style="492" customWidth="1"/>
    <col min="250" max="250" width="27.5703125" style="492" customWidth="1"/>
    <col min="251" max="251" width="7.85546875" style="492" customWidth="1"/>
    <col min="252" max="253" width="8.140625" style="492" customWidth="1"/>
    <col min="254" max="254" width="8" style="492" customWidth="1"/>
    <col min="255" max="260" width="7.7109375" style="492" customWidth="1"/>
    <col min="261" max="261" width="8.28515625" style="492" customWidth="1"/>
    <col min="262" max="262" width="8" style="492" customWidth="1"/>
    <col min="263" max="263" width="8.85546875" style="492" customWidth="1"/>
    <col min="264" max="504" width="9.140625" style="492"/>
    <col min="505" max="505" width="17.85546875" style="492" customWidth="1"/>
    <col min="506" max="506" width="27.5703125" style="492" customWidth="1"/>
    <col min="507" max="507" width="7.85546875" style="492" customWidth="1"/>
    <col min="508" max="509" width="8.140625" style="492" customWidth="1"/>
    <col min="510" max="510" width="8" style="492" customWidth="1"/>
    <col min="511" max="516" width="7.7109375" style="492" customWidth="1"/>
    <col min="517" max="517" width="8.28515625" style="492" customWidth="1"/>
    <col min="518" max="518" width="8" style="492" customWidth="1"/>
    <col min="519" max="519" width="8.85546875" style="492" customWidth="1"/>
    <col min="520" max="760" width="9.140625" style="492"/>
    <col min="761" max="761" width="17.85546875" style="492" customWidth="1"/>
    <col min="762" max="762" width="27.5703125" style="492" customWidth="1"/>
    <col min="763" max="763" width="7.85546875" style="492" customWidth="1"/>
    <col min="764" max="765" width="8.140625" style="492" customWidth="1"/>
    <col min="766" max="766" width="8" style="492" customWidth="1"/>
    <col min="767" max="772" width="7.7109375" style="492" customWidth="1"/>
    <col min="773" max="773" width="8.28515625" style="492" customWidth="1"/>
    <col min="774" max="774" width="8" style="492" customWidth="1"/>
    <col min="775" max="775" width="8.85546875" style="492" customWidth="1"/>
    <col min="776" max="1016" width="9.140625" style="492"/>
    <col min="1017" max="1017" width="17.85546875" style="492" customWidth="1"/>
    <col min="1018" max="1018" width="27.5703125" style="492" customWidth="1"/>
    <col min="1019" max="1019" width="7.85546875" style="492" customWidth="1"/>
    <col min="1020" max="1021" width="8.140625" style="492" customWidth="1"/>
    <col min="1022" max="1022" width="8" style="492" customWidth="1"/>
    <col min="1023" max="1028" width="7.7109375" style="492" customWidth="1"/>
    <col min="1029" max="1029" width="8.28515625" style="492" customWidth="1"/>
    <col min="1030" max="1030" width="8" style="492" customWidth="1"/>
    <col min="1031" max="1031" width="8.85546875" style="492" customWidth="1"/>
    <col min="1032" max="1272" width="9.140625" style="492"/>
    <col min="1273" max="1273" width="17.85546875" style="492" customWidth="1"/>
    <col min="1274" max="1274" width="27.5703125" style="492" customWidth="1"/>
    <col min="1275" max="1275" width="7.85546875" style="492" customWidth="1"/>
    <col min="1276" max="1277" width="8.140625" style="492" customWidth="1"/>
    <col min="1278" max="1278" width="8" style="492" customWidth="1"/>
    <col min="1279" max="1284" width="7.7109375" style="492" customWidth="1"/>
    <col min="1285" max="1285" width="8.28515625" style="492" customWidth="1"/>
    <col min="1286" max="1286" width="8" style="492" customWidth="1"/>
    <col min="1287" max="1287" width="8.85546875" style="492" customWidth="1"/>
    <col min="1288" max="1528" width="9.140625" style="492"/>
    <col min="1529" max="1529" width="17.85546875" style="492" customWidth="1"/>
    <col min="1530" max="1530" width="27.5703125" style="492" customWidth="1"/>
    <col min="1531" max="1531" width="7.85546875" style="492" customWidth="1"/>
    <col min="1532" max="1533" width="8.140625" style="492" customWidth="1"/>
    <col min="1534" max="1534" width="8" style="492" customWidth="1"/>
    <col min="1535" max="1540" width="7.7109375" style="492" customWidth="1"/>
    <col min="1541" max="1541" width="8.28515625" style="492" customWidth="1"/>
    <col min="1542" max="1542" width="8" style="492" customWidth="1"/>
    <col min="1543" max="1543" width="8.85546875" style="492" customWidth="1"/>
    <col min="1544" max="1784" width="9.140625" style="492"/>
    <col min="1785" max="1785" width="17.85546875" style="492" customWidth="1"/>
    <col min="1786" max="1786" width="27.5703125" style="492" customWidth="1"/>
    <col min="1787" max="1787" width="7.85546875" style="492" customWidth="1"/>
    <col min="1788" max="1789" width="8.140625" style="492" customWidth="1"/>
    <col min="1790" max="1790" width="8" style="492" customWidth="1"/>
    <col min="1791" max="1796" width="7.7109375" style="492" customWidth="1"/>
    <col min="1797" max="1797" width="8.28515625" style="492" customWidth="1"/>
    <col min="1798" max="1798" width="8" style="492" customWidth="1"/>
    <col min="1799" max="1799" width="8.85546875" style="492" customWidth="1"/>
    <col min="1800" max="2040" width="9.140625" style="492"/>
    <col min="2041" max="2041" width="17.85546875" style="492" customWidth="1"/>
    <col min="2042" max="2042" width="27.5703125" style="492" customWidth="1"/>
    <col min="2043" max="2043" width="7.85546875" style="492" customWidth="1"/>
    <col min="2044" max="2045" width="8.140625" style="492" customWidth="1"/>
    <col min="2046" max="2046" width="8" style="492" customWidth="1"/>
    <col min="2047" max="2052" width="7.7109375" style="492" customWidth="1"/>
    <col min="2053" max="2053" width="8.28515625" style="492" customWidth="1"/>
    <col min="2054" max="2054" width="8" style="492" customWidth="1"/>
    <col min="2055" max="2055" width="8.85546875" style="492" customWidth="1"/>
    <col min="2056" max="2296" width="9.140625" style="492"/>
    <col min="2297" max="2297" width="17.85546875" style="492" customWidth="1"/>
    <col min="2298" max="2298" width="27.5703125" style="492" customWidth="1"/>
    <col min="2299" max="2299" width="7.85546875" style="492" customWidth="1"/>
    <col min="2300" max="2301" width="8.140625" style="492" customWidth="1"/>
    <col min="2302" max="2302" width="8" style="492" customWidth="1"/>
    <col min="2303" max="2308" width="7.7109375" style="492" customWidth="1"/>
    <col min="2309" max="2309" width="8.28515625" style="492" customWidth="1"/>
    <col min="2310" max="2310" width="8" style="492" customWidth="1"/>
    <col min="2311" max="2311" width="8.85546875" style="492" customWidth="1"/>
    <col min="2312" max="2552" width="9.140625" style="492"/>
    <col min="2553" max="2553" width="17.85546875" style="492" customWidth="1"/>
    <col min="2554" max="2554" width="27.5703125" style="492" customWidth="1"/>
    <col min="2555" max="2555" width="7.85546875" style="492" customWidth="1"/>
    <col min="2556" max="2557" width="8.140625" style="492" customWidth="1"/>
    <col min="2558" max="2558" width="8" style="492" customWidth="1"/>
    <col min="2559" max="2564" width="7.7109375" style="492" customWidth="1"/>
    <col min="2565" max="2565" width="8.28515625" style="492" customWidth="1"/>
    <col min="2566" max="2566" width="8" style="492" customWidth="1"/>
    <col min="2567" max="2567" width="8.85546875" style="492" customWidth="1"/>
    <col min="2568" max="2808" width="9.140625" style="492"/>
    <col min="2809" max="2809" width="17.85546875" style="492" customWidth="1"/>
    <col min="2810" max="2810" width="27.5703125" style="492" customWidth="1"/>
    <col min="2811" max="2811" width="7.85546875" style="492" customWidth="1"/>
    <col min="2812" max="2813" width="8.140625" style="492" customWidth="1"/>
    <col min="2814" max="2814" width="8" style="492" customWidth="1"/>
    <col min="2815" max="2820" width="7.7109375" style="492" customWidth="1"/>
    <col min="2821" max="2821" width="8.28515625" style="492" customWidth="1"/>
    <col min="2822" max="2822" width="8" style="492" customWidth="1"/>
    <col min="2823" max="2823" width="8.85546875" style="492" customWidth="1"/>
    <col min="2824" max="3064" width="9.140625" style="492"/>
    <col min="3065" max="3065" width="17.85546875" style="492" customWidth="1"/>
    <col min="3066" max="3066" width="27.5703125" style="492" customWidth="1"/>
    <col min="3067" max="3067" width="7.85546875" style="492" customWidth="1"/>
    <col min="3068" max="3069" width="8.140625" style="492" customWidth="1"/>
    <col min="3070" max="3070" width="8" style="492" customWidth="1"/>
    <col min="3071" max="3076" width="7.7109375" style="492" customWidth="1"/>
    <col min="3077" max="3077" width="8.28515625" style="492" customWidth="1"/>
    <col min="3078" max="3078" width="8" style="492" customWidth="1"/>
    <col min="3079" max="3079" width="8.85546875" style="492" customWidth="1"/>
    <col min="3080" max="3320" width="9.140625" style="492"/>
    <col min="3321" max="3321" width="17.85546875" style="492" customWidth="1"/>
    <col min="3322" max="3322" width="27.5703125" style="492" customWidth="1"/>
    <col min="3323" max="3323" width="7.85546875" style="492" customWidth="1"/>
    <col min="3324" max="3325" width="8.140625" style="492" customWidth="1"/>
    <col min="3326" max="3326" width="8" style="492" customWidth="1"/>
    <col min="3327" max="3332" width="7.7109375" style="492" customWidth="1"/>
    <col min="3333" max="3333" width="8.28515625" style="492" customWidth="1"/>
    <col min="3334" max="3334" width="8" style="492" customWidth="1"/>
    <col min="3335" max="3335" width="8.85546875" style="492" customWidth="1"/>
    <col min="3336" max="3576" width="9.140625" style="492"/>
    <col min="3577" max="3577" width="17.85546875" style="492" customWidth="1"/>
    <col min="3578" max="3578" width="27.5703125" style="492" customWidth="1"/>
    <col min="3579" max="3579" width="7.85546875" style="492" customWidth="1"/>
    <col min="3580" max="3581" width="8.140625" style="492" customWidth="1"/>
    <col min="3582" max="3582" width="8" style="492" customWidth="1"/>
    <col min="3583" max="3588" width="7.7109375" style="492" customWidth="1"/>
    <col min="3589" max="3589" width="8.28515625" style="492" customWidth="1"/>
    <col min="3590" max="3590" width="8" style="492" customWidth="1"/>
    <col min="3591" max="3591" width="8.85546875" style="492" customWidth="1"/>
    <col min="3592" max="3832" width="9.140625" style="492"/>
    <col min="3833" max="3833" width="17.85546875" style="492" customWidth="1"/>
    <col min="3834" max="3834" width="27.5703125" style="492" customWidth="1"/>
    <col min="3835" max="3835" width="7.85546875" style="492" customWidth="1"/>
    <col min="3836" max="3837" width="8.140625" style="492" customWidth="1"/>
    <col min="3838" max="3838" width="8" style="492" customWidth="1"/>
    <col min="3839" max="3844" width="7.7109375" style="492" customWidth="1"/>
    <col min="3845" max="3845" width="8.28515625" style="492" customWidth="1"/>
    <col min="3846" max="3846" width="8" style="492" customWidth="1"/>
    <col min="3847" max="3847" width="8.85546875" style="492" customWidth="1"/>
    <col min="3848" max="4088" width="9.140625" style="492"/>
    <col min="4089" max="4089" width="17.85546875" style="492" customWidth="1"/>
    <col min="4090" max="4090" width="27.5703125" style="492" customWidth="1"/>
    <col min="4091" max="4091" width="7.85546875" style="492" customWidth="1"/>
    <col min="4092" max="4093" width="8.140625" style="492" customWidth="1"/>
    <col min="4094" max="4094" width="8" style="492" customWidth="1"/>
    <col min="4095" max="4100" width="7.7109375" style="492" customWidth="1"/>
    <col min="4101" max="4101" width="8.28515625" style="492" customWidth="1"/>
    <col min="4102" max="4102" width="8" style="492" customWidth="1"/>
    <col min="4103" max="4103" width="8.85546875" style="492" customWidth="1"/>
    <col min="4104" max="4344" width="9.140625" style="492"/>
    <col min="4345" max="4345" width="17.85546875" style="492" customWidth="1"/>
    <col min="4346" max="4346" width="27.5703125" style="492" customWidth="1"/>
    <col min="4347" max="4347" width="7.85546875" style="492" customWidth="1"/>
    <col min="4348" max="4349" width="8.140625" style="492" customWidth="1"/>
    <col min="4350" max="4350" width="8" style="492" customWidth="1"/>
    <col min="4351" max="4356" width="7.7109375" style="492" customWidth="1"/>
    <col min="4357" max="4357" width="8.28515625" style="492" customWidth="1"/>
    <col min="4358" max="4358" width="8" style="492" customWidth="1"/>
    <col min="4359" max="4359" width="8.85546875" style="492" customWidth="1"/>
    <col min="4360" max="4600" width="9.140625" style="492"/>
    <col min="4601" max="4601" width="17.85546875" style="492" customWidth="1"/>
    <col min="4602" max="4602" width="27.5703125" style="492" customWidth="1"/>
    <col min="4603" max="4603" width="7.85546875" style="492" customWidth="1"/>
    <col min="4604" max="4605" width="8.140625" style="492" customWidth="1"/>
    <col min="4606" max="4606" width="8" style="492" customWidth="1"/>
    <col min="4607" max="4612" width="7.7109375" style="492" customWidth="1"/>
    <col min="4613" max="4613" width="8.28515625" style="492" customWidth="1"/>
    <col min="4614" max="4614" width="8" style="492" customWidth="1"/>
    <col min="4615" max="4615" width="8.85546875" style="492" customWidth="1"/>
    <col min="4616" max="4856" width="9.140625" style="492"/>
    <col min="4857" max="4857" width="17.85546875" style="492" customWidth="1"/>
    <col min="4858" max="4858" width="27.5703125" style="492" customWidth="1"/>
    <col min="4859" max="4859" width="7.85546875" style="492" customWidth="1"/>
    <col min="4860" max="4861" width="8.140625" style="492" customWidth="1"/>
    <col min="4862" max="4862" width="8" style="492" customWidth="1"/>
    <col min="4863" max="4868" width="7.7109375" style="492" customWidth="1"/>
    <col min="4869" max="4869" width="8.28515625" style="492" customWidth="1"/>
    <col min="4870" max="4870" width="8" style="492" customWidth="1"/>
    <col min="4871" max="4871" width="8.85546875" style="492" customWidth="1"/>
    <col min="4872" max="5112" width="9.140625" style="492"/>
    <col min="5113" max="5113" width="17.85546875" style="492" customWidth="1"/>
    <col min="5114" max="5114" width="27.5703125" style="492" customWidth="1"/>
    <col min="5115" max="5115" width="7.85546875" style="492" customWidth="1"/>
    <col min="5116" max="5117" width="8.140625" style="492" customWidth="1"/>
    <col min="5118" max="5118" width="8" style="492" customWidth="1"/>
    <col min="5119" max="5124" width="7.7109375" style="492" customWidth="1"/>
    <col min="5125" max="5125" width="8.28515625" style="492" customWidth="1"/>
    <col min="5126" max="5126" width="8" style="492" customWidth="1"/>
    <col min="5127" max="5127" width="8.85546875" style="492" customWidth="1"/>
    <col min="5128" max="5368" width="9.140625" style="492"/>
    <col min="5369" max="5369" width="17.85546875" style="492" customWidth="1"/>
    <col min="5370" max="5370" width="27.5703125" style="492" customWidth="1"/>
    <col min="5371" max="5371" width="7.85546875" style="492" customWidth="1"/>
    <col min="5372" max="5373" width="8.140625" style="492" customWidth="1"/>
    <col min="5374" max="5374" width="8" style="492" customWidth="1"/>
    <col min="5375" max="5380" width="7.7109375" style="492" customWidth="1"/>
    <col min="5381" max="5381" width="8.28515625" style="492" customWidth="1"/>
    <col min="5382" max="5382" width="8" style="492" customWidth="1"/>
    <col min="5383" max="5383" width="8.85546875" style="492" customWidth="1"/>
    <col min="5384" max="5624" width="9.140625" style="492"/>
    <col min="5625" max="5625" width="17.85546875" style="492" customWidth="1"/>
    <col min="5626" max="5626" width="27.5703125" style="492" customWidth="1"/>
    <col min="5627" max="5627" width="7.85546875" style="492" customWidth="1"/>
    <col min="5628" max="5629" width="8.140625" style="492" customWidth="1"/>
    <col min="5630" max="5630" width="8" style="492" customWidth="1"/>
    <col min="5631" max="5636" width="7.7109375" style="492" customWidth="1"/>
    <col min="5637" max="5637" width="8.28515625" style="492" customWidth="1"/>
    <col min="5638" max="5638" width="8" style="492" customWidth="1"/>
    <col min="5639" max="5639" width="8.85546875" style="492" customWidth="1"/>
    <col min="5640" max="5880" width="9.140625" style="492"/>
    <col min="5881" max="5881" width="17.85546875" style="492" customWidth="1"/>
    <col min="5882" max="5882" width="27.5703125" style="492" customWidth="1"/>
    <col min="5883" max="5883" width="7.85546875" style="492" customWidth="1"/>
    <col min="5884" max="5885" width="8.140625" style="492" customWidth="1"/>
    <col min="5886" max="5886" width="8" style="492" customWidth="1"/>
    <col min="5887" max="5892" width="7.7109375" style="492" customWidth="1"/>
    <col min="5893" max="5893" width="8.28515625" style="492" customWidth="1"/>
    <col min="5894" max="5894" width="8" style="492" customWidth="1"/>
    <col min="5895" max="5895" width="8.85546875" style="492" customWidth="1"/>
    <col min="5896" max="6136" width="9.140625" style="492"/>
    <col min="6137" max="6137" width="17.85546875" style="492" customWidth="1"/>
    <col min="6138" max="6138" width="27.5703125" style="492" customWidth="1"/>
    <col min="6139" max="6139" width="7.85546875" style="492" customWidth="1"/>
    <col min="6140" max="6141" width="8.140625" style="492" customWidth="1"/>
    <col min="6142" max="6142" width="8" style="492" customWidth="1"/>
    <col min="6143" max="6148" width="7.7109375" style="492" customWidth="1"/>
    <col min="6149" max="6149" width="8.28515625" style="492" customWidth="1"/>
    <col min="6150" max="6150" width="8" style="492" customWidth="1"/>
    <col min="6151" max="6151" width="8.85546875" style="492" customWidth="1"/>
    <col min="6152" max="6392" width="9.140625" style="492"/>
    <col min="6393" max="6393" width="17.85546875" style="492" customWidth="1"/>
    <col min="6394" max="6394" width="27.5703125" style="492" customWidth="1"/>
    <col min="6395" max="6395" width="7.85546875" style="492" customWidth="1"/>
    <col min="6396" max="6397" width="8.140625" style="492" customWidth="1"/>
    <col min="6398" max="6398" width="8" style="492" customWidth="1"/>
    <col min="6399" max="6404" width="7.7109375" style="492" customWidth="1"/>
    <col min="6405" max="6405" width="8.28515625" style="492" customWidth="1"/>
    <col min="6406" max="6406" width="8" style="492" customWidth="1"/>
    <col min="6407" max="6407" width="8.85546875" style="492" customWidth="1"/>
    <col min="6408" max="6648" width="9.140625" style="492"/>
    <col min="6649" max="6649" width="17.85546875" style="492" customWidth="1"/>
    <col min="6650" max="6650" width="27.5703125" style="492" customWidth="1"/>
    <col min="6651" max="6651" width="7.85546875" style="492" customWidth="1"/>
    <col min="6652" max="6653" width="8.140625" style="492" customWidth="1"/>
    <col min="6654" max="6654" width="8" style="492" customWidth="1"/>
    <col min="6655" max="6660" width="7.7109375" style="492" customWidth="1"/>
    <col min="6661" max="6661" width="8.28515625" style="492" customWidth="1"/>
    <col min="6662" max="6662" width="8" style="492" customWidth="1"/>
    <col min="6663" max="6663" width="8.85546875" style="492" customWidth="1"/>
    <col min="6664" max="6904" width="9.140625" style="492"/>
    <col min="6905" max="6905" width="17.85546875" style="492" customWidth="1"/>
    <col min="6906" max="6906" width="27.5703125" style="492" customWidth="1"/>
    <col min="6907" max="6907" width="7.85546875" style="492" customWidth="1"/>
    <col min="6908" max="6909" width="8.140625" style="492" customWidth="1"/>
    <col min="6910" max="6910" width="8" style="492" customWidth="1"/>
    <col min="6911" max="6916" width="7.7109375" style="492" customWidth="1"/>
    <col min="6917" max="6917" width="8.28515625" style="492" customWidth="1"/>
    <col min="6918" max="6918" width="8" style="492" customWidth="1"/>
    <col min="6919" max="6919" width="8.85546875" style="492" customWidth="1"/>
    <col min="6920" max="7160" width="9.140625" style="492"/>
    <col min="7161" max="7161" width="17.85546875" style="492" customWidth="1"/>
    <col min="7162" max="7162" width="27.5703125" style="492" customWidth="1"/>
    <col min="7163" max="7163" width="7.85546875" style="492" customWidth="1"/>
    <col min="7164" max="7165" width="8.140625" style="492" customWidth="1"/>
    <col min="7166" max="7166" width="8" style="492" customWidth="1"/>
    <col min="7167" max="7172" width="7.7109375" style="492" customWidth="1"/>
    <col min="7173" max="7173" width="8.28515625" style="492" customWidth="1"/>
    <col min="7174" max="7174" width="8" style="492" customWidth="1"/>
    <col min="7175" max="7175" width="8.85546875" style="492" customWidth="1"/>
    <col min="7176" max="7416" width="9.140625" style="492"/>
    <col min="7417" max="7417" width="17.85546875" style="492" customWidth="1"/>
    <col min="7418" max="7418" width="27.5703125" style="492" customWidth="1"/>
    <col min="7419" max="7419" width="7.85546875" style="492" customWidth="1"/>
    <col min="7420" max="7421" width="8.140625" style="492" customWidth="1"/>
    <col min="7422" max="7422" width="8" style="492" customWidth="1"/>
    <col min="7423" max="7428" width="7.7109375" style="492" customWidth="1"/>
    <col min="7429" max="7429" width="8.28515625" style="492" customWidth="1"/>
    <col min="7430" max="7430" width="8" style="492" customWidth="1"/>
    <col min="7431" max="7431" width="8.85546875" style="492" customWidth="1"/>
    <col min="7432" max="7672" width="9.140625" style="492"/>
    <col min="7673" max="7673" width="17.85546875" style="492" customWidth="1"/>
    <col min="7674" max="7674" width="27.5703125" style="492" customWidth="1"/>
    <col min="7675" max="7675" width="7.85546875" style="492" customWidth="1"/>
    <col min="7676" max="7677" width="8.140625" style="492" customWidth="1"/>
    <col min="7678" max="7678" width="8" style="492" customWidth="1"/>
    <col min="7679" max="7684" width="7.7109375" style="492" customWidth="1"/>
    <col min="7685" max="7685" width="8.28515625" style="492" customWidth="1"/>
    <col min="7686" max="7686" width="8" style="492" customWidth="1"/>
    <col min="7687" max="7687" width="8.85546875" style="492" customWidth="1"/>
    <col min="7688" max="7928" width="9.140625" style="492"/>
    <col min="7929" max="7929" width="17.85546875" style="492" customWidth="1"/>
    <col min="7930" max="7930" width="27.5703125" style="492" customWidth="1"/>
    <col min="7931" max="7931" width="7.85546875" style="492" customWidth="1"/>
    <col min="7932" max="7933" width="8.140625" style="492" customWidth="1"/>
    <col min="7934" max="7934" width="8" style="492" customWidth="1"/>
    <col min="7935" max="7940" width="7.7109375" style="492" customWidth="1"/>
    <col min="7941" max="7941" width="8.28515625" style="492" customWidth="1"/>
    <col min="7942" max="7942" width="8" style="492" customWidth="1"/>
    <col min="7943" max="7943" width="8.85546875" style="492" customWidth="1"/>
    <col min="7944" max="8184" width="9.140625" style="492"/>
    <col min="8185" max="8185" width="17.85546875" style="492" customWidth="1"/>
    <col min="8186" max="8186" width="27.5703125" style="492" customWidth="1"/>
    <col min="8187" max="8187" width="7.85546875" style="492" customWidth="1"/>
    <col min="8188" max="8189" width="8.140625" style="492" customWidth="1"/>
    <col min="8190" max="8190" width="8" style="492" customWidth="1"/>
    <col min="8191" max="8196" width="7.7109375" style="492" customWidth="1"/>
    <col min="8197" max="8197" width="8.28515625" style="492" customWidth="1"/>
    <col min="8198" max="8198" width="8" style="492" customWidth="1"/>
    <col min="8199" max="8199" width="8.85546875" style="492" customWidth="1"/>
    <col min="8200" max="8440" width="9.140625" style="492"/>
    <col min="8441" max="8441" width="17.85546875" style="492" customWidth="1"/>
    <col min="8442" max="8442" width="27.5703125" style="492" customWidth="1"/>
    <col min="8443" max="8443" width="7.85546875" style="492" customWidth="1"/>
    <col min="8444" max="8445" width="8.140625" style="492" customWidth="1"/>
    <col min="8446" max="8446" width="8" style="492" customWidth="1"/>
    <col min="8447" max="8452" width="7.7109375" style="492" customWidth="1"/>
    <col min="8453" max="8453" width="8.28515625" style="492" customWidth="1"/>
    <col min="8454" max="8454" width="8" style="492" customWidth="1"/>
    <col min="8455" max="8455" width="8.85546875" style="492" customWidth="1"/>
    <col min="8456" max="8696" width="9.140625" style="492"/>
    <col min="8697" max="8697" width="17.85546875" style="492" customWidth="1"/>
    <col min="8698" max="8698" width="27.5703125" style="492" customWidth="1"/>
    <col min="8699" max="8699" width="7.85546875" style="492" customWidth="1"/>
    <col min="8700" max="8701" width="8.140625" style="492" customWidth="1"/>
    <col min="8702" max="8702" width="8" style="492" customWidth="1"/>
    <col min="8703" max="8708" width="7.7109375" style="492" customWidth="1"/>
    <col min="8709" max="8709" width="8.28515625" style="492" customWidth="1"/>
    <col min="8710" max="8710" width="8" style="492" customWidth="1"/>
    <col min="8711" max="8711" width="8.85546875" style="492" customWidth="1"/>
    <col min="8712" max="8952" width="9.140625" style="492"/>
    <col min="8953" max="8953" width="17.85546875" style="492" customWidth="1"/>
    <col min="8954" max="8954" width="27.5703125" style="492" customWidth="1"/>
    <col min="8955" max="8955" width="7.85546875" style="492" customWidth="1"/>
    <col min="8956" max="8957" width="8.140625" style="492" customWidth="1"/>
    <col min="8958" max="8958" width="8" style="492" customWidth="1"/>
    <col min="8959" max="8964" width="7.7109375" style="492" customWidth="1"/>
    <col min="8965" max="8965" width="8.28515625" style="492" customWidth="1"/>
    <col min="8966" max="8966" width="8" style="492" customWidth="1"/>
    <col min="8967" max="8967" width="8.85546875" style="492" customWidth="1"/>
    <col min="8968" max="9208" width="9.140625" style="492"/>
    <col min="9209" max="9209" width="17.85546875" style="492" customWidth="1"/>
    <col min="9210" max="9210" width="27.5703125" style="492" customWidth="1"/>
    <col min="9211" max="9211" width="7.85546875" style="492" customWidth="1"/>
    <col min="9212" max="9213" width="8.140625" style="492" customWidth="1"/>
    <col min="9214" max="9214" width="8" style="492" customWidth="1"/>
    <col min="9215" max="9220" width="7.7109375" style="492" customWidth="1"/>
    <col min="9221" max="9221" width="8.28515625" style="492" customWidth="1"/>
    <col min="9222" max="9222" width="8" style="492" customWidth="1"/>
    <col min="9223" max="9223" width="8.85546875" style="492" customWidth="1"/>
    <col min="9224" max="9464" width="9.140625" style="492"/>
    <col min="9465" max="9465" width="17.85546875" style="492" customWidth="1"/>
    <col min="9466" max="9466" width="27.5703125" style="492" customWidth="1"/>
    <col min="9467" max="9467" width="7.85546875" style="492" customWidth="1"/>
    <col min="9468" max="9469" width="8.140625" style="492" customWidth="1"/>
    <col min="9470" max="9470" width="8" style="492" customWidth="1"/>
    <col min="9471" max="9476" width="7.7109375" style="492" customWidth="1"/>
    <col min="9477" max="9477" width="8.28515625" style="492" customWidth="1"/>
    <col min="9478" max="9478" width="8" style="492" customWidth="1"/>
    <col min="9479" max="9479" width="8.85546875" style="492" customWidth="1"/>
    <col min="9480" max="9720" width="9.140625" style="492"/>
    <col min="9721" max="9721" width="17.85546875" style="492" customWidth="1"/>
    <col min="9722" max="9722" width="27.5703125" style="492" customWidth="1"/>
    <col min="9723" max="9723" width="7.85546875" style="492" customWidth="1"/>
    <col min="9724" max="9725" width="8.140625" style="492" customWidth="1"/>
    <col min="9726" max="9726" width="8" style="492" customWidth="1"/>
    <col min="9727" max="9732" width="7.7109375" style="492" customWidth="1"/>
    <col min="9733" max="9733" width="8.28515625" style="492" customWidth="1"/>
    <col min="9734" max="9734" width="8" style="492" customWidth="1"/>
    <col min="9735" max="9735" width="8.85546875" style="492" customWidth="1"/>
    <col min="9736" max="9976" width="9.140625" style="492"/>
    <col min="9977" max="9977" width="17.85546875" style="492" customWidth="1"/>
    <col min="9978" max="9978" width="27.5703125" style="492" customWidth="1"/>
    <col min="9979" max="9979" width="7.85546875" style="492" customWidth="1"/>
    <col min="9980" max="9981" width="8.140625" style="492" customWidth="1"/>
    <col min="9982" max="9982" width="8" style="492" customWidth="1"/>
    <col min="9983" max="9988" width="7.7109375" style="492" customWidth="1"/>
    <col min="9989" max="9989" width="8.28515625" style="492" customWidth="1"/>
    <col min="9990" max="9990" width="8" style="492" customWidth="1"/>
    <col min="9991" max="9991" width="8.85546875" style="492" customWidth="1"/>
    <col min="9992" max="10232" width="9.140625" style="492"/>
    <col min="10233" max="10233" width="17.85546875" style="492" customWidth="1"/>
    <col min="10234" max="10234" width="27.5703125" style="492" customWidth="1"/>
    <col min="10235" max="10235" width="7.85546875" style="492" customWidth="1"/>
    <col min="10236" max="10237" width="8.140625" style="492" customWidth="1"/>
    <col min="10238" max="10238" width="8" style="492" customWidth="1"/>
    <col min="10239" max="10244" width="7.7109375" style="492" customWidth="1"/>
    <col min="10245" max="10245" width="8.28515625" style="492" customWidth="1"/>
    <col min="10246" max="10246" width="8" style="492" customWidth="1"/>
    <col min="10247" max="10247" width="8.85546875" style="492" customWidth="1"/>
    <col min="10248" max="10488" width="9.140625" style="492"/>
    <col min="10489" max="10489" width="17.85546875" style="492" customWidth="1"/>
    <col min="10490" max="10490" width="27.5703125" style="492" customWidth="1"/>
    <col min="10491" max="10491" width="7.85546875" style="492" customWidth="1"/>
    <col min="10492" max="10493" width="8.140625" style="492" customWidth="1"/>
    <col min="10494" max="10494" width="8" style="492" customWidth="1"/>
    <col min="10495" max="10500" width="7.7109375" style="492" customWidth="1"/>
    <col min="10501" max="10501" width="8.28515625" style="492" customWidth="1"/>
    <col min="10502" max="10502" width="8" style="492" customWidth="1"/>
    <col min="10503" max="10503" width="8.85546875" style="492" customWidth="1"/>
    <col min="10504" max="10744" width="9.140625" style="492"/>
    <col min="10745" max="10745" width="17.85546875" style="492" customWidth="1"/>
    <col min="10746" max="10746" width="27.5703125" style="492" customWidth="1"/>
    <col min="10747" max="10747" width="7.85546875" style="492" customWidth="1"/>
    <col min="10748" max="10749" width="8.140625" style="492" customWidth="1"/>
    <col min="10750" max="10750" width="8" style="492" customWidth="1"/>
    <col min="10751" max="10756" width="7.7109375" style="492" customWidth="1"/>
    <col min="10757" max="10757" width="8.28515625" style="492" customWidth="1"/>
    <col min="10758" max="10758" width="8" style="492" customWidth="1"/>
    <col min="10759" max="10759" width="8.85546875" style="492" customWidth="1"/>
    <col min="10760" max="11000" width="9.140625" style="492"/>
    <col min="11001" max="11001" width="17.85546875" style="492" customWidth="1"/>
    <col min="11002" max="11002" width="27.5703125" style="492" customWidth="1"/>
    <col min="11003" max="11003" width="7.85546875" style="492" customWidth="1"/>
    <col min="11004" max="11005" width="8.140625" style="492" customWidth="1"/>
    <col min="11006" max="11006" width="8" style="492" customWidth="1"/>
    <col min="11007" max="11012" width="7.7109375" style="492" customWidth="1"/>
    <col min="11013" max="11013" width="8.28515625" style="492" customWidth="1"/>
    <col min="11014" max="11014" width="8" style="492" customWidth="1"/>
    <col min="11015" max="11015" width="8.85546875" style="492" customWidth="1"/>
    <col min="11016" max="11256" width="9.140625" style="492"/>
    <col min="11257" max="11257" width="17.85546875" style="492" customWidth="1"/>
    <col min="11258" max="11258" width="27.5703125" style="492" customWidth="1"/>
    <col min="11259" max="11259" width="7.85546875" style="492" customWidth="1"/>
    <col min="11260" max="11261" width="8.140625" style="492" customWidth="1"/>
    <col min="11262" max="11262" width="8" style="492" customWidth="1"/>
    <col min="11263" max="11268" width="7.7109375" style="492" customWidth="1"/>
    <col min="11269" max="11269" width="8.28515625" style="492" customWidth="1"/>
    <col min="11270" max="11270" width="8" style="492" customWidth="1"/>
    <col min="11271" max="11271" width="8.85546875" style="492" customWidth="1"/>
    <col min="11272" max="11512" width="9.140625" style="492"/>
    <col min="11513" max="11513" width="17.85546875" style="492" customWidth="1"/>
    <col min="11514" max="11514" width="27.5703125" style="492" customWidth="1"/>
    <col min="11515" max="11515" width="7.85546875" style="492" customWidth="1"/>
    <col min="11516" max="11517" width="8.140625" style="492" customWidth="1"/>
    <col min="11518" max="11518" width="8" style="492" customWidth="1"/>
    <col min="11519" max="11524" width="7.7109375" style="492" customWidth="1"/>
    <col min="11525" max="11525" width="8.28515625" style="492" customWidth="1"/>
    <col min="11526" max="11526" width="8" style="492" customWidth="1"/>
    <col min="11527" max="11527" width="8.85546875" style="492" customWidth="1"/>
    <col min="11528" max="11768" width="9.140625" style="492"/>
    <col min="11769" max="11769" width="17.85546875" style="492" customWidth="1"/>
    <col min="11770" max="11770" width="27.5703125" style="492" customWidth="1"/>
    <col min="11771" max="11771" width="7.85546875" style="492" customWidth="1"/>
    <col min="11772" max="11773" width="8.140625" style="492" customWidth="1"/>
    <col min="11774" max="11774" width="8" style="492" customWidth="1"/>
    <col min="11775" max="11780" width="7.7109375" style="492" customWidth="1"/>
    <col min="11781" max="11781" width="8.28515625" style="492" customWidth="1"/>
    <col min="11782" max="11782" width="8" style="492" customWidth="1"/>
    <col min="11783" max="11783" width="8.85546875" style="492" customWidth="1"/>
    <col min="11784" max="12024" width="9.140625" style="492"/>
    <col min="12025" max="12025" width="17.85546875" style="492" customWidth="1"/>
    <col min="12026" max="12026" width="27.5703125" style="492" customWidth="1"/>
    <col min="12027" max="12027" width="7.85546875" style="492" customWidth="1"/>
    <col min="12028" max="12029" width="8.140625" style="492" customWidth="1"/>
    <col min="12030" max="12030" width="8" style="492" customWidth="1"/>
    <col min="12031" max="12036" width="7.7109375" style="492" customWidth="1"/>
    <col min="12037" max="12037" width="8.28515625" style="492" customWidth="1"/>
    <col min="12038" max="12038" width="8" style="492" customWidth="1"/>
    <col min="12039" max="12039" width="8.85546875" style="492" customWidth="1"/>
    <col min="12040" max="12280" width="9.140625" style="492"/>
    <col min="12281" max="12281" width="17.85546875" style="492" customWidth="1"/>
    <col min="12282" max="12282" width="27.5703125" style="492" customWidth="1"/>
    <col min="12283" max="12283" width="7.85546875" style="492" customWidth="1"/>
    <col min="12284" max="12285" width="8.140625" style="492" customWidth="1"/>
    <col min="12286" max="12286" width="8" style="492" customWidth="1"/>
    <col min="12287" max="12292" width="7.7109375" style="492" customWidth="1"/>
    <col min="12293" max="12293" width="8.28515625" style="492" customWidth="1"/>
    <col min="12294" max="12294" width="8" style="492" customWidth="1"/>
    <col min="12295" max="12295" width="8.85546875" style="492" customWidth="1"/>
    <col min="12296" max="12536" width="9.140625" style="492"/>
    <col min="12537" max="12537" width="17.85546875" style="492" customWidth="1"/>
    <col min="12538" max="12538" width="27.5703125" style="492" customWidth="1"/>
    <col min="12539" max="12539" width="7.85546875" style="492" customWidth="1"/>
    <col min="12540" max="12541" width="8.140625" style="492" customWidth="1"/>
    <col min="12542" max="12542" width="8" style="492" customWidth="1"/>
    <col min="12543" max="12548" width="7.7109375" style="492" customWidth="1"/>
    <col min="12549" max="12549" width="8.28515625" style="492" customWidth="1"/>
    <col min="12550" max="12550" width="8" style="492" customWidth="1"/>
    <col min="12551" max="12551" width="8.85546875" style="492" customWidth="1"/>
    <col min="12552" max="12792" width="9.140625" style="492"/>
    <col min="12793" max="12793" width="17.85546875" style="492" customWidth="1"/>
    <col min="12794" max="12794" width="27.5703125" style="492" customWidth="1"/>
    <col min="12795" max="12795" width="7.85546875" style="492" customWidth="1"/>
    <col min="12796" max="12797" width="8.140625" style="492" customWidth="1"/>
    <col min="12798" max="12798" width="8" style="492" customWidth="1"/>
    <col min="12799" max="12804" width="7.7109375" style="492" customWidth="1"/>
    <col min="12805" max="12805" width="8.28515625" style="492" customWidth="1"/>
    <col min="12806" max="12806" width="8" style="492" customWidth="1"/>
    <col min="12807" max="12807" width="8.85546875" style="492" customWidth="1"/>
    <col min="12808" max="13048" width="9.140625" style="492"/>
    <col min="13049" max="13049" width="17.85546875" style="492" customWidth="1"/>
    <col min="13050" max="13050" width="27.5703125" style="492" customWidth="1"/>
    <col min="13051" max="13051" width="7.85546875" style="492" customWidth="1"/>
    <col min="13052" max="13053" width="8.140625" style="492" customWidth="1"/>
    <col min="13054" max="13054" width="8" style="492" customWidth="1"/>
    <col min="13055" max="13060" width="7.7109375" style="492" customWidth="1"/>
    <col min="13061" max="13061" width="8.28515625" style="492" customWidth="1"/>
    <col min="13062" max="13062" width="8" style="492" customWidth="1"/>
    <col min="13063" max="13063" width="8.85546875" style="492" customWidth="1"/>
    <col min="13064" max="13304" width="9.140625" style="492"/>
    <col min="13305" max="13305" width="17.85546875" style="492" customWidth="1"/>
    <col min="13306" max="13306" width="27.5703125" style="492" customWidth="1"/>
    <col min="13307" max="13307" width="7.85546875" style="492" customWidth="1"/>
    <col min="13308" max="13309" width="8.140625" style="492" customWidth="1"/>
    <col min="13310" max="13310" width="8" style="492" customWidth="1"/>
    <col min="13311" max="13316" width="7.7109375" style="492" customWidth="1"/>
    <col min="13317" max="13317" width="8.28515625" style="492" customWidth="1"/>
    <col min="13318" max="13318" width="8" style="492" customWidth="1"/>
    <col min="13319" max="13319" width="8.85546875" style="492" customWidth="1"/>
    <col min="13320" max="13560" width="9.140625" style="492"/>
    <col min="13561" max="13561" width="17.85546875" style="492" customWidth="1"/>
    <col min="13562" max="13562" width="27.5703125" style="492" customWidth="1"/>
    <col min="13563" max="13563" width="7.85546875" style="492" customWidth="1"/>
    <col min="13564" max="13565" width="8.140625" style="492" customWidth="1"/>
    <col min="13566" max="13566" width="8" style="492" customWidth="1"/>
    <col min="13567" max="13572" width="7.7109375" style="492" customWidth="1"/>
    <col min="13573" max="13573" width="8.28515625" style="492" customWidth="1"/>
    <col min="13574" max="13574" width="8" style="492" customWidth="1"/>
    <col min="13575" max="13575" width="8.85546875" style="492" customWidth="1"/>
    <col min="13576" max="13816" width="9.140625" style="492"/>
    <col min="13817" max="13817" width="17.85546875" style="492" customWidth="1"/>
    <col min="13818" max="13818" width="27.5703125" style="492" customWidth="1"/>
    <col min="13819" max="13819" width="7.85546875" style="492" customWidth="1"/>
    <col min="13820" max="13821" width="8.140625" style="492" customWidth="1"/>
    <col min="13822" max="13822" width="8" style="492" customWidth="1"/>
    <col min="13823" max="13828" width="7.7109375" style="492" customWidth="1"/>
    <col min="13829" max="13829" width="8.28515625" style="492" customWidth="1"/>
    <col min="13830" max="13830" width="8" style="492" customWidth="1"/>
    <col min="13831" max="13831" width="8.85546875" style="492" customWidth="1"/>
    <col min="13832" max="14072" width="9.140625" style="492"/>
    <col min="14073" max="14073" width="17.85546875" style="492" customWidth="1"/>
    <col min="14074" max="14074" width="27.5703125" style="492" customWidth="1"/>
    <col min="14075" max="14075" width="7.85546875" style="492" customWidth="1"/>
    <col min="14076" max="14077" width="8.140625" style="492" customWidth="1"/>
    <col min="14078" max="14078" width="8" style="492" customWidth="1"/>
    <col min="14079" max="14084" width="7.7109375" style="492" customWidth="1"/>
    <col min="14085" max="14085" width="8.28515625" style="492" customWidth="1"/>
    <col min="14086" max="14086" width="8" style="492" customWidth="1"/>
    <col min="14087" max="14087" width="8.85546875" style="492" customWidth="1"/>
    <col min="14088" max="14328" width="9.140625" style="492"/>
    <col min="14329" max="14329" width="17.85546875" style="492" customWidth="1"/>
    <col min="14330" max="14330" width="27.5703125" style="492" customWidth="1"/>
    <col min="14331" max="14331" width="7.85546875" style="492" customWidth="1"/>
    <col min="14332" max="14333" width="8.140625" style="492" customWidth="1"/>
    <col min="14334" max="14334" width="8" style="492" customWidth="1"/>
    <col min="14335" max="14340" width="7.7109375" style="492" customWidth="1"/>
    <col min="14341" max="14341" width="8.28515625" style="492" customWidth="1"/>
    <col min="14342" max="14342" width="8" style="492" customWidth="1"/>
    <col min="14343" max="14343" width="8.85546875" style="492" customWidth="1"/>
    <col min="14344" max="14584" width="9.140625" style="492"/>
    <col min="14585" max="14585" width="17.85546875" style="492" customWidth="1"/>
    <col min="14586" max="14586" width="27.5703125" style="492" customWidth="1"/>
    <col min="14587" max="14587" width="7.85546875" style="492" customWidth="1"/>
    <col min="14588" max="14589" width="8.140625" style="492" customWidth="1"/>
    <col min="14590" max="14590" width="8" style="492" customWidth="1"/>
    <col min="14591" max="14596" width="7.7109375" style="492" customWidth="1"/>
    <col min="14597" max="14597" width="8.28515625" style="492" customWidth="1"/>
    <col min="14598" max="14598" width="8" style="492" customWidth="1"/>
    <col min="14599" max="14599" width="8.85546875" style="492" customWidth="1"/>
    <col min="14600" max="14840" width="9.140625" style="492"/>
    <col min="14841" max="14841" width="17.85546875" style="492" customWidth="1"/>
    <col min="14842" max="14842" width="27.5703125" style="492" customWidth="1"/>
    <col min="14843" max="14843" width="7.85546875" style="492" customWidth="1"/>
    <col min="14844" max="14845" width="8.140625" style="492" customWidth="1"/>
    <col min="14846" max="14846" width="8" style="492" customWidth="1"/>
    <col min="14847" max="14852" width="7.7109375" style="492" customWidth="1"/>
    <col min="14853" max="14853" width="8.28515625" style="492" customWidth="1"/>
    <col min="14854" max="14854" width="8" style="492" customWidth="1"/>
    <col min="14855" max="14855" width="8.85546875" style="492" customWidth="1"/>
    <col min="14856" max="15096" width="9.140625" style="492"/>
    <col min="15097" max="15097" width="17.85546875" style="492" customWidth="1"/>
    <col min="15098" max="15098" width="27.5703125" style="492" customWidth="1"/>
    <col min="15099" max="15099" width="7.85546875" style="492" customWidth="1"/>
    <col min="15100" max="15101" width="8.140625" style="492" customWidth="1"/>
    <col min="15102" max="15102" width="8" style="492" customWidth="1"/>
    <col min="15103" max="15108" width="7.7109375" style="492" customWidth="1"/>
    <col min="15109" max="15109" width="8.28515625" style="492" customWidth="1"/>
    <col min="15110" max="15110" width="8" style="492" customWidth="1"/>
    <col min="15111" max="15111" width="8.85546875" style="492" customWidth="1"/>
    <col min="15112" max="15352" width="9.140625" style="492"/>
    <col min="15353" max="15353" width="17.85546875" style="492" customWidth="1"/>
    <col min="15354" max="15354" width="27.5703125" style="492" customWidth="1"/>
    <col min="15355" max="15355" width="7.85546875" style="492" customWidth="1"/>
    <col min="15356" max="15357" width="8.140625" style="492" customWidth="1"/>
    <col min="15358" max="15358" width="8" style="492" customWidth="1"/>
    <col min="15359" max="15364" width="7.7109375" style="492" customWidth="1"/>
    <col min="15365" max="15365" width="8.28515625" style="492" customWidth="1"/>
    <col min="15366" max="15366" width="8" style="492" customWidth="1"/>
    <col min="15367" max="15367" width="8.85546875" style="492" customWidth="1"/>
    <col min="15368" max="15608" width="9.140625" style="492"/>
    <col min="15609" max="15609" width="17.85546875" style="492" customWidth="1"/>
    <col min="15610" max="15610" width="27.5703125" style="492" customWidth="1"/>
    <col min="15611" max="15611" width="7.85546875" style="492" customWidth="1"/>
    <col min="15612" max="15613" width="8.140625" style="492" customWidth="1"/>
    <col min="15614" max="15614" width="8" style="492" customWidth="1"/>
    <col min="15615" max="15620" width="7.7109375" style="492" customWidth="1"/>
    <col min="15621" max="15621" width="8.28515625" style="492" customWidth="1"/>
    <col min="15622" max="15622" width="8" style="492" customWidth="1"/>
    <col min="15623" max="15623" width="8.85546875" style="492" customWidth="1"/>
    <col min="15624" max="15864" width="9.140625" style="492"/>
    <col min="15865" max="15865" width="17.85546875" style="492" customWidth="1"/>
    <col min="15866" max="15866" width="27.5703125" style="492" customWidth="1"/>
    <col min="15867" max="15867" width="7.85546875" style="492" customWidth="1"/>
    <col min="15868" max="15869" width="8.140625" style="492" customWidth="1"/>
    <col min="15870" max="15870" width="8" style="492" customWidth="1"/>
    <col min="15871" max="15876" width="7.7109375" style="492" customWidth="1"/>
    <col min="15877" max="15877" width="8.28515625" style="492" customWidth="1"/>
    <col min="15878" max="15878" width="8" style="492" customWidth="1"/>
    <col min="15879" max="15879" width="8.85546875" style="492" customWidth="1"/>
    <col min="15880" max="16120" width="9.140625" style="492"/>
    <col min="16121" max="16121" width="17.85546875" style="492" customWidth="1"/>
    <col min="16122" max="16122" width="27.5703125" style="492" customWidth="1"/>
    <col min="16123" max="16123" width="7.85546875" style="492" customWidth="1"/>
    <col min="16124" max="16125" width="8.140625" style="492" customWidth="1"/>
    <col min="16126" max="16126" width="8" style="492" customWidth="1"/>
    <col min="16127" max="16132" width="7.7109375" style="492" customWidth="1"/>
    <col min="16133" max="16133" width="8.28515625" style="492" customWidth="1"/>
    <col min="16134" max="16134" width="8" style="492" customWidth="1"/>
    <col min="16135" max="16135" width="8.85546875" style="492" customWidth="1"/>
    <col min="16136" max="16384" width="9.140625" style="492"/>
  </cols>
  <sheetData>
    <row r="1" spans="1:15" ht="44.25" customHeight="1">
      <c r="A1" s="2990" t="s">
        <v>1875</v>
      </c>
      <c r="B1" s="2990"/>
      <c r="C1" s="2990"/>
      <c r="D1" s="2990"/>
      <c r="E1" s="2990"/>
      <c r="F1" s="2990"/>
      <c r="G1" s="2990"/>
      <c r="H1" s="2990"/>
      <c r="I1" s="2990"/>
      <c r="J1" s="2990"/>
      <c r="K1" s="2990"/>
      <c r="L1" s="2990"/>
      <c r="M1" s="2990"/>
      <c r="N1" s="2990"/>
      <c r="O1" s="2990"/>
    </row>
    <row r="2" spans="1:15" ht="44.25" customHeight="1">
      <c r="A2" s="3007" t="s">
        <v>1876</v>
      </c>
      <c r="B2" s="3007"/>
      <c r="C2" s="3007"/>
      <c r="D2" s="3007"/>
      <c r="E2" s="3007"/>
      <c r="F2" s="3007"/>
      <c r="G2" s="3007"/>
      <c r="H2" s="3007"/>
      <c r="I2" s="3007"/>
      <c r="J2" s="3007"/>
      <c r="K2" s="3007"/>
      <c r="L2" s="3007"/>
      <c r="M2" s="3007"/>
      <c r="N2" s="3007"/>
      <c r="O2" s="3007"/>
    </row>
    <row r="3" spans="1:15" s="826" customFormat="1" ht="25.5" customHeight="1" thickBot="1">
      <c r="A3" s="493" t="s">
        <v>2175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1546"/>
      <c r="N3" s="1546"/>
      <c r="O3" s="494" t="s">
        <v>2180</v>
      </c>
    </row>
    <row r="4" spans="1:15" ht="15.75" customHeight="1" thickTop="1">
      <c r="A4" s="3008" t="s">
        <v>53</v>
      </c>
      <c r="B4" s="3011" t="s">
        <v>54</v>
      </c>
      <c r="C4" s="3011" t="s">
        <v>55</v>
      </c>
      <c r="D4" s="2992" t="s">
        <v>45</v>
      </c>
      <c r="E4" s="2992"/>
      <c r="F4" s="2992"/>
      <c r="G4" s="2992" t="s">
        <v>46</v>
      </c>
      <c r="H4" s="2992"/>
      <c r="I4" s="2992"/>
      <c r="J4" s="2992" t="s">
        <v>905</v>
      </c>
      <c r="K4" s="2992"/>
      <c r="L4" s="2992"/>
      <c r="M4" s="2994" t="s">
        <v>503</v>
      </c>
      <c r="N4" s="2994" t="s">
        <v>509</v>
      </c>
      <c r="O4" s="2994" t="s">
        <v>502</v>
      </c>
    </row>
    <row r="5" spans="1:15" ht="15.75" customHeight="1">
      <c r="A5" s="3009"/>
      <c r="B5" s="3012"/>
      <c r="C5" s="3012"/>
      <c r="D5" s="2990" t="s">
        <v>1673</v>
      </c>
      <c r="E5" s="2990"/>
      <c r="F5" s="2990"/>
      <c r="G5" s="2990" t="s">
        <v>463</v>
      </c>
      <c r="H5" s="2990"/>
      <c r="I5" s="2990"/>
      <c r="J5" s="2990" t="s">
        <v>464</v>
      </c>
      <c r="K5" s="2990"/>
      <c r="L5" s="2990"/>
      <c r="M5" s="2995"/>
      <c r="N5" s="2995"/>
      <c r="O5" s="2995"/>
    </row>
    <row r="6" spans="1:15" ht="15.75" customHeight="1">
      <c r="A6" s="3009"/>
      <c r="B6" s="3012"/>
      <c r="C6" s="3012"/>
      <c r="D6" s="1318" t="s">
        <v>931</v>
      </c>
      <c r="E6" s="1318" t="s">
        <v>1126</v>
      </c>
      <c r="F6" s="1316" t="s">
        <v>954</v>
      </c>
      <c r="G6" s="1318" t="s">
        <v>931</v>
      </c>
      <c r="H6" s="1318" t="s">
        <v>1126</v>
      </c>
      <c r="I6" s="1316" t="s">
        <v>954</v>
      </c>
      <c r="J6" s="1318" t="s">
        <v>931</v>
      </c>
      <c r="K6" s="1318" t="s">
        <v>1126</v>
      </c>
      <c r="L6" s="1316" t="s">
        <v>954</v>
      </c>
      <c r="M6" s="2995"/>
      <c r="N6" s="2995"/>
      <c r="O6" s="2995"/>
    </row>
    <row r="7" spans="1:15" ht="15.75" customHeight="1" thickBot="1">
      <c r="A7" s="3010"/>
      <c r="B7" s="3013"/>
      <c r="C7" s="3013"/>
      <c r="D7" s="1309" t="s">
        <v>934</v>
      </c>
      <c r="E7" s="1309" t="s">
        <v>935</v>
      </c>
      <c r="F7" s="1309" t="s">
        <v>936</v>
      </c>
      <c r="G7" s="1309" t="s">
        <v>934</v>
      </c>
      <c r="H7" s="1309" t="s">
        <v>935</v>
      </c>
      <c r="I7" s="1309" t="s">
        <v>936</v>
      </c>
      <c r="J7" s="1309" t="s">
        <v>934</v>
      </c>
      <c r="K7" s="1309" t="s">
        <v>935</v>
      </c>
      <c r="L7" s="1309" t="s">
        <v>936</v>
      </c>
      <c r="M7" s="2996"/>
      <c r="N7" s="2996"/>
      <c r="O7" s="2996"/>
    </row>
    <row r="8" spans="1:15" ht="24" customHeight="1">
      <c r="A8" s="3014" t="s">
        <v>1207</v>
      </c>
      <c r="B8" s="3014"/>
      <c r="C8" s="3014"/>
      <c r="D8" s="3014"/>
      <c r="E8" s="3014"/>
      <c r="F8" s="3014"/>
      <c r="G8" s="3014"/>
      <c r="H8" s="3014"/>
      <c r="I8" s="3014"/>
      <c r="J8" s="3014"/>
      <c r="K8" s="3014"/>
      <c r="L8" s="3014"/>
      <c r="M8" s="475"/>
      <c r="N8" s="495"/>
      <c r="O8" s="495" t="s">
        <v>504</v>
      </c>
    </row>
    <row r="9" spans="1:15" ht="24" customHeight="1">
      <c r="A9" s="3000" t="s">
        <v>239</v>
      </c>
      <c r="B9" s="738" t="s">
        <v>89</v>
      </c>
      <c r="C9" s="738"/>
      <c r="D9" s="488">
        <v>20</v>
      </c>
      <c r="E9" s="488">
        <v>9</v>
      </c>
      <c r="F9" s="488">
        <f>SUM(D9:E9)</f>
        <v>29</v>
      </c>
      <c r="G9" s="488">
        <v>0</v>
      </c>
      <c r="H9" s="488">
        <v>0</v>
      </c>
      <c r="I9" s="488">
        <v>0</v>
      </c>
      <c r="J9" s="488">
        <f>SUM(G9,D9)</f>
        <v>20</v>
      </c>
      <c r="K9" s="488">
        <f t="shared" ref="K9:L20" si="0">SUM(H9,E9)</f>
        <v>9</v>
      </c>
      <c r="L9" s="488">
        <f t="shared" si="0"/>
        <v>29</v>
      </c>
      <c r="M9" s="1038"/>
      <c r="N9" s="42" t="s">
        <v>539</v>
      </c>
      <c r="O9" s="3016" t="s">
        <v>1621</v>
      </c>
    </row>
    <row r="10" spans="1:15" ht="24" customHeight="1">
      <c r="A10" s="3001"/>
      <c r="B10" s="738" t="s">
        <v>80</v>
      </c>
      <c r="C10" s="738"/>
      <c r="D10" s="488">
        <v>18</v>
      </c>
      <c r="E10" s="488">
        <v>5</v>
      </c>
      <c r="F10" s="488">
        <f t="shared" ref="F10:F17" si="1">SUM(D10:E10)</f>
        <v>23</v>
      </c>
      <c r="G10" s="488">
        <v>0</v>
      </c>
      <c r="H10" s="488">
        <v>0</v>
      </c>
      <c r="I10" s="488">
        <v>0</v>
      </c>
      <c r="J10" s="488">
        <f t="shared" ref="J10:J20" si="2">SUM(G10,D10)</f>
        <v>18</v>
      </c>
      <c r="K10" s="488">
        <f t="shared" si="0"/>
        <v>5</v>
      </c>
      <c r="L10" s="488">
        <f t="shared" si="0"/>
        <v>23</v>
      </c>
      <c r="M10" s="1038"/>
      <c r="N10" s="42" t="s">
        <v>1318</v>
      </c>
      <c r="O10" s="3017"/>
    </row>
    <row r="11" spans="1:15" ht="24" customHeight="1">
      <c r="A11" s="3001"/>
      <c r="B11" s="738" t="s">
        <v>250</v>
      </c>
      <c r="C11" s="738"/>
      <c r="D11" s="488">
        <v>11</v>
      </c>
      <c r="E11" s="488">
        <v>3</v>
      </c>
      <c r="F11" s="488">
        <f t="shared" si="1"/>
        <v>14</v>
      </c>
      <c r="G11" s="488">
        <v>0</v>
      </c>
      <c r="H11" s="488">
        <v>0</v>
      </c>
      <c r="I11" s="488">
        <v>0</v>
      </c>
      <c r="J11" s="488">
        <f t="shared" si="2"/>
        <v>11</v>
      </c>
      <c r="K11" s="488">
        <f t="shared" si="0"/>
        <v>3</v>
      </c>
      <c r="L11" s="488">
        <f t="shared" si="0"/>
        <v>14</v>
      </c>
      <c r="M11" s="1038"/>
      <c r="N11" s="42" t="s">
        <v>507</v>
      </c>
      <c r="O11" s="3017"/>
    </row>
    <row r="12" spans="1:15" ht="24" customHeight="1">
      <c r="A12" s="3001"/>
      <c r="B12" s="488" t="s">
        <v>79</v>
      </c>
      <c r="C12" s="738"/>
      <c r="D12" s="488">
        <v>15</v>
      </c>
      <c r="E12" s="488">
        <v>2</v>
      </c>
      <c r="F12" s="488">
        <f t="shared" si="1"/>
        <v>17</v>
      </c>
      <c r="G12" s="488">
        <v>0</v>
      </c>
      <c r="H12" s="488">
        <v>0</v>
      </c>
      <c r="I12" s="488">
        <v>0</v>
      </c>
      <c r="J12" s="488">
        <f t="shared" si="2"/>
        <v>15</v>
      </c>
      <c r="K12" s="488">
        <f t="shared" si="0"/>
        <v>2</v>
      </c>
      <c r="L12" s="488">
        <f t="shared" si="0"/>
        <v>17</v>
      </c>
      <c r="M12" s="1038"/>
      <c r="N12" s="1022" t="s">
        <v>522</v>
      </c>
      <c r="O12" s="3017"/>
    </row>
    <row r="13" spans="1:15" ht="24" customHeight="1">
      <c r="A13" s="3001"/>
      <c r="B13" s="738" t="s">
        <v>100</v>
      </c>
      <c r="C13" s="738"/>
      <c r="D13" s="488">
        <v>18</v>
      </c>
      <c r="E13" s="488">
        <v>16</v>
      </c>
      <c r="F13" s="488">
        <f t="shared" si="1"/>
        <v>34</v>
      </c>
      <c r="G13" s="488">
        <v>0</v>
      </c>
      <c r="H13" s="488">
        <v>0</v>
      </c>
      <c r="I13" s="488">
        <v>0</v>
      </c>
      <c r="J13" s="488">
        <f t="shared" si="2"/>
        <v>18</v>
      </c>
      <c r="K13" s="488">
        <f t="shared" si="0"/>
        <v>16</v>
      </c>
      <c r="L13" s="488">
        <f t="shared" si="0"/>
        <v>34</v>
      </c>
      <c r="M13" s="1038"/>
      <c r="N13" s="1512" t="s">
        <v>1200</v>
      </c>
      <c r="O13" s="3017"/>
    </row>
    <row r="14" spans="1:15" ht="24" customHeight="1">
      <c r="A14" s="3001"/>
      <c r="B14" s="738" t="s">
        <v>88</v>
      </c>
      <c r="C14" s="738"/>
      <c r="D14" s="488">
        <v>23</v>
      </c>
      <c r="E14" s="488">
        <v>9</v>
      </c>
      <c r="F14" s="488">
        <f t="shared" si="1"/>
        <v>32</v>
      </c>
      <c r="G14" s="488">
        <v>0</v>
      </c>
      <c r="H14" s="488">
        <v>0</v>
      </c>
      <c r="I14" s="488">
        <v>0</v>
      </c>
      <c r="J14" s="488">
        <f t="shared" si="2"/>
        <v>23</v>
      </c>
      <c r="K14" s="488">
        <f t="shared" si="0"/>
        <v>9</v>
      </c>
      <c r="L14" s="488">
        <f t="shared" si="0"/>
        <v>32</v>
      </c>
      <c r="M14" s="1038"/>
      <c r="N14" s="42" t="s">
        <v>538</v>
      </c>
      <c r="O14" s="3017"/>
    </row>
    <row r="15" spans="1:15" ht="24" customHeight="1">
      <c r="A15" s="3001"/>
      <c r="B15" s="738" t="s">
        <v>1622</v>
      </c>
      <c r="C15" s="738"/>
      <c r="D15" s="488">
        <v>8</v>
      </c>
      <c r="E15" s="488">
        <v>8</v>
      </c>
      <c r="F15" s="488">
        <f t="shared" si="1"/>
        <v>16</v>
      </c>
      <c r="G15" s="488">
        <v>0</v>
      </c>
      <c r="H15" s="488">
        <v>0</v>
      </c>
      <c r="I15" s="488">
        <v>0</v>
      </c>
      <c r="J15" s="488">
        <f t="shared" si="2"/>
        <v>8</v>
      </c>
      <c r="K15" s="488">
        <f t="shared" si="0"/>
        <v>8</v>
      </c>
      <c r="L15" s="488">
        <f t="shared" si="0"/>
        <v>16</v>
      </c>
      <c r="M15" s="1038"/>
      <c r="N15" s="2516" t="s">
        <v>1249</v>
      </c>
      <c r="O15" s="3017"/>
    </row>
    <row r="16" spans="1:15" ht="24" customHeight="1">
      <c r="A16" s="3001"/>
      <c r="B16" s="738" t="s">
        <v>101</v>
      </c>
      <c r="C16" s="738"/>
      <c r="D16" s="488">
        <v>26</v>
      </c>
      <c r="E16" s="488">
        <v>11</v>
      </c>
      <c r="F16" s="488">
        <f t="shared" si="1"/>
        <v>37</v>
      </c>
      <c r="G16" s="488">
        <v>0</v>
      </c>
      <c r="H16" s="488">
        <v>0</v>
      </c>
      <c r="I16" s="488">
        <v>0</v>
      </c>
      <c r="J16" s="488">
        <f t="shared" si="2"/>
        <v>26</v>
      </c>
      <c r="K16" s="488">
        <f t="shared" si="0"/>
        <v>11</v>
      </c>
      <c r="L16" s="488">
        <f t="shared" si="0"/>
        <v>37</v>
      </c>
      <c r="M16" s="569"/>
      <c r="N16" s="42" t="s">
        <v>1248</v>
      </c>
      <c r="O16" s="3017"/>
    </row>
    <row r="17" spans="1:15" ht="24" customHeight="1">
      <c r="A17" s="3015"/>
      <c r="B17" s="738" t="s">
        <v>1254</v>
      </c>
      <c r="C17" s="738"/>
      <c r="D17" s="488">
        <v>21</v>
      </c>
      <c r="E17" s="488">
        <v>9</v>
      </c>
      <c r="F17" s="488">
        <f t="shared" si="1"/>
        <v>30</v>
      </c>
      <c r="G17" s="488">
        <v>0</v>
      </c>
      <c r="H17" s="488">
        <v>0</v>
      </c>
      <c r="I17" s="488">
        <v>0</v>
      </c>
      <c r="J17" s="488">
        <f t="shared" si="2"/>
        <v>21</v>
      </c>
      <c r="K17" s="488">
        <f t="shared" si="0"/>
        <v>9</v>
      </c>
      <c r="L17" s="488">
        <f t="shared" si="0"/>
        <v>30</v>
      </c>
      <c r="M17" s="741"/>
      <c r="N17" s="42" t="s">
        <v>1260</v>
      </c>
      <c r="O17" s="3018"/>
    </row>
    <row r="18" spans="1:15" ht="24" customHeight="1">
      <c r="A18" s="3005" t="s">
        <v>225</v>
      </c>
      <c r="B18" s="3005"/>
      <c r="C18" s="1726"/>
      <c r="D18" s="742">
        <f>SUM(D9:D17)</f>
        <v>160</v>
      </c>
      <c r="E18" s="742">
        <f t="shared" ref="E18:L18" si="3">SUM(E9:E17)</f>
        <v>72</v>
      </c>
      <c r="F18" s="742">
        <f t="shared" si="3"/>
        <v>232</v>
      </c>
      <c r="G18" s="742">
        <f t="shared" si="3"/>
        <v>0</v>
      </c>
      <c r="H18" s="742">
        <f t="shared" si="3"/>
        <v>0</v>
      </c>
      <c r="I18" s="742">
        <f t="shared" si="3"/>
        <v>0</v>
      </c>
      <c r="J18" s="742">
        <f t="shared" si="3"/>
        <v>160</v>
      </c>
      <c r="K18" s="742">
        <f t="shared" si="3"/>
        <v>72</v>
      </c>
      <c r="L18" s="742">
        <f t="shared" si="3"/>
        <v>232</v>
      </c>
      <c r="M18" s="1755"/>
      <c r="N18" s="3006" t="s">
        <v>2353</v>
      </c>
      <c r="O18" s="3006"/>
    </row>
    <row r="19" spans="1:15" ht="24" customHeight="1">
      <c r="A19" s="3000" t="s">
        <v>1869</v>
      </c>
      <c r="B19" s="1726" t="s">
        <v>1870</v>
      </c>
      <c r="C19" s="1726"/>
      <c r="D19" s="742">
        <v>11</v>
      </c>
      <c r="E19" s="742">
        <v>8</v>
      </c>
      <c r="F19" s="742">
        <f>SUM(D19:E19)</f>
        <v>19</v>
      </c>
      <c r="G19" s="742">
        <v>0</v>
      </c>
      <c r="H19" s="742">
        <v>0</v>
      </c>
      <c r="I19" s="742">
        <v>0</v>
      </c>
      <c r="J19" s="742">
        <f t="shared" si="2"/>
        <v>11</v>
      </c>
      <c r="K19" s="742">
        <f t="shared" si="0"/>
        <v>8</v>
      </c>
      <c r="L19" s="742">
        <f t="shared" si="0"/>
        <v>19</v>
      </c>
      <c r="M19" s="741"/>
      <c r="N19" s="1512" t="s">
        <v>529</v>
      </c>
      <c r="O19" s="3020" t="s">
        <v>527</v>
      </c>
    </row>
    <row r="20" spans="1:15" ht="24" customHeight="1">
      <c r="A20" s="3015"/>
      <c r="B20" s="1726" t="s">
        <v>1871</v>
      </c>
      <c r="C20" s="1726"/>
      <c r="D20" s="742">
        <v>10</v>
      </c>
      <c r="E20" s="742">
        <v>7</v>
      </c>
      <c r="F20" s="742">
        <f>SUM(D20:E20)</f>
        <v>17</v>
      </c>
      <c r="G20" s="742">
        <v>0</v>
      </c>
      <c r="H20" s="742">
        <v>0</v>
      </c>
      <c r="I20" s="742">
        <v>0</v>
      </c>
      <c r="J20" s="742">
        <f t="shared" si="2"/>
        <v>10</v>
      </c>
      <c r="K20" s="742">
        <f t="shared" si="0"/>
        <v>7</v>
      </c>
      <c r="L20" s="742">
        <f t="shared" si="0"/>
        <v>17</v>
      </c>
      <c r="M20" s="1755"/>
      <c r="N20" s="1512" t="s">
        <v>532</v>
      </c>
      <c r="O20" s="3020"/>
    </row>
    <row r="21" spans="1:15" ht="24" customHeight="1">
      <c r="A21" s="3005" t="s">
        <v>225</v>
      </c>
      <c r="B21" s="3005"/>
      <c r="C21" s="1726"/>
      <c r="D21" s="742">
        <f>SUM(D19:D20)</f>
        <v>21</v>
      </c>
      <c r="E21" s="742">
        <f t="shared" ref="E21:L21" si="4">SUM(E19:E20)</f>
        <v>15</v>
      </c>
      <c r="F21" s="742">
        <f t="shared" si="4"/>
        <v>36</v>
      </c>
      <c r="G21" s="742">
        <f t="shared" si="4"/>
        <v>0</v>
      </c>
      <c r="H21" s="742">
        <f t="shared" si="4"/>
        <v>0</v>
      </c>
      <c r="I21" s="742">
        <f t="shared" si="4"/>
        <v>0</v>
      </c>
      <c r="J21" s="742">
        <f t="shared" si="4"/>
        <v>21</v>
      </c>
      <c r="K21" s="742">
        <f t="shared" si="4"/>
        <v>15</v>
      </c>
      <c r="L21" s="742">
        <f t="shared" si="4"/>
        <v>36</v>
      </c>
      <c r="M21" s="1755"/>
      <c r="N21" s="3019" t="s">
        <v>2353</v>
      </c>
      <c r="O21" s="3019"/>
    </row>
    <row r="22" spans="1:15" ht="24" customHeight="1" thickBot="1">
      <c r="A22" s="729" t="s">
        <v>50</v>
      </c>
      <c r="B22" s="498"/>
      <c r="C22" s="498"/>
      <c r="D22" s="742">
        <f>SUM(D21,D18)</f>
        <v>181</v>
      </c>
      <c r="E22" s="742">
        <f t="shared" ref="E22:L22" si="5">SUM(E21,E18)</f>
        <v>87</v>
      </c>
      <c r="F22" s="742">
        <f t="shared" si="5"/>
        <v>268</v>
      </c>
      <c r="G22" s="742">
        <f t="shared" si="5"/>
        <v>0</v>
      </c>
      <c r="H22" s="742">
        <f t="shared" si="5"/>
        <v>0</v>
      </c>
      <c r="I22" s="742">
        <f t="shared" si="5"/>
        <v>0</v>
      </c>
      <c r="J22" s="742">
        <f t="shared" si="5"/>
        <v>181</v>
      </c>
      <c r="K22" s="742">
        <f t="shared" si="5"/>
        <v>87</v>
      </c>
      <c r="L22" s="742">
        <f t="shared" si="5"/>
        <v>268</v>
      </c>
      <c r="M22" s="475"/>
      <c r="N22" s="2997" t="s">
        <v>500</v>
      </c>
      <c r="O22" s="2997"/>
    </row>
    <row r="23" spans="1:15" ht="24" customHeight="1" thickBot="1">
      <c r="A23" s="2998" t="s">
        <v>218</v>
      </c>
      <c r="B23" s="2998"/>
      <c r="C23" s="504"/>
      <c r="D23" s="743">
        <f>SUM(D22)</f>
        <v>181</v>
      </c>
      <c r="E23" s="743">
        <f t="shared" ref="E23:L23" si="6">SUM(E22)</f>
        <v>87</v>
      </c>
      <c r="F23" s="743">
        <f t="shared" si="6"/>
        <v>268</v>
      </c>
      <c r="G23" s="743">
        <f t="shared" si="6"/>
        <v>0</v>
      </c>
      <c r="H23" s="743">
        <f t="shared" si="6"/>
        <v>0</v>
      </c>
      <c r="I23" s="743">
        <f t="shared" si="6"/>
        <v>0</v>
      </c>
      <c r="J23" s="743">
        <f t="shared" si="6"/>
        <v>181</v>
      </c>
      <c r="K23" s="743">
        <f t="shared" si="6"/>
        <v>87</v>
      </c>
      <c r="L23" s="743">
        <f t="shared" si="6"/>
        <v>268</v>
      </c>
      <c r="M23" s="2999" t="s">
        <v>2351</v>
      </c>
      <c r="N23" s="2999"/>
      <c r="O23" s="2999"/>
    </row>
    <row r="24" spans="1:15" ht="18" customHeight="1" thickTop="1">
      <c r="A24" s="505"/>
      <c r="B24" s="505"/>
      <c r="C24" s="505"/>
      <c r="D24" s="506"/>
      <c r="E24" s="506"/>
      <c r="F24" s="506"/>
      <c r="G24" s="506"/>
      <c r="H24" s="506"/>
      <c r="I24" s="506"/>
      <c r="J24" s="506"/>
      <c r="K24" s="506"/>
      <c r="L24" s="506"/>
      <c r="M24" s="507"/>
      <c r="N24" s="507"/>
      <c r="O24" s="507"/>
    </row>
    <row r="25" spans="1:15" ht="18" customHeight="1">
      <c r="A25" s="505"/>
      <c r="B25" s="505"/>
      <c r="C25" s="505"/>
      <c r="D25" s="506"/>
      <c r="E25" s="506"/>
      <c r="F25" s="506"/>
      <c r="G25" s="506"/>
      <c r="H25" s="506"/>
      <c r="I25" s="506"/>
      <c r="J25" s="506"/>
      <c r="K25" s="506"/>
      <c r="L25" s="506"/>
      <c r="M25" s="507"/>
      <c r="N25" s="507"/>
      <c r="O25" s="507"/>
    </row>
    <row r="26" spans="1:15" ht="18" customHeight="1">
      <c r="A26" s="505"/>
      <c r="B26" s="505"/>
      <c r="C26" s="505"/>
      <c r="D26" s="506"/>
      <c r="E26" s="506"/>
      <c r="F26" s="506"/>
      <c r="G26" s="506"/>
      <c r="H26" s="506"/>
      <c r="I26" s="506"/>
      <c r="J26" s="506"/>
      <c r="K26" s="506"/>
      <c r="L26" s="506"/>
      <c r="M26" s="507"/>
      <c r="N26" s="507"/>
      <c r="O26" s="507"/>
    </row>
    <row r="27" spans="1:15" ht="18" customHeight="1">
      <c r="A27" s="505"/>
      <c r="B27" s="505"/>
      <c r="C27" s="505"/>
      <c r="D27" s="506"/>
      <c r="E27" s="506"/>
      <c r="F27" s="506"/>
      <c r="G27" s="506"/>
      <c r="H27" s="506"/>
      <c r="I27" s="506"/>
      <c r="J27" s="506"/>
      <c r="K27" s="506"/>
      <c r="L27" s="506"/>
      <c r="M27" s="507"/>
      <c r="N27" s="507"/>
      <c r="O27" s="507"/>
    </row>
    <row r="28" spans="1:15" ht="18" customHeight="1">
      <c r="A28" s="505"/>
      <c r="B28" s="505"/>
      <c r="C28" s="505"/>
      <c r="D28" s="506"/>
      <c r="E28" s="506"/>
      <c r="F28" s="506"/>
      <c r="G28" s="506"/>
      <c r="H28" s="506"/>
      <c r="I28" s="506"/>
      <c r="J28" s="506"/>
      <c r="K28" s="506"/>
      <c r="L28" s="506"/>
      <c r="M28" s="507"/>
      <c r="N28" s="507"/>
      <c r="O28" s="507"/>
    </row>
    <row r="29" spans="1:15" ht="18" customHeight="1">
      <c r="A29" s="505"/>
      <c r="B29" s="505"/>
      <c r="C29" s="505"/>
      <c r="D29" s="506"/>
      <c r="E29" s="506"/>
      <c r="F29" s="506"/>
      <c r="G29" s="506"/>
      <c r="H29" s="506"/>
      <c r="I29" s="506"/>
      <c r="J29" s="506"/>
      <c r="K29" s="506"/>
      <c r="L29" s="506"/>
      <c r="M29" s="507"/>
      <c r="N29" s="507"/>
      <c r="O29" s="507"/>
    </row>
    <row r="30" spans="1:15" ht="18" customHeight="1">
      <c r="A30" s="505"/>
      <c r="B30" s="505"/>
      <c r="C30" s="505"/>
      <c r="D30" s="506"/>
      <c r="E30" s="506"/>
      <c r="F30" s="506"/>
      <c r="G30" s="506"/>
      <c r="H30" s="506"/>
      <c r="I30" s="506"/>
      <c r="J30" s="506"/>
      <c r="K30" s="506"/>
      <c r="L30" s="506"/>
    </row>
    <row r="31" spans="1:15" ht="18" customHeight="1">
      <c r="A31" s="505"/>
      <c r="B31" s="505"/>
      <c r="C31" s="505"/>
      <c r="D31" s="506"/>
      <c r="E31" s="506"/>
      <c r="F31" s="506"/>
      <c r="G31" s="506"/>
      <c r="H31" s="506"/>
      <c r="I31" s="506"/>
      <c r="J31" s="506"/>
      <c r="K31" s="506"/>
      <c r="L31" s="506"/>
    </row>
    <row r="32" spans="1:15" ht="18" customHeight="1">
      <c r="A32" s="505"/>
      <c r="B32" s="505"/>
      <c r="C32" s="505"/>
      <c r="D32" s="506"/>
      <c r="E32" s="506"/>
      <c r="F32" s="506"/>
      <c r="G32" s="506"/>
      <c r="H32" s="506"/>
      <c r="I32" s="506"/>
      <c r="J32" s="506"/>
      <c r="K32" s="506"/>
      <c r="L32" s="506"/>
    </row>
    <row r="33" spans="1:15" ht="18" customHeight="1">
      <c r="A33" s="505"/>
      <c r="B33" s="505"/>
      <c r="C33" s="505"/>
      <c r="D33" s="506"/>
      <c r="E33" s="506"/>
      <c r="F33" s="506"/>
      <c r="G33" s="506"/>
      <c r="H33" s="506"/>
      <c r="I33" s="506"/>
      <c r="J33" s="506"/>
      <c r="K33" s="506"/>
      <c r="L33" s="506"/>
    </row>
    <row r="34" spans="1:15" ht="18" customHeight="1">
      <c r="A34" s="505"/>
      <c r="B34" s="505"/>
      <c r="C34" s="505"/>
      <c r="D34" s="506"/>
      <c r="E34" s="506"/>
      <c r="F34" s="506"/>
      <c r="G34" s="506"/>
      <c r="H34" s="506"/>
      <c r="I34" s="506"/>
      <c r="J34" s="506"/>
      <c r="K34" s="506"/>
      <c r="L34" s="506"/>
    </row>
    <row r="35" spans="1:15" ht="18" customHeight="1">
      <c r="A35" s="505"/>
      <c r="B35" s="505"/>
      <c r="C35" s="505"/>
      <c r="D35" s="506"/>
      <c r="E35" s="506"/>
      <c r="F35" s="506"/>
      <c r="G35" s="506"/>
      <c r="H35" s="506"/>
      <c r="I35" s="506"/>
      <c r="J35" s="506"/>
      <c r="K35" s="506"/>
      <c r="L35" s="506"/>
    </row>
    <row r="36" spans="1:15" s="508" customFormat="1" ht="19.5" customHeight="1">
      <c r="A36" s="505"/>
      <c r="B36" s="505"/>
      <c r="C36" s="505"/>
      <c r="D36" s="506"/>
      <c r="E36" s="506"/>
      <c r="F36" s="506"/>
      <c r="G36" s="506"/>
      <c r="H36" s="506"/>
      <c r="I36" s="506"/>
      <c r="J36" s="506"/>
      <c r="K36" s="506"/>
      <c r="L36" s="506"/>
      <c r="M36" s="492"/>
      <c r="N36" s="492"/>
      <c r="O36" s="492"/>
    </row>
    <row r="37" spans="1:15" s="508" customFormat="1" ht="19.5" customHeight="1">
      <c r="A37" s="505"/>
      <c r="B37" s="505"/>
      <c r="C37" s="505"/>
      <c r="D37" s="506"/>
      <c r="E37" s="506"/>
      <c r="F37" s="506"/>
      <c r="G37" s="506"/>
      <c r="H37" s="506"/>
      <c r="I37" s="506"/>
      <c r="J37" s="506"/>
      <c r="K37" s="506"/>
      <c r="L37" s="506"/>
      <c r="M37" s="492"/>
      <c r="N37" s="492"/>
      <c r="O37" s="492"/>
    </row>
    <row r="38" spans="1:15" s="508" customFormat="1" ht="19.5" customHeight="1">
      <c r="A38" s="505"/>
      <c r="B38" s="505"/>
      <c r="C38" s="505"/>
      <c r="D38" s="506"/>
      <c r="E38" s="506"/>
      <c r="F38" s="506"/>
      <c r="G38" s="506"/>
      <c r="H38" s="506"/>
      <c r="I38" s="506"/>
      <c r="J38" s="506"/>
      <c r="K38" s="506"/>
      <c r="L38" s="506"/>
      <c r="M38" s="492"/>
      <c r="N38" s="492"/>
      <c r="O38" s="492"/>
    </row>
    <row r="39" spans="1:15" s="508" customFormat="1" ht="19.5" customHeight="1">
      <c r="A39" s="505"/>
      <c r="B39" s="505"/>
      <c r="C39" s="505"/>
      <c r="D39" s="506"/>
      <c r="E39" s="506"/>
      <c r="F39" s="506"/>
      <c r="G39" s="506"/>
      <c r="H39" s="506"/>
      <c r="I39" s="506"/>
      <c r="J39" s="506"/>
      <c r="K39" s="506"/>
      <c r="L39" s="506"/>
      <c r="M39" s="492"/>
      <c r="N39" s="492"/>
      <c r="O39" s="492"/>
    </row>
    <row r="40" spans="1:15" s="508" customFormat="1" ht="19.5" customHeight="1">
      <c r="A40" s="505"/>
      <c r="B40" s="505"/>
      <c r="C40" s="505"/>
      <c r="D40" s="506"/>
      <c r="E40" s="506"/>
      <c r="F40" s="506"/>
      <c r="G40" s="506"/>
      <c r="H40" s="506"/>
      <c r="I40" s="506"/>
      <c r="J40" s="506"/>
      <c r="K40" s="506"/>
      <c r="L40" s="506"/>
      <c r="M40" s="492"/>
      <c r="N40" s="492"/>
      <c r="O40" s="492"/>
    </row>
    <row r="41" spans="1:15" s="508" customFormat="1" ht="19.5" customHeight="1">
      <c r="A41" s="509"/>
      <c r="B41" s="505"/>
      <c r="C41" s="505"/>
      <c r="D41" s="506"/>
      <c r="E41" s="506"/>
      <c r="F41" s="506"/>
      <c r="G41" s="506"/>
      <c r="H41" s="506"/>
      <c r="I41" s="506"/>
      <c r="J41" s="506"/>
      <c r="K41" s="506"/>
      <c r="L41" s="506"/>
    </row>
    <row r="42" spans="1:15" s="508" customFormat="1" ht="19.5" customHeight="1">
      <c r="A42" s="509"/>
      <c r="B42" s="505"/>
      <c r="C42" s="505"/>
      <c r="D42" s="506"/>
      <c r="E42" s="506"/>
      <c r="F42" s="506"/>
      <c r="G42" s="506"/>
      <c r="H42" s="506"/>
      <c r="I42" s="506"/>
      <c r="J42" s="506"/>
      <c r="K42" s="506"/>
      <c r="L42" s="506"/>
    </row>
    <row r="43" spans="1:15" ht="19.5" customHeight="1">
      <c r="A43" s="509"/>
      <c r="B43" s="505"/>
      <c r="C43" s="505"/>
      <c r="D43" s="506"/>
      <c r="E43" s="506"/>
      <c r="F43" s="506"/>
      <c r="G43" s="506"/>
      <c r="H43" s="506"/>
      <c r="I43" s="506"/>
      <c r="J43" s="506"/>
      <c r="K43" s="506"/>
      <c r="L43" s="506"/>
      <c r="M43" s="508"/>
      <c r="N43" s="508"/>
      <c r="O43" s="508"/>
    </row>
    <row r="44" spans="1:15" ht="19.5" customHeight="1">
      <c r="A44" s="505"/>
      <c r="B44" s="505"/>
      <c r="C44" s="505"/>
      <c r="D44" s="506"/>
      <c r="E44" s="506"/>
      <c r="F44" s="506"/>
      <c r="G44" s="506"/>
      <c r="H44" s="506"/>
      <c r="I44" s="506"/>
      <c r="J44" s="506"/>
      <c r="K44" s="506"/>
      <c r="L44" s="506"/>
      <c r="M44" s="508"/>
      <c r="N44" s="508"/>
      <c r="O44" s="508"/>
    </row>
    <row r="45" spans="1:15" ht="15.75">
      <c r="A45" s="505"/>
      <c r="B45" s="505"/>
      <c r="C45" s="505"/>
      <c r="D45" s="506"/>
      <c r="E45" s="506"/>
      <c r="F45" s="506"/>
      <c r="G45" s="506"/>
      <c r="H45" s="506"/>
      <c r="I45" s="506"/>
      <c r="J45" s="506"/>
      <c r="K45" s="506"/>
      <c r="L45" s="506"/>
      <c r="M45" s="508"/>
      <c r="N45" s="508"/>
      <c r="O45" s="508"/>
    </row>
    <row r="46" spans="1:15" ht="15.75">
      <c r="A46" s="505"/>
      <c r="B46" s="505"/>
      <c r="C46" s="505"/>
      <c r="D46" s="506"/>
      <c r="E46" s="506"/>
      <c r="F46" s="506"/>
      <c r="G46" s="506"/>
      <c r="H46" s="506"/>
      <c r="I46" s="506"/>
      <c r="J46" s="506"/>
      <c r="K46" s="506"/>
      <c r="L46" s="506"/>
      <c r="M46" s="508"/>
      <c r="N46" s="508"/>
      <c r="O46" s="508"/>
    </row>
    <row r="47" spans="1:15" ht="15.75">
      <c r="A47" s="505"/>
      <c r="B47" s="505"/>
      <c r="C47" s="505"/>
      <c r="D47" s="506"/>
      <c r="E47" s="506"/>
      <c r="F47" s="506"/>
      <c r="G47" s="506"/>
      <c r="H47" s="506"/>
      <c r="I47" s="506"/>
      <c r="J47" s="506"/>
      <c r="K47" s="506"/>
      <c r="L47" s="506"/>
      <c r="M47" s="508"/>
      <c r="N47" s="508"/>
      <c r="O47" s="508"/>
    </row>
    <row r="48" spans="1:15" ht="15.75">
      <c r="A48" s="505"/>
      <c r="B48" s="505"/>
      <c r="C48" s="505"/>
      <c r="D48" s="506"/>
      <c r="E48" s="506"/>
      <c r="F48" s="506"/>
      <c r="G48" s="506"/>
      <c r="H48" s="506"/>
      <c r="I48" s="506"/>
      <c r="J48" s="506"/>
      <c r="K48" s="506"/>
      <c r="L48" s="506"/>
    </row>
    <row r="49" spans="1:12" ht="15.75">
      <c r="A49" s="505"/>
      <c r="B49" s="505"/>
      <c r="C49" s="505"/>
      <c r="D49" s="505"/>
      <c r="E49" s="505"/>
      <c r="F49" s="505"/>
      <c r="G49" s="505"/>
      <c r="H49" s="505"/>
      <c r="I49" s="505"/>
      <c r="J49" s="505"/>
      <c r="K49" s="505"/>
      <c r="L49" s="505"/>
    </row>
    <row r="50" spans="1:12" ht="15.75">
      <c r="A50" s="510"/>
      <c r="B50" s="510"/>
      <c r="C50" s="510"/>
      <c r="D50" s="511"/>
      <c r="E50" s="511"/>
      <c r="F50" s="511"/>
      <c r="G50" s="511"/>
      <c r="H50" s="511"/>
      <c r="I50" s="511"/>
      <c r="J50" s="511"/>
      <c r="K50" s="511"/>
      <c r="L50" s="511"/>
    </row>
    <row r="51" spans="1:12" ht="15.75">
      <c r="A51" s="510"/>
      <c r="B51" s="510"/>
      <c r="C51" s="510"/>
      <c r="D51" s="511"/>
      <c r="E51" s="511"/>
      <c r="F51" s="511"/>
      <c r="G51" s="511"/>
      <c r="H51" s="511"/>
      <c r="I51" s="511"/>
      <c r="J51" s="511"/>
      <c r="K51" s="511"/>
      <c r="L51" s="511"/>
    </row>
    <row r="52" spans="1:12" ht="15.75">
      <c r="A52" s="510"/>
      <c r="B52" s="510"/>
      <c r="C52" s="510"/>
      <c r="D52" s="511"/>
      <c r="E52" s="511"/>
      <c r="F52" s="511"/>
      <c r="G52" s="511"/>
      <c r="H52" s="511"/>
      <c r="I52" s="511"/>
      <c r="J52" s="511"/>
      <c r="K52" s="511"/>
      <c r="L52" s="511"/>
    </row>
    <row r="53" spans="1:12" ht="15.75">
      <c r="A53" s="510"/>
      <c r="B53" s="510"/>
      <c r="C53" s="510"/>
      <c r="D53" s="511"/>
      <c r="E53" s="511"/>
      <c r="F53" s="511"/>
      <c r="G53" s="511"/>
      <c r="H53" s="511"/>
      <c r="I53" s="511"/>
      <c r="J53" s="511"/>
      <c r="K53" s="511"/>
      <c r="L53" s="511"/>
    </row>
    <row r="54" spans="1:12" ht="15.75">
      <c r="A54" s="510"/>
      <c r="B54" s="510"/>
      <c r="C54" s="510"/>
      <c r="D54" s="511"/>
      <c r="E54" s="511"/>
      <c r="F54" s="511"/>
      <c r="G54" s="511"/>
      <c r="H54" s="511"/>
      <c r="I54" s="511"/>
      <c r="J54" s="511"/>
      <c r="K54" s="511"/>
      <c r="L54" s="511"/>
    </row>
    <row r="55" spans="1:12" ht="15.75">
      <c r="A55" s="510"/>
      <c r="B55" s="510"/>
      <c r="C55" s="510"/>
      <c r="D55" s="511"/>
      <c r="E55" s="511"/>
      <c r="F55" s="511"/>
      <c r="G55" s="511"/>
      <c r="H55" s="511"/>
      <c r="I55" s="511"/>
      <c r="J55" s="511"/>
      <c r="K55" s="511"/>
      <c r="L55" s="511"/>
    </row>
    <row r="56" spans="1:12" ht="15.75">
      <c r="A56" s="510"/>
      <c r="B56" s="510"/>
      <c r="C56" s="510"/>
      <c r="D56" s="511"/>
      <c r="E56" s="511"/>
      <c r="F56" s="511"/>
      <c r="G56" s="511"/>
      <c r="H56" s="511"/>
      <c r="I56" s="511"/>
      <c r="J56" s="511"/>
      <c r="K56" s="511"/>
      <c r="L56" s="511"/>
    </row>
    <row r="57" spans="1:12" ht="15.75">
      <c r="A57" s="510"/>
      <c r="B57" s="510"/>
      <c r="C57" s="510"/>
      <c r="D57" s="511"/>
      <c r="E57" s="511"/>
      <c r="F57" s="511"/>
      <c r="G57" s="511"/>
      <c r="H57" s="511"/>
      <c r="I57" s="511"/>
      <c r="J57" s="511"/>
      <c r="K57" s="511"/>
      <c r="L57" s="511"/>
    </row>
    <row r="58" spans="1:12" ht="15.75">
      <c r="A58" s="510"/>
      <c r="B58" s="510"/>
      <c r="C58" s="510"/>
      <c r="D58" s="511"/>
      <c r="E58" s="511"/>
      <c r="F58" s="511"/>
      <c r="G58" s="511"/>
      <c r="H58" s="511"/>
      <c r="I58" s="511"/>
      <c r="J58" s="511"/>
      <c r="K58" s="511"/>
      <c r="L58" s="511"/>
    </row>
    <row r="59" spans="1:12" ht="15.75">
      <c r="A59" s="510"/>
      <c r="B59" s="510"/>
      <c r="C59" s="510"/>
      <c r="D59" s="511"/>
      <c r="E59" s="511"/>
      <c r="F59" s="511"/>
      <c r="G59" s="511"/>
      <c r="H59" s="511"/>
      <c r="I59" s="511"/>
      <c r="J59" s="511"/>
      <c r="K59" s="511"/>
      <c r="L59" s="511"/>
    </row>
    <row r="60" spans="1:12" ht="15.75">
      <c r="A60" s="510"/>
      <c r="B60" s="510"/>
      <c r="C60" s="510"/>
      <c r="D60" s="511"/>
      <c r="E60" s="511"/>
      <c r="F60" s="511"/>
      <c r="G60" s="511"/>
      <c r="H60" s="511"/>
      <c r="I60" s="511"/>
      <c r="J60" s="511"/>
      <c r="K60" s="511"/>
      <c r="L60" s="511"/>
    </row>
    <row r="61" spans="1:12" ht="15.75">
      <c r="A61" s="510"/>
      <c r="B61" s="510"/>
      <c r="C61" s="510"/>
      <c r="D61" s="511"/>
      <c r="E61" s="511"/>
      <c r="F61" s="511"/>
      <c r="G61" s="511"/>
      <c r="H61" s="511"/>
      <c r="I61" s="511"/>
      <c r="J61" s="511"/>
      <c r="K61" s="511"/>
      <c r="L61" s="511"/>
    </row>
    <row r="62" spans="1:12" ht="15.75">
      <c r="A62" s="510"/>
      <c r="B62" s="510"/>
      <c r="C62" s="510"/>
      <c r="D62" s="511"/>
      <c r="E62" s="511"/>
      <c r="F62" s="511"/>
      <c r="G62" s="511"/>
      <c r="H62" s="511"/>
      <c r="I62" s="511"/>
      <c r="J62" s="511"/>
      <c r="K62" s="511"/>
      <c r="L62" s="511"/>
    </row>
    <row r="63" spans="1:12" ht="15.75">
      <c r="A63" s="510"/>
      <c r="B63" s="510"/>
      <c r="C63" s="510"/>
      <c r="D63" s="511"/>
      <c r="E63" s="511"/>
      <c r="F63" s="511"/>
      <c r="G63" s="511"/>
      <c r="H63" s="511"/>
      <c r="I63" s="511"/>
      <c r="J63" s="511"/>
      <c r="K63" s="511"/>
      <c r="L63" s="511"/>
    </row>
    <row r="64" spans="1:12" ht="15.75">
      <c r="A64" s="510"/>
      <c r="B64" s="510"/>
      <c r="C64" s="510"/>
      <c r="D64" s="511"/>
      <c r="E64" s="511"/>
      <c r="F64" s="511"/>
      <c r="G64" s="511"/>
      <c r="H64" s="511"/>
      <c r="I64" s="511"/>
      <c r="J64" s="511"/>
      <c r="K64" s="511"/>
      <c r="L64" s="511"/>
    </row>
    <row r="65" spans="1:12" ht="15.75">
      <c r="A65" s="510"/>
      <c r="B65" s="510"/>
      <c r="C65" s="510"/>
      <c r="D65" s="511"/>
      <c r="E65" s="511"/>
      <c r="F65" s="511"/>
      <c r="G65" s="511"/>
      <c r="H65" s="511"/>
      <c r="I65" s="511"/>
      <c r="J65" s="511"/>
      <c r="K65" s="511"/>
      <c r="L65" s="511"/>
    </row>
    <row r="66" spans="1:12" ht="15.75">
      <c r="A66" s="510"/>
      <c r="B66" s="510"/>
      <c r="C66" s="510"/>
      <c r="D66" s="511"/>
      <c r="E66" s="511"/>
      <c r="F66" s="511"/>
      <c r="G66" s="511"/>
      <c r="H66" s="511"/>
      <c r="I66" s="511"/>
      <c r="J66" s="511"/>
      <c r="K66" s="511"/>
      <c r="L66" s="511"/>
    </row>
    <row r="67" spans="1:12" ht="15.75">
      <c r="A67" s="510"/>
      <c r="B67" s="510"/>
      <c r="C67" s="510"/>
      <c r="D67" s="511"/>
      <c r="E67" s="511"/>
      <c r="F67" s="511"/>
      <c r="G67" s="511"/>
      <c r="H67" s="511"/>
      <c r="I67" s="511"/>
      <c r="J67" s="511"/>
      <c r="K67" s="511"/>
      <c r="L67" s="511"/>
    </row>
    <row r="68" spans="1:12" ht="15.75">
      <c r="A68" s="510"/>
      <c r="B68" s="510"/>
      <c r="C68" s="510"/>
      <c r="D68" s="511"/>
      <c r="E68" s="511"/>
      <c r="F68" s="511"/>
      <c r="G68" s="511"/>
      <c r="H68" s="511"/>
      <c r="I68" s="511"/>
      <c r="J68" s="511"/>
      <c r="K68" s="511"/>
      <c r="L68" s="511"/>
    </row>
    <row r="69" spans="1:12" ht="15.75">
      <c r="A69" s="510"/>
      <c r="B69" s="510"/>
      <c r="C69" s="510"/>
      <c r="D69" s="511"/>
      <c r="E69" s="511"/>
      <c r="F69" s="511"/>
      <c r="G69" s="511"/>
      <c r="H69" s="511"/>
      <c r="I69" s="511"/>
      <c r="J69" s="511"/>
      <c r="K69" s="511"/>
      <c r="L69" s="511"/>
    </row>
    <row r="70" spans="1:12" ht="15.75">
      <c r="A70" s="510"/>
      <c r="B70" s="510"/>
      <c r="C70" s="510"/>
      <c r="D70" s="511"/>
      <c r="E70" s="511"/>
      <c r="F70" s="511"/>
      <c r="G70" s="511"/>
      <c r="H70" s="511"/>
      <c r="I70" s="511"/>
      <c r="J70" s="511"/>
      <c r="K70" s="511"/>
      <c r="L70" s="511"/>
    </row>
    <row r="71" spans="1:12" ht="15.75">
      <c r="A71" s="510"/>
      <c r="B71" s="510"/>
      <c r="C71" s="510"/>
      <c r="D71" s="511"/>
      <c r="E71" s="511"/>
      <c r="F71" s="511"/>
      <c r="G71" s="511"/>
      <c r="H71" s="511"/>
      <c r="I71" s="511"/>
      <c r="J71" s="511"/>
      <c r="K71" s="511"/>
      <c r="L71" s="511"/>
    </row>
    <row r="72" spans="1:12" ht="15.75">
      <c r="A72" s="510"/>
      <c r="B72" s="510"/>
      <c r="C72" s="510"/>
      <c r="D72" s="511"/>
      <c r="E72" s="511"/>
      <c r="F72" s="511"/>
      <c r="G72" s="511"/>
      <c r="H72" s="511"/>
      <c r="I72" s="511"/>
      <c r="J72" s="511"/>
      <c r="K72" s="511"/>
      <c r="L72" s="511"/>
    </row>
    <row r="73" spans="1:12" ht="15.75">
      <c r="A73" s="510"/>
      <c r="B73" s="510"/>
      <c r="C73" s="510"/>
      <c r="D73" s="511"/>
      <c r="E73" s="511"/>
      <c r="F73" s="511"/>
      <c r="G73" s="511"/>
      <c r="H73" s="511"/>
      <c r="I73" s="511"/>
      <c r="J73" s="511"/>
      <c r="K73" s="511"/>
      <c r="L73" s="511"/>
    </row>
    <row r="74" spans="1:12" ht="15.75">
      <c r="A74" s="510"/>
      <c r="B74" s="510"/>
      <c r="C74" s="510"/>
      <c r="D74" s="511"/>
      <c r="E74" s="511"/>
      <c r="F74" s="511"/>
      <c r="G74" s="511"/>
      <c r="H74" s="511"/>
      <c r="I74" s="511"/>
      <c r="J74" s="511"/>
      <c r="K74" s="511"/>
      <c r="L74" s="511"/>
    </row>
    <row r="75" spans="1:12" ht="15.75">
      <c r="A75" s="510"/>
      <c r="B75" s="510"/>
      <c r="C75" s="510"/>
      <c r="D75" s="511"/>
      <c r="E75" s="511"/>
      <c r="F75" s="511"/>
      <c r="G75" s="511"/>
      <c r="H75" s="511"/>
      <c r="I75" s="511"/>
      <c r="J75" s="511"/>
      <c r="K75" s="511"/>
      <c r="L75" s="511"/>
    </row>
    <row r="76" spans="1:12" ht="15.75">
      <c r="A76" s="510"/>
      <c r="B76" s="510"/>
      <c r="C76" s="510"/>
      <c r="D76" s="511"/>
      <c r="E76" s="511"/>
      <c r="F76" s="511"/>
      <c r="G76" s="511"/>
      <c r="H76" s="511"/>
      <c r="I76" s="511"/>
      <c r="J76" s="511"/>
      <c r="K76" s="511"/>
      <c r="L76" s="511"/>
    </row>
    <row r="77" spans="1:12" ht="15.75">
      <c r="A77" s="510"/>
      <c r="B77" s="510"/>
      <c r="C77" s="510"/>
      <c r="D77" s="511"/>
      <c r="E77" s="511"/>
      <c r="F77" s="511"/>
      <c r="G77" s="511"/>
      <c r="H77" s="511"/>
      <c r="I77" s="511"/>
      <c r="J77" s="511"/>
      <c r="K77" s="511"/>
      <c r="L77" s="511"/>
    </row>
    <row r="78" spans="1:12" ht="15.75">
      <c r="A78" s="510"/>
      <c r="B78" s="510"/>
      <c r="C78" s="510"/>
      <c r="D78" s="511"/>
      <c r="E78" s="511"/>
      <c r="F78" s="511"/>
      <c r="G78" s="511"/>
      <c r="H78" s="511"/>
      <c r="I78" s="511"/>
      <c r="J78" s="511"/>
      <c r="K78" s="511"/>
      <c r="L78" s="511"/>
    </row>
    <row r="79" spans="1:12" ht="15.75">
      <c r="A79" s="510"/>
      <c r="B79" s="510"/>
      <c r="C79" s="510"/>
      <c r="D79" s="511"/>
      <c r="E79" s="511"/>
      <c r="F79" s="511"/>
      <c r="G79" s="511"/>
      <c r="H79" s="511"/>
      <c r="I79" s="511"/>
      <c r="J79" s="511"/>
      <c r="K79" s="511"/>
      <c r="L79" s="511"/>
    </row>
    <row r="80" spans="1:12" ht="15.75">
      <c r="A80" s="510"/>
      <c r="B80" s="510"/>
      <c r="C80" s="510"/>
      <c r="D80" s="511"/>
      <c r="E80" s="511"/>
      <c r="F80" s="511"/>
      <c r="G80" s="511"/>
      <c r="H80" s="511"/>
      <c r="I80" s="511"/>
      <c r="J80" s="511"/>
      <c r="K80" s="511"/>
      <c r="L80" s="511"/>
    </row>
    <row r="81" spans="1:12" ht="15.75">
      <c r="A81" s="510"/>
      <c r="B81" s="510"/>
      <c r="C81" s="510"/>
      <c r="D81" s="511"/>
      <c r="E81" s="511"/>
      <c r="F81" s="511"/>
      <c r="G81" s="511"/>
      <c r="H81" s="511"/>
      <c r="I81" s="511"/>
      <c r="J81" s="511"/>
      <c r="K81" s="511"/>
      <c r="L81" s="511"/>
    </row>
    <row r="82" spans="1:12" ht="15.75">
      <c r="A82" s="510"/>
      <c r="B82" s="510"/>
      <c r="C82" s="510"/>
      <c r="D82" s="511"/>
      <c r="E82" s="511"/>
      <c r="F82" s="511"/>
      <c r="G82" s="511"/>
      <c r="H82" s="511"/>
      <c r="I82" s="511"/>
      <c r="J82" s="511"/>
      <c r="K82" s="511"/>
      <c r="L82" s="511"/>
    </row>
    <row r="83" spans="1:12" ht="15.75">
      <c r="A83" s="510"/>
      <c r="B83" s="510"/>
      <c r="C83" s="510"/>
      <c r="D83" s="511"/>
      <c r="E83" s="511"/>
      <c r="F83" s="511"/>
      <c r="G83" s="511"/>
      <c r="H83" s="511"/>
      <c r="I83" s="511"/>
      <c r="J83" s="511"/>
      <c r="K83" s="511"/>
      <c r="L83" s="511"/>
    </row>
    <row r="84" spans="1:12" ht="15.75">
      <c r="A84" s="510"/>
      <c r="B84" s="510"/>
      <c r="C84" s="510"/>
      <c r="D84" s="511"/>
      <c r="E84" s="511"/>
      <c r="F84" s="511"/>
      <c r="G84" s="511"/>
      <c r="H84" s="511"/>
      <c r="I84" s="511"/>
      <c r="J84" s="511"/>
      <c r="K84" s="511"/>
      <c r="L84" s="511"/>
    </row>
    <row r="85" spans="1:12" ht="15.75">
      <c r="A85" s="510"/>
      <c r="B85" s="510"/>
      <c r="C85" s="510"/>
      <c r="D85" s="511"/>
      <c r="E85" s="511"/>
      <c r="F85" s="511"/>
      <c r="G85" s="511"/>
      <c r="H85" s="511"/>
      <c r="I85" s="511"/>
      <c r="J85" s="511"/>
      <c r="K85" s="511"/>
      <c r="L85" s="511"/>
    </row>
    <row r="86" spans="1:12" ht="15.75">
      <c r="A86" s="510"/>
      <c r="B86" s="510"/>
      <c r="C86" s="510"/>
      <c r="D86" s="511"/>
      <c r="E86" s="511"/>
      <c r="F86" s="511"/>
      <c r="G86" s="511"/>
      <c r="H86" s="511"/>
      <c r="I86" s="511"/>
      <c r="J86" s="511"/>
      <c r="K86" s="511"/>
      <c r="L86" s="511"/>
    </row>
    <row r="87" spans="1:12" ht="15.75">
      <c r="A87" s="510"/>
      <c r="B87" s="510"/>
      <c r="C87" s="510"/>
      <c r="D87" s="511"/>
      <c r="E87" s="511"/>
      <c r="F87" s="511"/>
      <c r="G87" s="511"/>
      <c r="H87" s="511"/>
      <c r="I87" s="511"/>
      <c r="J87" s="511"/>
      <c r="K87" s="511"/>
      <c r="L87" s="511"/>
    </row>
    <row r="88" spans="1:12" ht="15.75">
      <c r="A88" s="510"/>
      <c r="B88" s="510"/>
      <c r="C88" s="510"/>
      <c r="D88" s="511"/>
      <c r="E88" s="511"/>
      <c r="F88" s="511"/>
      <c r="G88" s="511"/>
      <c r="H88" s="511"/>
      <c r="I88" s="511"/>
      <c r="J88" s="511"/>
      <c r="K88" s="511"/>
      <c r="L88" s="511"/>
    </row>
    <row r="89" spans="1:12" ht="15.75">
      <c r="A89" s="510"/>
      <c r="B89" s="510"/>
      <c r="C89" s="510"/>
      <c r="D89" s="511"/>
      <c r="E89" s="511"/>
      <c r="F89" s="511"/>
      <c r="G89" s="511"/>
      <c r="H89" s="511"/>
      <c r="I89" s="511"/>
      <c r="J89" s="511"/>
      <c r="K89" s="511"/>
      <c r="L89" s="511"/>
    </row>
    <row r="90" spans="1:12" ht="15.75">
      <c r="A90" s="510"/>
      <c r="B90" s="510"/>
      <c r="C90" s="510"/>
      <c r="D90" s="511"/>
      <c r="E90" s="511"/>
      <c r="F90" s="511"/>
      <c r="G90" s="511"/>
      <c r="H90" s="511"/>
      <c r="I90" s="511"/>
      <c r="J90" s="511"/>
      <c r="K90" s="511"/>
      <c r="L90" s="511"/>
    </row>
    <row r="91" spans="1:12" ht="15.75">
      <c r="A91" s="510"/>
      <c r="B91" s="510"/>
      <c r="C91" s="510"/>
      <c r="D91" s="511"/>
      <c r="E91" s="511"/>
      <c r="F91" s="511"/>
      <c r="G91" s="511"/>
      <c r="H91" s="511"/>
      <c r="I91" s="511"/>
      <c r="J91" s="511"/>
      <c r="K91" s="511"/>
      <c r="L91" s="511"/>
    </row>
    <row r="92" spans="1:12" ht="15.75">
      <c r="A92" s="510"/>
      <c r="B92" s="510"/>
      <c r="C92" s="510"/>
      <c r="D92" s="511"/>
      <c r="E92" s="511"/>
      <c r="F92" s="511"/>
      <c r="G92" s="511"/>
      <c r="H92" s="511"/>
      <c r="I92" s="511"/>
      <c r="J92" s="511"/>
      <c r="K92" s="511"/>
      <c r="L92" s="511"/>
    </row>
    <row r="93" spans="1:12" ht="15.75">
      <c r="A93" s="510"/>
      <c r="B93" s="510"/>
      <c r="C93" s="510"/>
      <c r="D93" s="511"/>
      <c r="E93" s="511"/>
      <c r="F93" s="511"/>
      <c r="G93" s="511"/>
      <c r="H93" s="511"/>
      <c r="I93" s="511"/>
      <c r="J93" s="511"/>
      <c r="K93" s="511"/>
      <c r="L93" s="511"/>
    </row>
    <row r="94" spans="1:12" ht="15.75">
      <c r="A94" s="510"/>
      <c r="B94" s="510"/>
      <c r="C94" s="510"/>
      <c r="D94" s="511"/>
      <c r="E94" s="511"/>
      <c r="F94" s="511"/>
      <c r="G94" s="511"/>
      <c r="H94" s="511"/>
      <c r="I94" s="511"/>
      <c r="J94" s="511"/>
      <c r="K94" s="511"/>
      <c r="L94" s="511"/>
    </row>
    <row r="95" spans="1:12" ht="15.75">
      <c r="A95" s="510"/>
      <c r="B95" s="510"/>
      <c r="C95" s="510"/>
      <c r="D95" s="511"/>
      <c r="E95" s="511"/>
      <c r="F95" s="511"/>
      <c r="G95" s="511"/>
      <c r="H95" s="511"/>
      <c r="I95" s="511"/>
      <c r="J95" s="511"/>
      <c r="K95" s="511"/>
      <c r="L95" s="511"/>
    </row>
    <row r="96" spans="1:12" ht="15.75">
      <c r="A96" s="510"/>
      <c r="B96" s="510"/>
      <c r="C96" s="510"/>
      <c r="D96" s="511"/>
      <c r="E96" s="511"/>
      <c r="F96" s="511"/>
      <c r="G96" s="511"/>
      <c r="H96" s="511"/>
      <c r="I96" s="511"/>
      <c r="J96" s="511"/>
      <c r="K96" s="511"/>
      <c r="L96" s="511"/>
    </row>
    <row r="97" spans="1:12" ht="15.75">
      <c r="A97" s="510"/>
      <c r="B97" s="510"/>
      <c r="C97" s="510"/>
      <c r="D97" s="511"/>
      <c r="E97" s="511"/>
      <c r="F97" s="511"/>
      <c r="G97" s="511"/>
      <c r="H97" s="511"/>
      <c r="I97" s="511"/>
      <c r="J97" s="511"/>
      <c r="K97" s="511"/>
      <c r="L97" s="511"/>
    </row>
    <row r="98" spans="1:12" ht="15.75">
      <c r="A98" s="510"/>
      <c r="B98" s="510"/>
      <c r="C98" s="510"/>
      <c r="D98" s="511"/>
      <c r="E98" s="511"/>
      <c r="F98" s="511"/>
      <c r="G98" s="511"/>
      <c r="H98" s="511"/>
      <c r="I98" s="511"/>
      <c r="J98" s="511"/>
      <c r="K98" s="511"/>
      <c r="L98" s="511"/>
    </row>
    <row r="99" spans="1:12" ht="15.75">
      <c r="A99" s="510"/>
      <c r="B99" s="510"/>
      <c r="C99" s="510"/>
      <c r="D99" s="511"/>
      <c r="E99" s="511"/>
      <c r="F99" s="511"/>
      <c r="G99" s="511"/>
      <c r="H99" s="511"/>
      <c r="I99" s="511"/>
      <c r="J99" s="511"/>
      <c r="K99" s="511"/>
      <c r="L99" s="511"/>
    </row>
    <row r="100" spans="1:12" ht="15.75">
      <c r="A100" s="510"/>
      <c r="B100" s="510"/>
      <c r="C100" s="510"/>
      <c r="D100" s="511"/>
      <c r="E100" s="511"/>
      <c r="F100" s="511"/>
      <c r="G100" s="511"/>
      <c r="H100" s="511"/>
      <c r="I100" s="511"/>
      <c r="J100" s="511"/>
      <c r="K100" s="511"/>
      <c r="L100" s="511"/>
    </row>
    <row r="101" spans="1:12" ht="15.75">
      <c r="A101" s="510"/>
      <c r="B101" s="510"/>
      <c r="C101" s="510"/>
      <c r="D101" s="511"/>
      <c r="E101" s="511"/>
      <c r="F101" s="511"/>
      <c r="G101" s="511"/>
      <c r="H101" s="511"/>
      <c r="I101" s="511"/>
      <c r="J101" s="511"/>
      <c r="K101" s="511"/>
      <c r="L101" s="511"/>
    </row>
    <row r="102" spans="1:12" ht="15.75">
      <c r="A102" s="510"/>
      <c r="B102" s="510"/>
      <c r="C102" s="510"/>
      <c r="D102" s="511"/>
      <c r="E102" s="511"/>
      <c r="F102" s="511"/>
      <c r="G102" s="511"/>
      <c r="H102" s="511"/>
      <c r="I102" s="511"/>
      <c r="J102" s="511"/>
      <c r="K102" s="511"/>
      <c r="L102" s="511"/>
    </row>
    <row r="103" spans="1:12" ht="15.75">
      <c r="A103" s="510"/>
      <c r="B103" s="510"/>
      <c r="C103" s="510"/>
      <c r="D103" s="511"/>
      <c r="E103" s="511"/>
      <c r="F103" s="511"/>
      <c r="G103" s="511"/>
      <c r="H103" s="511"/>
      <c r="I103" s="511"/>
      <c r="J103" s="511"/>
      <c r="K103" s="511"/>
      <c r="L103" s="511"/>
    </row>
    <row r="104" spans="1:12" ht="15.75">
      <c r="A104" s="510"/>
      <c r="B104" s="510"/>
      <c r="C104" s="510"/>
      <c r="D104" s="511"/>
      <c r="E104" s="511"/>
      <c r="F104" s="511"/>
      <c r="G104" s="511"/>
      <c r="H104" s="511"/>
      <c r="I104" s="511"/>
      <c r="J104" s="511"/>
      <c r="K104" s="511"/>
      <c r="L104" s="511"/>
    </row>
    <row r="105" spans="1:12" ht="15.75">
      <c r="A105" s="510"/>
      <c r="B105" s="510"/>
      <c r="C105" s="510"/>
      <c r="D105" s="511"/>
      <c r="E105" s="511"/>
      <c r="F105" s="511"/>
      <c r="G105" s="511"/>
      <c r="H105" s="511"/>
      <c r="I105" s="511"/>
      <c r="J105" s="511"/>
      <c r="K105" s="511"/>
      <c r="L105" s="511"/>
    </row>
    <row r="106" spans="1:12" ht="15.75">
      <c r="A106" s="510"/>
      <c r="B106" s="510"/>
      <c r="C106" s="510"/>
      <c r="D106" s="511"/>
      <c r="E106" s="511"/>
      <c r="F106" s="511"/>
      <c r="G106" s="511"/>
      <c r="H106" s="511"/>
      <c r="I106" s="511"/>
      <c r="J106" s="511"/>
      <c r="K106" s="511"/>
      <c r="L106" s="511"/>
    </row>
    <row r="107" spans="1:12" ht="15.75">
      <c r="A107" s="510"/>
      <c r="B107" s="510"/>
      <c r="C107" s="510"/>
      <c r="D107" s="511"/>
      <c r="E107" s="511"/>
      <c r="F107" s="511"/>
      <c r="G107" s="511"/>
      <c r="H107" s="511"/>
      <c r="I107" s="511"/>
      <c r="J107" s="511"/>
      <c r="K107" s="511"/>
      <c r="L107" s="511"/>
    </row>
    <row r="108" spans="1:12" ht="15.75">
      <c r="A108" s="510"/>
      <c r="B108" s="510"/>
      <c r="C108" s="510"/>
      <c r="D108" s="511"/>
      <c r="E108" s="511"/>
      <c r="F108" s="511"/>
      <c r="G108" s="511"/>
      <c r="H108" s="511"/>
      <c r="I108" s="511"/>
      <c r="J108" s="511"/>
      <c r="K108" s="511"/>
      <c r="L108" s="511"/>
    </row>
    <row r="109" spans="1:12" ht="15.75">
      <c r="A109" s="510"/>
      <c r="B109" s="510"/>
      <c r="C109" s="510"/>
      <c r="D109" s="511"/>
      <c r="E109" s="511"/>
      <c r="F109" s="511"/>
      <c r="G109" s="511"/>
      <c r="H109" s="511"/>
      <c r="I109" s="511"/>
      <c r="J109" s="511"/>
      <c r="K109" s="511"/>
      <c r="L109" s="511"/>
    </row>
    <row r="110" spans="1:12" ht="15.75">
      <c r="A110" s="510"/>
      <c r="B110" s="510"/>
      <c r="C110" s="510"/>
      <c r="D110" s="511"/>
      <c r="E110" s="511"/>
      <c r="F110" s="511"/>
      <c r="G110" s="511"/>
      <c r="H110" s="511"/>
      <c r="I110" s="511"/>
      <c r="J110" s="511"/>
      <c r="K110" s="511"/>
      <c r="L110" s="511"/>
    </row>
    <row r="111" spans="1:12" ht="15.75">
      <c r="A111" s="510"/>
      <c r="B111" s="510"/>
      <c r="C111" s="510"/>
      <c r="D111" s="511"/>
      <c r="E111" s="511"/>
      <c r="F111" s="511"/>
      <c r="G111" s="511"/>
      <c r="H111" s="511"/>
      <c r="I111" s="511"/>
      <c r="J111" s="511"/>
      <c r="K111" s="511"/>
      <c r="L111" s="511"/>
    </row>
    <row r="112" spans="1:12" ht="15.75">
      <c r="A112" s="510"/>
      <c r="B112" s="510"/>
      <c r="C112" s="510"/>
      <c r="D112" s="511"/>
      <c r="E112" s="511"/>
      <c r="F112" s="511"/>
      <c r="G112" s="511"/>
      <c r="H112" s="511"/>
      <c r="I112" s="511"/>
      <c r="J112" s="511"/>
      <c r="K112" s="511"/>
      <c r="L112" s="511"/>
    </row>
    <row r="113" spans="1:12" ht="15.75">
      <c r="A113" s="510"/>
      <c r="B113" s="510"/>
      <c r="C113" s="510"/>
      <c r="D113" s="511"/>
      <c r="E113" s="511"/>
      <c r="F113" s="511"/>
      <c r="G113" s="511"/>
      <c r="H113" s="511"/>
      <c r="I113" s="511"/>
      <c r="J113" s="511"/>
      <c r="K113" s="511"/>
      <c r="L113" s="511"/>
    </row>
    <row r="114" spans="1:12" ht="15.75">
      <c r="A114" s="510"/>
      <c r="B114" s="510"/>
      <c r="C114" s="510"/>
      <c r="D114" s="511"/>
      <c r="E114" s="511"/>
      <c r="F114" s="511"/>
      <c r="G114" s="511"/>
      <c r="H114" s="511"/>
      <c r="I114" s="511"/>
      <c r="J114" s="511"/>
      <c r="K114" s="511"/>
      <c r="L114" s="511"/>
    </row>
    <row r="115" spans="1:12" ht="15.75">
      <c r="A115" s="510"/>
      <c r="B115" s="510"/>
      <c r="C115" s="510"/>
      <c r="D115" s="511"/>
      <c r="E115" s="511"/>
      <c r="F115" s="511"/>
      <c r="G115" s="511"/>
      <c r="H115" s="511"/>
      <c r="I115" s="511"/>
      <c r="J115" s="511"/>
      <c r="K115" s="511"/>
      <c r="L115" s="511"/>
    </row>
    <row r="116" spans="1:12" ht="15.75">
      <c r="A116" s="510"/>
      <c r="B116" s="510"/>
      <c r="C116" s="510"/>
      <c r="D116" s="511"/>
      <c r="E116" s="511"/>
      <c r="F116" s="511"/>
      <c r="G116" s="511"/>
      <c r="H116" s="511"/>
      <c r="I116" s="511"/>
      <c r="J116" s="511"/>
      <c r="K116" s="511"/>
      <c r="L116" s="511"/>
    </row>
    <row r="117" spans="1:12" ht="15.75">
      <c r="A117" s="510"/>
      <c r="B117" s="510"/>
      <c r="C117" s="510"/>
      <c r="D117" s="511"/>
      <c r="E117" s="511"/>
      <c r="F117" s="511"/>
      <c r="G117" s="511"/>
      <c r="H117" s="511"/>
      <c r="I117" s="511"/>
      <c r="J117" s="511"/>
      <c r="K117" s="511"/>
      <c r="L117" s="511"/>
    </row>
    <row r="118" spans="1:12" ht="15.75">
      <c r="A118" s="510"/>
      <c r="B118" s="510"/>
      <c r="C118" s="510"/>
      <c r="D118" s="511"/>
      <c r="E118" s="511"/>
      <c r="F118" s="511"/>
      <c r="G118" s="511"/>
      <c r="H118" s="511"/>
      <c r="I118" s="511"/>
      <c r="J118" s="511"/>
      <c r="K118" s="511"/>
      <c r="L118" s="511"/>
    </row>
    <row r="119" spans="1:12" ht="15.75">
      <c r="A119" s="510"/>
      <c r="B119" s="510"/>
      <c r="C119" s="510"/>
      <c r="D119" s="511"/>
      <c r="E119" s="511"/>
      <c r="F119" s="511"/>
      <c r="G119" s="511"/>
      <c r="H119" s="511"/>
      <c r="I119" s="511"/>
      <c r="J119" s="511"/>
      <c r="K119" s="511"/>
      <c r="L119" s="511"/>
    </row>
    <row r="120" spans="1:12" ht="15.75">
      <c r="A120" s="510"/>
      <c r="B120" s="510"/>
      <c r="C120" s="510"/>
      <c r="D120" s="511"/>
      <c r="E120" s="511"/>
      <c r="F120" s="511"/>
      <c r="G120" s="511"/>
      <c r="H120" s="511"/>
      <c r="I120" s="511"/>
      <c r="J120" s="511"/>
      <c r="K120" s="511"/>
      <c r="L120" s="511"/>
    </row>
    <row r="121" spans="1:12" ht="15.75">
      <c r="A121" s="510"/>
      <c r="B121" s="510"/>
      <c r="C121" s="510"/>
      <c r="D121" s="511"/>
      <c r="E121" s="511"/>
      <c r="F121" s="511"/>
      <c r="G121" s="511"/>
      <c r="H121" s="511"/>
      <c r="I121" s="511"/>
      <c r="J121" s="511"/>
      <c r="K121" s="511"/>
      <c r="L121" s="511"/>
    </row>
    <row r="122" spans="1:12" ht="15.75">
      <c r="A122" s="510"/>
      <c r="B122" s="510"/>
      <c r="C122" s="510"/>
      <c r="D122" s="511"/>
      <c r="E122" s="511"/>
      <c r="F122" s="511"/>
      <c r="G122" s="511"/>
      <c r="H122" s="511"/>
      <c r="I122" s="511"/>
      <c r="J122" s="511"/>
      <c r="K122" s="511"/>
      <c r="L122" s="511"/>
    </row>
    <row r="123" spans="1:12" ht="15.75">
      <c r="A123" s="510"/>
      <c r="B123" s="510"/>
      <c r="C123" s="510"/>
      <c r="D123" s="511"/>
      <c r="E123" s="511"/>
      <c r="F123" s="511"/>
      <c r="G123" s="511"/>
      <c r="H123" s="511"/>
      <c r="I123" s="511"/>
      <c r="J123" s="511"/>
      <c r="K123" s="511"/>
      <c r="L123" s="511"/>
    </row>
    <row r="124" spans="1:12" ht="15.75">
      <c r="A124" s="510"/>
      <c r="B124" s="510"/>
      <c r="C124" s="510"/>
      <c r="D124" s="511"/>
      <c r="E124" s="511"/>
      <c r="F124" s="511"/>
      <c r="G124" s="511"/>
      <c r="H124" s="511"/>
      <c r="I124" s="511"/>
      <c r="J124" s="511"/>
      <c r="K124" s="511"/>
      <c r="L124" s="511"/>
    </row>
    <row r="125" spans="1:12" ht="15.75">
      <c r="A125" s="510"/>
      <c r="B125" s="510"/>
      <c r="C125" s="510"/>
      <c r="D125" s="511"/>
      <c r="E125" s="511"/>
      <c r="F125" s="511"/>
      <c r="G125" s="511"/>
      <c r="H125" s="511"/>
      <c r="I125" s="511"/>
      <c r="J125" s="511"/>
      <c r="K125" s="511"/>
      <c r="L125" s="511"/>
    </row>
    <row r="126" spans="1:12" ht="15.75">
      <c r="A126" s="510"/>
      <c r="B126" s="510"/>
      <c r="C126" s="510"/>
      <c r="D126" s="511"/>
      <c r="E126" s="511"/>
      <c r="F126" s="511"/>
      <c r="G126" s="511"/>
      <c r="H126" s="511"/>
      <c r="I126" s="511"/>
      <c r="J126" s="511"/>
      <c r="K126" s="511"/>
      <c r="L126" s="511"/>
    </row>
    <row r="127" spans="1:12" ht="15.75">
      <c r="A127" s="510"/>
      <c r="B127" s="510"/>
      <c r="C127" s="510"/>
      <c r="D127" s="511"/>
      <c r="E127" s="511"/>
      <c r="F127" s="511"/>
      <c r="G127" s="511"/>
      <c r="H127" s="511"/>
      <c r="I127" s="511"/>
      <c r="J127" s="511"/>
      <c r="K127" s="511"/>
      <c r="L127" s="511"/>
    </row>
    <row r="128" spans="1:12" ht="15.75">
      <c r="A128" s="510"/>
      <c r="B128" s="510"/>
      <c r="C128" s="510"/>
      <c r="D128" s="511"/>
      <c r="E128" s="511"/>
      <c r="F128" s="511"/>
      <c r="G128" s="511"/>
      <c r="H128" s="511"/>
      <c r="I128" s="511"/>
      <c r="J128" s="511"/>
      <c r="K128" s="511"/>
      <c r="L128" s="511"/>
    </row>
    <row r="129" spans="1:12" ht="15.75">
      <c r="A129" s="510"/>
      <c r="B129" s="510"/>
      <c r="C129" s="510"/>
      <c r="D129" s="511"/>
      <c r="E129" s="511"/>
      <c r="F129" s="511"/>
      <c r="G129" s="511"/>
      <c r="H129" s="511"/>
      <c r="I129" s="511"/>
      <c r="J129" s="511"/>
      <c r="K129" s="511"/>
      <c r="L129" s="511"/>
    </row>
    <row r="130" spans="1:12" ht="15.75">
      <c r="A130" s="510"/>
      <c r="B130" s="510"/>
      <c r="C130" s="510"/>
      <c r="D130" s="511"/>
      <c r="E130" s="511"/>
      <c r="F130" s="511"/>
      <c r="G130" s="511"/>
      <c r="H130" s="511"/>
      <c r="I130" s="511"/>
      <c r="J130" s="511"/>
      <c r="K130" s="511"/>
      <c r="L130" s="511"/>
    </row>
    <row r="131" spans="1:12" ht="15.75">
      <c r="A131" s="510"/>
      <c r="B131" s="510"/>
      <c r="C131" s="510"/>
      <c r="D131" s="511"/>
      <c r="E131" s="511"/>
      <c r="F131" s="511"/>
      <c r="G131" s="511"/>
      <c r="H131" s="511"/>
      <c r="I131" s="511"/>
      <c r="J131" s="511"/>
      <c r="K131" s="511"/>
      <c r="L131" s="511"/>
    </row>
    <row r="132" spans="1:12" ht="15.75">
      <c r="A132" s="510"/>
      <c r="B132" s="510"/>
      <c r="C132" s="510"/>
      <c r="D132" s="511"/>
      <c r="E132" s="511"/>
      <c r="F132" s="511"/>
      <c r="G132" s="511"/>
      <c r="H132" s="511"/>
      <c r="I132" s="511"/>
      <c r="J132" s="511"/>
      <c r="K132" s="511"/>
      <c r="L132" s="511"/>
    </row>
    <row r="133" spans="1:12" ht="15.75">
      <c r="A133" s="510"/>
      <c r="B133" s="510"/>
      <c r="C133" s="510"/>
      <c r="D133" s="511"/>
      <c r="E133" s="511"/>
      <c r="F133" s="511"/>
      <c r="G133" s="511"/>
      <c r="H133" s="511"/>
      <c r="I133" s="511"/>
      <c r="J133" s="511"/>
      <c r="K133" s="511"/>
      <c r="L133" s="511"/>
    </row>
    <row r="134" spans="1:12" ht="15.75">
      <c r="A134" s="510"/>
      <c r="B134" s="510"/>
      <c r="C134" s="510"/>
      <c r="D134" s="511"/>
      <c r="E134" s="511"/>
      <c r="F134" s="511"/>
      <c r="G134" s="511"/>
      <c r="H134" s="511"/>
      <c r="I134" s="511"/>
      <c r="J134" s="511"/>
      <c r="K134" s="511"/>
      <c r="L134" s="511"/>
    </row>
    <row r="135" spans="1:12" ht="15.75">
      <c r="A135" s="510"/>
      <c r="B135" s="510"/>
      <c r="C135" s="510"/>
      <c r="D135" s="511"/>
      <c r="E135" s="511"/>
      <c r="F135" s="511"/>
      <c r="G135" s="511"/>
      <c r="H135" s="511"/>
      <c r="I135" s="511"/>
      <c r="J135" s="511"/>
      <c r="K135" s="511"/>
      <c r="L135" s="511"/>
    </row>
    <row r="136" spans="1:12" ht="15.75">
      <c r="A136" s="510"/>
      <c r="B136" s="510"/>
      <c r="C136" s="510"/>
      <c r="D136" s="511"/>
      <c r="E136" s="511"/>
      <c r="F136" s="511"/>
      <c r="G136" s="511"/>
      <c r="H136" s="511"/>
      <c r="I136" s="511"/>
      <c r="J136" s="511"/>
      <c r="K136" s="511"/>
      <c r="L136" s="511"/>
    </row>
    <row r="137" spans="1:12" ht="15.75">
      <c r="A137" s="510"/>
      <c r="B137" s="510"/>
      <c r="C137" s="510"/>
      <c r="D137" s="511"/>
      <c r="E137" s="511"/>
      <c r="F137" s="511"/>
      <c r="G137" s="511"/>
      <c r="H137" s="511"/>
      <c r="I137" s="511"/>
      <c r="J137" s="511"/>
      <c r="K137" s="511"/>
      <c r="L137" s="511"/>
    </row>
    <row r="138" spans="1:12" ht="15.75">
      <c r="A138" s="510"/>
      <c r="B138" s="510"/>
      <c r="C138" s="510"/>
      <c r="D138" s="511"/>
      <c r="E138" s="511"/>
      <c r="F138" s="511"/>
      <c r="G138" s="511"/>
      <c r="H138" s="511"/>
      <c r="I138" s="511"/>
      <c r="J138" s="511"/>
      <c r="K138" s="511"/>
      <c r="L138" s="511"/>
    </row>
    <row r="139" spans="1:12" ht="15.75">
      <c r="A139" s="510"/>
      <c r="B139" s="510"/>
      <c r="C139" s="510"/>
      <c r="D139" s="511"/>
      <c r="E139" s="511"/>
      <c r="F139" s="511"/>
      <c r="G139" s="511"/>
      <c r="H139" s="511"/>
      <c r="I139" s="511"/>
      <c r="J139" s="511"/>
      <c r="K139" s="511"/>
      <c r="L139" s="511"/>
    </row>
    <row r="140" spans="1:12" ht="15.75">
      <c r="A140" s="510"/>
      <c r="B140" s="510"/>
      <c r="C140" s="510"/>
      <c r="D140" s="511"/>
      <c r="E140" s="511"/>
      <c r="F140" s="511"/>
      <c r="G140" s="511"/>
      <c r="H140" s="511"/>
      <c r="I140" s="511"/>
      <c r="J140" s="511"/>
      <c r="K140" s="511"/>
      <c r="L140" s="511"/>
    </row>
    <row r="141" spans="1:12" ht="15.75">
      <c r="A141" s="510"/>
      <c r="B141" s="510"/>
      <c r="C141" s="510"/>
      <c r="D141" s="511"/>
      <c r="E141" s="511"/>
      <c r="F141" s="511"/>
      <c r="G141" s="511"/>
      <c r="H141" s="511"/>
      <c r="I141" s="511"/>
      <c r="J141" s="511"/>
      <c r="K141" s="511"/>
      <c r="L141" s="511"/>
    </row>
    <row r="142" spans="1:12" ht="15.75">
      <c r="A142" s="510"/>
      <c r="B142" s="510"/>
      <c r="C142" s="510"/>
      <c r="D142" s="511"/>
      <c r="E142" s="511"/>
      <c r="F142" s="511"/>
      <c r="G142" s="511"/>
      <c r="H142" s="511"/>
      <c r="I142" s="511"/>
      <c r="J142" s="511"/>
      <c r="K142" s="511"/>
      <c r="L142" s="511"/>
    </row>
    <row r="143" spans="1:12" ht="15.75">
      <c r="A143" s="510"/>
      <c r="B143" s="510"/>
      <c r="C143" s="510"/>
      <c r="D143" s="511"/>
      <c r="E143" s="511"/>
      <c r="F143" s="511"/>
      <c r="G143" s="511"/>
      <c r="H143" s="511"/>
      <c r="I143" s="511"/>
      <c r="J143" s="511"/>
      <c r="K143" s="511"/>
      <c r="L143" s="511"/>
    </row>
    <row r="144" spans="1:12" ht="15.75">
      <c r="A144" s="510"/>
      <c r="B144" s="510"/>
      <c r="C144" s="510"/>
      <c r="D144" s="511"/>
      <c r="E144" s="511"/>
      <c r="F144" s="511"/>
      <c r="G144" s="511"/>
      <c r="H144" s="511"/>
      <c r="I144" s="511"/>
      <c r="J144" s="511"/>
      <c r="K144" s="511"/>
      <c r="L144" s="511"/>
    </row>
    <row r="145" spans="1:15">
      <c r="A145" s="510"/>
      <c r="B145" s="510"/>
      <c r="C145" s="510"/>
      <c r="D145" s="511"/>
      <c r="E145" s="511"/>
      <c r="F145" s="511"/>
      <c r="G145" s="511"/>
      <c r="H145" s="511"/>
      <c r="I145" s="511"/>
      <c r="J145" s="511"/>
      <c r="K145" s="511"/>
    </row>
    <row r="146" spans="1:15">
      <c r="A146" s="510"/>
      <c r="B146" s="510"/>
      <c r="C146" s="510"/>
      <c r="D146" s="511"/>
      <c r="E146" s="511"/>
      <c r="F146" s="511"/>
      <c r="G146" s="511"/>
      <c r="H146" s="511"/>
      <c r="I146" s="511"/>
      <c r="J146" s="511"/>
      <c r="K146" s="511"/>
    </row>
    <row r="147" spans="1:15">
      <c r="A147" s="510"/>
      <c r="B147" s="510"/>
      <c r="C147" s="510"/>
      <c r="D147" s="511"/>
      <c r="E147" s="511"/>
      <c r="F147" s="511"/>
      <c r="G147" s="511"/>
      <c r="H147" s="511"/>
      <c r="I147" s="511"/>
      <c r="J147" s="511"/>
      <c r="K147" s="511"/>
    </row>
    <row r="148" spans="1:15">
      <c r="A148" s="510"/>
      <c r="B148" s="510"/>
      <c r="C148" s="510"/>
      <c r="D148" s="511"/>
      <c r="E148" s="511"/>
      <c r="F148" s="511"/>
      <c r="G148" s="511"/>
      <c r="H148" s="511"/>
      <c r="I148" s="511"/>
      <c r="J148" s="511"/>
      <c r="K148" s="511"/>
    </row>
    <row r="149" spans="1:15">
      <c r="A149" s="510"/>
      <c r="B149" s="510"/>
      <c r="C149" s="510"/>
      <c r="D149" s="511"/>
      <c r="E149" s="511"/>
      <c r="F149" s="511"/>
      <c r="G149" s="511"/>
      <c r="H149" s="511"/>
      <c r="I149" s="511"/>
      <c r="J149" s="511"/>
      <c r="K149" s="511"/>
    </row>
    <row r="150" spans="1:15">
      <c r="A150" s="510"/>
      <c r="B150" s="510"/>
      <c r="C150" s="510"/>
      <c r="D150" s="511"/>
      <c r="E150" s="511"/>
      <c r="F150" s="511"/>
      <c r="G150" s="511"/>
      <c r="H150" s="511"/>
      <c r="I150" s="511"/>
      <c r="J150" s="511"/>
      <c r="K150" s="511"/>
    </row>
    <row r="151" spans="1:15">
      <c r="A151" s="510"/>
      <c r="B151" s="510"/>
      <c r="C151" s="510"/>
      <c r="D151" s="511"/>
      <c r="E151" s="511"/>
      <c r="F151" s="511"/>
      <c r="G151" s="511"/>
      <c r="H151" s="511"/>
      <c r="I151" s="511"/>
      <c r="J151" s="511"/>
      <c r="K151" s="511"/>
    </row>
    <row r="152" spans="1:15" s="512" customFormat="1">
      <c r="A152" s="510"/>
      <c r="B152" s="510"/>
      <c r="C152" s="510"/>
      <c r="D152" s="511"/>
      <c r="E152" s="511"/>
      <c r="F152" s="511"/>
      <c r="G152" s="511"/>
      <c r="H152" s="511"/>
      <c r="I152" s="511"/>
      <c r="J152" s="511"/>
      <c r="K152" s="511"/>
      <c r="M152" s="492"/>
      <c r="N152" s="492"/>
      <c r="O152" s="492"/>
    </row>
    <row r="153" spans="1:15" s="512" customFormat="1">
      <c r="A153" s="510"/>
      <c r="B153" s="510"/>
      <c r="C153" s="510"/>
      <c r="D153" s="511"/>
      <c r="E153" s="511"/>
      <c r="F153" s="511"/>
      <c r="G153" s="511"/>
      <c r="H153" s="511"/>
      <c r="I153" s="511"/>
      <c r="J153" s="511"/>
      <c r="K153" s="511"/>
      <c r="M153" s="492"/>
      <c r="N153" s="492"/>
      <c r="O153" s="492"/>
    </row>
    <row r="154" spans="1:15" s="512" customFormat="1">
      <c r="A154" s="510"/>
      <c r="B154" s="510"/>
      <c r="C154" s="510"/>
      <c r="D154" s="511"/>
      <c r="E154" s="511"/>
      <c r="F154" s="511"/>
      <c r="G154" s="511"/>
      <c r="H154" s="511"/>
      <c r="I154" s="511"/>
      <c r="J154" s="511"/>
      <c r="K154" s="511"/>
      <c r="M154" s="492"/>
      <c r="N154" s="492"/>
      <c r="O154" s="492"/>
    </row>
    <row r="155" spans="1:15" s="512" customFormat="1">
      <c r="A155" s="510"/>
      <c r="B155" s="510"/>
      <c r="C155" s="510"/>
      <c r="D155" s="511"/>
      <c r="E155" s="511"/>
      <c r="F155" s="511"/>
      <c r="G155" s="511"/>
      <c r="H155" s="511"/>
      <c r="I155" s="511"/>
      <c r="J155" s="511"/>
      <c r="K155" s="511"/>
      <c r="M155" s="492"/>
      <c r="N155" s="492"/>
      <c r="O155" s="492"/>
    </row>
    <row r="156" spans="1:15" s="512" customFormat="1">
      <c r="A156" s="510"/>
      <c r="B156" s="510"/>
      <c r="C156" s="510"/>
      <c r="D156" s="511"/>
      <c r="E156" s="511"/>
      <c r="F156" s="511"/>
      <c r="G156" s="511"/>
      <c r="H156" s="511"/>
      <c r="I156" s="511"/>
      <c r="J156" s="511"/>
      <c r="K156" s="511"/>
      <c r="M156" s="492"/>
      <c r="N156" s="492"/>
      <c r="O156" s="492"/>
    </row>
    <row r="157" spans="1:15" s="512" customFormat="1">
      <c r="A157" s="510"/>
      <c r="B157" s="510"/>
      <c r="C157" s="510"/>
      <c r="D157" s="511"/>
      <c r="E157" s="511"/>
      <c r="F157" s="511"/>
      <c r="G157" s="511"/>
      <c r="H157" s="511"/>
      <c r="I157" s="511"/>
      <c r="J157" s="511"/>
      <c r="K157" s="511"/>
      <c r="M157" s="492"/>
      <c r="N157" s="492"/>
      <c r="O157" s="492"/>
    </row>
    <row r="158" spans="1:15" s="512" customFormat="1">
      <c r="A158" s="510"/>
      <c r="B158" s="510"/>
      <c r="C158" s="510"/>
      <c r="D158" s="511"/>
      <c r="E158" s="511"/>
      <c r="F158" s="511"/>
      <c r="G158" s="511"/>
      <c r="H158" s="511"/>
      <c r="I158" s="511"/>
      <c r="J158" s="511"/>
      <c r="K158" s="511"/>
      <c r="M158" s="492"/>
      <c r="N158" s="492"/>
      <c r="O158" s="492"/>
    </row>
    <row r="159" spans="1:15" s="512" customFormat="1">
      <c r="A159" s="510"/>
      <c r="B159" s="510"/>
      <c r="C159" s="510"/>
      <c r="D159" s="511"/>
      <c r="E159" s="511"/>
      <c r="F159" s="511"/>
      <c r="G159" s="511"/>
      <c r="H159" s="511"/>
      <c r="I159" s="511"/>
      <c r="J159" s="511"/>
      <c r="K159" s="511"/>
      <c r="M159" s="492"/>
      <c r="N159" s="492"/>
      <c r="O159" s="492"/>
    </row>
    <row r="160" spans="1:15" s="512" customFormat="1">
      <c r="A160" s="510"/>
      <c r="B160" s="510"/>
      <c r="C160" s="510"/>
      <c r="D160" s="511"/>
      <c r="E160" s="511"/>
      <c r="F160" s="511"/>
      <c r="G160" s="511"/>
      <c r="H160" s="511"/>
      <c r="I160" s="511"/>
      <c r="J160" s="511"/>
      <c r="K160" s="511"/>
      <c r="M160" s="492"/>
      <c r="N160" s="492"/>
      <c r="O160" s="492"/>
    </row>
    <row r="161" spans="1:15" s="512" customFormat="1">
      <c r="A161" s="510"/>
      <c r="B161" s="510"/>
      <c r="C161" s="510"/>
      <c r="D161" s="511"/>
      <c r="E161" s="511"/>
      <c r="F161" s="511"/>
      <c r="G161" s="511"/>
      <c r="H161" s="511"/>
      <c r="I161" s="511"/>
      <c r="J161" s="511"/>
      <c r="K161" s="511"/>
      <c r="M161" s="492"/>
      <c r="N161" s="492"/>
      <c r="O161" s="492"/>
    </row>
    <row r="162" spans="1:15" s="512" customFormat="1">
      <c r="A162" s="510"/>
      <c r="B162" s="510"/>
      <c r="C162" s="510"/>
      <c r="D162" s="511"/>
      <c r="E162" s="511"/>
      <c r="F162" s="511"/>
      <c r="G162" s="511"/>
      <c r="H162" s="511"/>
      <c r="I162" s="511"/>
      <c r="J162" s="511"/>
      <c r="K162" s="511"/>
      <c r="M162" s="492"/>
      <c r="N162" s="492"/>
      <c r="O162" s="492"/>
    </row>
    <row r="163" spans="1:15" s="512" customFormat="1">
      <c r="A163" s="510"/>
      <c r="B163" s="510"/>
      <c r="C163" s="510"/>
      <c r="D163" s="511"/>
      <c r="E163" s="511"/>
      <c r="F163" s="511"/>
      <c r="G163" s="511"/>
      <c r="H163" s="511"/>
      <c r="I163" s="511"/>
      <c r="J163" s="511"/>
      <c r="K163" s="511"/>
      <c r="M163" s="492"/>
      <c r="N163" s="492"/>
      <c r="O163" s="492"/>
    </row>
    <row r="164" spans="1:15" s="512" customFormat="1">
      <c r="A164" s="510"/>
      <c r="B164" s="510"/>
      <c r="C164" s="510"/>
      <c r="D164" s="511"/>
      <c r="E164" s="511"/>
      <c r="F164" s="511"/>
      <c r="G164" s="511"/>
      <c r="H164" s="511"/>
      <c r="I164" s="511"/>
      <c r="J164" s="511"/>
      <c r="K164" s="511"/>
      <c r="M164" s="492"/>
      <c r="N164" s="492"/>
      <c r="O164" s="492"/>
    </row>
    <row r="165" spans="1:15" s="512" customFormat="1">
      <c r="A165" s="510"/>
      <c r="B165" s="510"/>
      <c r="C165" s="510"/>
      <c r="D165" s="511"/>
      <c r="E165" s="511"/>
      <c r="F165" s="511"/>
      <c r="G165" s="511"/>
      <c r="H165" s="511"/>
      <c r="I165" s="511"/>
      <c r="J165" s="511"/>
      <c r="K165" s="511"/>
      <c r="M165" s="492"/>
      <c r="N165" s="492"/>
      <c r="O165" s="492"/>
    </row>
    <row r="166" spans="1:15" s="512" customFormat="1">
      <c r="A166" s="510"/>
      <c r="B166" s="510"/>
      <c r="C166" s="510"/>
      <c r="D166" s="511"/>
      <c r="E166" s="511"/>
      <c r="F166" s="511"/>
      <c r="G166" s="511"/>
      <c r="H166" s="511"/>
      <c r="I166" s="511"/>
      <c r="J166" s="511"/>
      <c r="K166" s="511"/>
      <c r="M166" s="492"/>
      <c r="N166" s="492"/>
      <c r="O166" s="492"/>
    </row>
    <row r="167" spans="1:15" s="512" customFormat="1">
      <c r="A167" s="510"/>
      <c r="B167" s="510"/>
      <c r="C167" s="510"/>
      <c r="D167" s="511"/>
      <c r="E167" s="511"/>
      <c r="F167" s="511"/>
      <c r="G167" s="511"/>
      <c r="H167" s="511"/>
      <c r="I167" s="511"/>
      <c r="J167" s="511"/>
      <c r="K167" s="511"/>
      <c r="M167" s="492"/>
      <c r="N167" s="492"/>
      <c r="O167" s="492"/>
    </row>
    <row r="168" spans="1:15" s="512" customFormat="1">
      <c r="A168" s="510"/>
      <c r="B168" s="510"/>
      <c r="C168" s="510"/>
      <c r="D168" s="511"/>
      <c r="E168" s="511"/>
      <c r="F168" s="511"/>
      <c r="G168" s="511"/>
      <c r="H168" s="511"/>
      <c r="I168" s="511"/>
      <c r="J168" s="511"/>
      <c r="K168" s="511"/>
      <c r="M168" s="492"/>
      <c r="N168" s="492"/>
      <c r="O168" s="492"/>
    </row>
    <row r="169" spans="1:15" s="512" customFormat="1">
      <c r="A169" s="510"/>
      <c r="B169" s="510"/>
      <c r="C169" s="510"/>
      <c r="D169" s="511"/>
      <c r="E169" s="511"/>
      <c r="F169" s="511"/>
      <c r="G169" s="511"/>
      <c r="H169" s="511"/>
      <c r="I169" s="511"/>
      <c r="J169" s="511"/>
      <c r="K169" s="511"/>
      <c r="M169" s="492"/>
      <c r="N169" s="492"/>
      <c r="O169" s="492"/>
    </row>
    <row r="170" spans="1:15" s="512" customFormat="1">
      <c r="A170" s="510"/>
      <c r="B170" s="510"/>
      <c r="C170" s="510"/>
      <c r="D170" s="511"/>
      <c r="E170" s="511"/>
      <c r="F170" s="511"/>
      <c r="G170" s="511"/>
      <c r="H170" s="511"/>
      <c r="I170" s="511"/>
      <c r="J170" s="511"/>
      <c r="K170" s="511"/>
      <c r="M170" s="492"/>
      <c r="N170" s="492"/>
      <c r="O170" s="492"/>
    </row>
    <row r="171" spans="1:15" s="512" customFormat="1">
      <c r="A171" s="510"/>
      <c r="B171" s="510"/>
      <c r="C171" s="510"/>
      <c r="D171" s="511"/>
      <c r="E171" s="511"/>
      <c r="F171" s="511"/>
      <c r="G171" s="511"/>
      <c r="H171" s="511"/>
      <c r="I171" s="511"/>
      <c r="J171" s="511"/>
      <c r="K171" s="511"/>
      <c r="M171" s="492"/>
      <c r="N171" s="492"/>
      <c r="O171" s="492"/>
    </row>
    <row r="172" spans="1:15" s="512" customFormat="1">
      <c r="A172" s="510"/>
      <c r="B172" s="510"/>
      <c r="C172" s="510"/>
      <c r="D172" s="511"/>
      <c r="E172" s="511"/>
      <c r="F172" s="511"/>
      <c r="G172" s="511"/>
      <c r="H172" s="511"/>
      <c r="I172" s="511"/>
      <c r="J172" s="511"/>
      <c r="K172" s="511"/>
      <c r="M172" s="492"/>
      <c r="N172" s="492"/>
      <c r="O172" s="492"/>
    </row>
    <row r="173" spans="1:15" s="512" customFormat="1">
      <c r="A173" s="510"/>
      <c r="B173" s="510"/>
      <c r="C173" s="510"/>
      <c r="D173" s="511"/>
      <c r="E173" s="511"/>
      <c r="F173" s="511"/>
      <c r="G173" s="511"/>
      <c r="H173" s="511"/>
      <c r="I173" s="511"/>
      <c r="J173" s="511"/>
      <c r="K173" s="511"/>
      <c r="M173" s="492"/>
      <c r="N173" s="492"/>
      <c r="O173" s="492"/>
    </row>
    <row r="174" spans="1:15" s="512" customFormat="1">
      <c r="A174" s="510"/>
      <c r="B174" s="510"/>
      <c r="C174" s="510"/>
      <c r="D174" s="511"/>
      <c r="E174" s="511"/>
      <c r="F174" s="511"/>
      <c r="G174" s="511"/>
      <c r="H174" s="511"/>
      <c r="I174" s="511"/>
      <c r="J174" s="511"/>
      <c r="K174" s="511"/>
      <c r="M174" s="492"/>
      <c r="N174" s="492"/>
      <c r="O174" s="492"/>
    </row>
    <row r="175" spans="1:15" s="512" customFormat="1">
      <c r="A175" s="510"/>
      <c r="B175" s="510"/>
      <c r="C175" s="510"/>
      <c r="D175" s="511"/>
      <c r="E175" s="511"/>
      <c r="F175" s="511"/>
      <c r="G175" s="511"/>
      <c r="H175" s="511"/>
      <c r="I175" s="511"/>
      <c r="J175" s="511"/>
      <c r="K175" s="511"/>
      <c r="M175" s="492"/>
      <c r="N175" s="492"/>
      <c r="O175" s="492"/>
    </row>
    <row r="176" spans="1:15" s="512" customFormat="1">
      <c r="A176" s="510"/>
      <c r="B176" s="510"/>
      <c r="C176" s="510"/>
      <c r="D176" s="511"/>
      <c r="E176" s="511"/>
      <c r="F176" s="511"/>
      <c r="G176" s="511"/>
      <c r="H176" s="511"/>
      <c r="I176" s="511"/>
      <c r="J176" s="511"/>
      <c r="K176" s="511"/>
      <c r="M176" s="492"/>
      <c r="N176" s="492"/>
      <c r="O176" s="492"/>
    </row>
    <row r="177" spans="1:15" s="512" customFormat="1">
      <c r="A177" s="510"/>
      <c r="B177" s="510"/>
      <c r="C177" s="510"/>
      <c r="D177" s="511"/>
      <c r="E177" s="511"/>
      <c r="F177" s="511"/>
      <c r="G177" s="511"/>
      <c r="H177" s="511"/>
      <c r="I177" s="511"/>
      <c r="J177" s="511"/>
      <c r="K177" s="511"/>
      <c r="M177" s="492"/>
      <c r="N177" s="492"/>
      <c r="O177" s="492"/>
    </row>
    <row r="178" spans="1:15" s="512" customFormat="1">
      <c r="A178" s="510"/>
      <c r="B178" s="510"/>
      <c r="C178" s="510"/>
      <c r="D178" s="511"/>
      <c r="E178" s="511"/>
      <c r="F178" s="511"/>
      <c r="G178" s="511"/>
      <c r="H178" s="511"/>
      <c r="I178" s="511"/>
      <c r="J178" s="511"/>
      <c r="K178" s="511"/>
      <c r="M178" s="492"/>
      <c r="N178" s="492"/>
      <c r="O178" s="492"/>
    </row>
    <row r="179" spans="1:15" s="512" customFormat="1">
      <c r="A179" s="510"/>
      <c r="B179" s="510"/>
      <c r="C179" s="510"/>
      <c r="D179" s="511"/>
      <c r="E179" s="511"/>
      <c r="F179" s="511"/>
      <c r="G179" s="511"/>
      <c r="H179" s="511"/>
      <c r="I179" s="511"/>
      <c r="J179" s="511"/>
      <c r="K179" s="511"/>
      <c r="M179" s="492"/>
      <c r="N179" s="492"/>
      <c r="O179" s="492"/>
    </row>
    <row r="180" spans="1:15" s="512" customFormat="1">
      <c r="A180" s="510"/>
      <c r="B180" s="510"/>
      <c r="C180" s="510"/>
      <c r="D180" s="511"/>
      <c r="E180" s="511"/>
      <c r="F180" s="511"/>
      <c r="G180" s="511"/>
      <c r="H180" s="511"/>
      <c r="I180" s="511"/>
      <c r="J180" s="511"/>
      <c r="K180" s="511"/>
      <c r="M180" s="492"/>
      <c r="N180" s="492"/>
      <c r="O180" s="492"/>
    </row>
    <row r="181" spans="1:15" s="512" customFormat="1">
      <c r="A181" s="510"/>
      <c r="B181" s="510"/>
      <c r="C181" s="510"/>
      <c r="D181" s="511"/>
      <c r="E181" s="511"/>
      <c r="F181" s="511"/>
      <c r="G181" s="511"/>
      <c r="H181" s="511"/>
      <c r="I181" s="511"/>
      <c r="J181" s="511"/>
      <c r="K181" s="511"/>
      <c r="M181" s="492"/>
      <c r="N181" s="492"/>
      <c r="O181" s="492"/>
    </row>
    <row r="182" spans="1:15" s="512" customFormat="1">
      <c r="A182" s="510"/>
      <c r="B182" s="510"/>
      <c r="C182" s="510"/>
      <c r="D182" s="511"/>
      <c r="E182" s="511"/>
      <c r="F182" s="511"/>
      <c r="G182" s="511"/>
      <c r="H182" s="511"/>
      <c r="I182" s="511"/>
      <c r="J182" s="511"/>
      <c r="K182" s="511"/>
      <c r="M182" s="492"/>
      <c r="N182" s="492"/>
      <c r="O182" s="492"/>
    </row>
    <row r="183" spans="1:15" s="512" customFormat="1">
      <c r="A183" s="510"/>
      <c r="B183" s="510"/>
      <c r="C183" s="510"/>
      <c r="D183" s="511"/>
      <c r="E183" s="511"/>
      <c r="F183" s="511"/>
      <c r="G183" s="511"/>
      <c r="H183" s="511"/>
      <c r="I183" s="511"/>
      <c r="J183" s="511"/>
      <c r="K183" s="511"/>
      <c r="M183" s="492"/>
      <c r="N183" s="492"/>
      <c r="O183" s="492"/>
    </row>
    <row r="184" spans="1:15" s="512" customFormat="1">
      <c r="A184" s="510"/>
      <c r="B184" s="510"/>
      <c r="C184" s="510"/>
      <c r="D184" s="511"/>
      <c r="E184" s="511"/>
      <c r="F184" s="511"/>
      <c r="G184" s="511"/>
      <c r="H184" s="511"/>
      <c r="I184" s="511"/>
      <c r="J184" s="511"/>
      <c r="K184" s="511"/>
      <c r="M184" s="492"/>
      <c r="N184" s="492"/>
      <c r="O184" s="492"/>
    </row>
    <row r="185" spans="1:15" s="512" customFormat="1">
      <c r="A185" s="510"/>
      <c r="B185" s="510"/>
      <c r="C185" s="510"/>
      <c r="D185" s="511"/>
      <c r="E185" s="511"/>
      <c r="F185" s="511"/>
      <c r="G185" s="511"/>
      <c r="H185" s="511"/>
      <c r="I185" s="511"/>
      <c r="J185" s="511"/>
      <c r="K185" s="511"/>
      <c r="M185" s="492"/>
      <c r="N185" s="492"/>
      <c r="O185" s="492"/>
    </row>
    <row r="186" spans="1:15" s="512" customFormat="1">
      <c r="A186" s="510"/>
      <c r="B186" s="510"/>
      <c r="C186" s="510"/>
      <c r="D186" s="511"/>
      <c r="E186" s="511"/>
      <c r="F186" s="511"/>
      <c r="G186" s="511"/>
      <c r="H186" s="511"/>
      <c r="I186" s="511"/>
      <c r="J186" s="511"/>
      <c r="K186" s="511"/>
      <c r="M186" s="492"/>
      <c r="N186" s="492"/>
      <c r="O186" s="492"/>
    </row>
    <row r="187" spans="1:15" s="512" customFormat="1">
      <c r="A187" s="510"/>
      <c r="B187" s="510"/>
      <c r="C187" s="510"/>
      <c r="D187" s="511"/>
      <c r="E187" s="511"/>
      <c r="F187" s="511"/>
      <c r="G187" s="511"/>
      <c r="H187" s="511"/>
      <c r="I187" s="511"/>
      <c r="J187" s="511"/>
      <c r="K187" s="511"/>
      <c r="M187" s="492"/>
      <c r="N187" s="492"/>
      <c r="O187" s="492"/>
    </row>
    <row r="188" spans="1:15" s="512" customFormat="1">
      <c r="A188" s="510"/>
      <c r="B188" s="510"/>
      <c r="C188" s="510"/>
      <c r="D188" s="511"/>
      <c r="E188" s="511"/>
      <c r="F188" s="511"/>
      <c r="G188" s="511"/>
      <c r="H188" s="511"/>
      <c r="I188" s="511"/>
      <c r="J188" s="511"/>
      <c r="K188" s="511"/>
      <c r="M188" s="492"/>
      <c r="N188" s="492"/>
      <c r="O188" s="492"/>
    </row>
    <row r="189" spans="1:15" s="512" customFormat="1">
      <c r="A189" s="510"/>
      <c r="B189" s="510"/>
      <c r="C189" s="510"/>
      <c r="D189" s="511"/>
      <c r="E189" s="511"/>
      <c r="F189" s="511"/>
      <c r="G189" s="511"/>
      <c r="H189" s="511"/>
      <c r="I189" s="511"/>
      <c r="J189" s="511"/>
      <c r="K189" s="511"/>
      <c r="M189" s="492"/>
      <c r="N189" s="492"/>
      <c r="O189" s="492"/>
    </row>
    <row r="190" spans="1:15" s="512" customFormat="1">
      <c r="A190" s="510"/>
      <c r="B190" s="510"/>
      <c r="C190" s="510"/>
      <c r="D190" s="511"/>
      <c r="E190" s="511"/>
      <c r="F190" s="511"/>
      <c r="G190" s="511"/>
      <c r="H190" s="511"/>
      <c r="I190" s="511"/>
      <c r="J190" s="511"/>
      <c r="K190" s="511"/>
      <c r="M190" s="492"/>
      <c r="N190" s="492"/>
      <c r="O190" s="492"/>
    </row>
    <row r="191" spans="1:15" s="512" customFormat="1">
      <c r="A191" s="510"/>
      <c r="B191" s="510"/>
      <c r="C191" s="510"/>
      <c r="D191" s="511"/>
      <c r="E191" s="511"/>
      <c r="F191" s="511"/>
      <c r="G191" s="511"/>
      <c r="H191" s="511"/>
      <c r="I191" s="511"/>
      <c r="J191" s="511"/>
      <c r="K191" s="511"/>
      <c r="M191" s="492"/>
      <c r="N191" s="492"/>
      <c r="O191" s="492"/>
    </row>
    <row r="192" spans="1:15" s="512" customFormat="1">
      <c r="A192" s="510"/>
      <c r="B192" s="510"/>
      <c r="C192" s="510"/>
      <c r="D192" s="511"/>
      <c r="E192" s="511"/>
      <c r="F192" s="511"/>
      <c r="G192" s="511"/>
      <c r="H192" s="511"/>
      <c r="I192" s="511"/>
      <c r="J192" s="511"/>
      <c r="K192" s="511"/>
      <c r="M192" s="492"/>
      <c r="N192" s="492"/>
      <c r="O192" s="492"/>
    </row>
    <row r="193" spans="1:15" s="512" customFormat="1">
      <c r="A193" s="510"/>
      <c r="B193" s="510"/>
      <c r="C193" s="510"/>
      <c r="D193" s="511"/>
      <c r="E193" s="511"/>
      <c r="F193" s="511"/>
      <c r="G193" s="511"/>
      <c r="H193" s="511"/>
      <c r="I193" s="511"/>
      <c r="J193" s="511"/>
      <c r="K193" s="511"/>
      <c r="M193" s="492"/>
      <c r="N193" s="492"/>
      <c r="O193" s="492"/>
    </row>
    <row r="194" spans="1:15" s="512" customFormat="1">
      <c r="A194" s="510"/>
      <c r="B194" s="510"/>
      <c r="C194" s="510"/>
      <c r="D194" s="511"/>
      <c r="E194" s="511"/>
      <c r="F194" s="511"/>
      <c r="G194" s="511"/>
      <c r="H194" s="511"/>
      <c r="I194" s="511"/>
      <c r="J194" s="511"/>
      <c r="K194" s="511"/>
      <c r="M194" s="492"/>
      <c r="N194" s="492"/>
      <c r="O194" s="492"/>
    </row>
    <row r="195" spans="1:15" s="512" customFormat="1">
      <c r="A195" s="513"/>
      <c r="B195" s="513"/>
      <c r="C195" s="513"/>
      <c r="D195" s="511"/>
      <c r="E195" s="511"/>
      <c r="F195" s="511"/>
      <c r="G195" s="511"/>
      <c r="H195" s="511"/>
      <c r="I195" s="511"/>
      <c r="J195" s="511"/>
      <c r="K195" s="511"/>
      <c r="M195" s="492"/>
      <c r="N195" s="492"/>
      <c r="O195" s="492"/>
    </row>
    <row r="196" spans="1:15" s="512" customFormat="1">
      <c r="A196" s="513"/>
      <c r="B196" s="513"/>
      <c r="C196" s="513"/>
      <c r="D196" s="511"/>
      <c r="E196" s="511"/>
      <c r="F196" s="511"/>
      <c r="G196" s="511"/>
      <c r="H196" s="511"/>
      <c r="I196" s="511"/>
      <c r="J196" s="511"/>
      <c r="K196" s="511"/>
      <c r="M196" s="492"/>
      <c r="N196" s="492"/>
      <c r="O196" s="492"/>
    </row>
    <row r="197" spans="1:15" s="512" customFormat="1">
      <c r="A197" s="513"/>
      <c r="B197" s="513"/>
      <c r="C197" s="513"/>
      <c r="D197" s="511"/>
      <c r="E197" s="511"/>
      <c r="F197" s="511"/>
      <c r="G197" s="511"/>
      <c r="H197" s="511"/>
      <c r="I197" s="511"/>
      <c r="J197" s="511"/>
      <c r="K197" s="511"/>
      <c r="M197" s="492"/>
      <c r="N197" s="492"/>
      <c r="O197" s="492"/>
    </row>
    <row r="198" spans="1:15" s="512" customFormat="1">
      <c r="A198" s="513"/>
      <c r="B198" s="513"/>
      <c r="C198" s="513"/>
      <c r="D198" s="511"/>
      <c r="E198" s="511"/>
      <c r="F198" s="511"/>
      <c r="G198" s="511"/>
      <c r="H198" s="511"/>
      <c r="I198" s="511"/>
      <c r="J198" s="511"/>
      <c r="K198" s="511"/>
      <c r="M198" s="492"/>
      <c r="N198" s="492"/>
      <c r="O198" s="492"/>
    </row>
    <row r="199" spans="1:15" s="512" customFormat="1">
      <c r="A199" s="513"/>
      <c r="B199" s="513"/>
      <c r="C199" s="513"/>
      <c r="D199" s="511"/>
      <c r="E199" s="511"/>
      <c r="F199" s="511"/>
      <c r="G199" s="511"/>
      <c r="H199" s="511"/>
      <c r="I199" s="511"/>
      <c r="J199" s="511"/>
      <c r="K199" s="511"/>
      <c r="M199" s="492"/>
      <c r="N199" s="492"/>
      <c r="O199" s="492"/>
    </row>
    <row r="200" spans="1:15" s="512" customFormat="1">
      <c r="A200" s="513"/>
      <c r="B200" s="513"/>
      <c r="C200" s="513"/>
      <c r="D200" s="511"/>
      <c r="E200" s="511"/>
      <c r="F200" s="511"/>
      <c r="G200" s="511"/>
      <c r="H200" s="511"/>
      <c r="I200" s="511"/>
      <c r="J200" s="511"/>
      <c r="K200" s="511"/>
      <c r="M200" s="492"/>
      <c r="N200" s="492"/>
      <c r="O200" s="492"/>
    </row>
    <row r="201" spans="1:15" s="512" customFormat="1">
      <c r="A201" s="513"/>
      <c r="B201" s="513"/>
      <c r="C201" s="513"/>
      <c r="D201" s="511"/>
      <c r="E201" s="511"/>
      <c r="F201" s="511"/>
      <c r="G201" s="511"/>
      <c r="H201" s="511"/>
      <c r="I201" s="511"/>
      <c r="J201" s="511"/>
      <c r="K201" s="511"/>
      <c r="M201" s="492"/>
      <c r="N201" s="492"/>
      <c r="O201" s="492"/>
    </row>
    <row r="202" spans="1:15" s="512" customFormat="1">
      <c r="A202" s="513"/>
      <c r="B202" s="513"/>
      <c r="C202" s="513"/>
      <c r="D202" s="511"/>
      <c r="E202" s="511"/>
      <c r="F202" s="511"/>
      <c r="G202" s="511"/>
      <c r="H202" s="511"/>
      <c r="I202" s="511"/>
      <c r="J202" s="511"/>
      <c r="K202" s="511"/>
      <c r="M202" s="492"/>
      <c r="N202" s="492"/>
      <c r="O202" s="492"/>
    </row>
    <row r="203" spans="1:15" s="512" customFormat="1">
      <c r="A203" s="513"/>
      <c r="B203" s="513"/>
      <c r="C203" s="513"/>
      <c r="D203" s="511"/>
      <c r="E203" s="511"/>
      <c r="F203" s="511"/>
      <c r="G203" s="511"/>
      <c r="H203" s="511"/>
      <c r="I203" s="511"/>
      <c r="J203" s="511"/>
      <c r="K203" s="511"/>
      <c r="M203" s="492"/>
      <c r="N203" s="492"/>
      <c r="O203" s="492"/>
    </row>
    <row r="204" spans="1:15" s="512" customFormat="1">
      <c r="A204" s="513"/>
      <c r="B204" s="513"/>
      <c r="C204" s="513"/>
      <c r="D204" s="511"/>
      <c r="E204" s="511"/>
      <c r="F204" s="511"/>
      <c r="G204" s="511"/>
      <c r="H204" s="511"/>
      <c r="I204" s="511"/>
      <c r="J204" s="511"/>
      <c r="K204" s="511"/>
      <c r="M204" s="492"/>
      <c r="N204" s="492"/>
      <c r="O204" s="492"/>
    </row>
    <row r="205" spans="1:15" s="512" customFormat="1">
      <c r="A205" s="513"/>
      <c r="B205" s="513"/>
      <c r="C205" s="513"/>
      <c r="D205" s="511"/>
      <c r="E205" s="511"/>
      <c r="F205" s="511"/>
      <c r="G205" s="511"/>
      <c r="H205" s="511"/>
      <c r="I205" s="511"/>
      <c r="J205" s="511"/>
      <c r="K205" s="511"/>
      <c r="M205" s="492"/>
      <c r="N205" s="492"/>
      <c r="O205" s="492"/>
    </row>
    <row r="206" spans="1:15" s="512" customFormat="1">
      <c r="A206" s="513"/>
      <c r="B206" s="513"/>
      <c r="C206" s="513"/>
      <c r="D206" s="511"/>
      <c r="E206" s="511"/>
      <c r="F206" s="511"/>
      <c r="G206" s="511"/>
      <c r="H206" s="511"/>
      <c r="I206" s="511"/>
      <c r="J206" s="511"/>
      <c r="K206" s="511"/>
      <c r="M206" s="492"/>
      <c r="N206" s="492"/>
      <c r="O206" s="492"/>
    </row>
    <row r="207" spans="1:15" s="512" customFormat="1">
      <c r="A207" s="513"/>
      <c r="B207" s="513"/>
      <c r="C207" s="513"/>
      <c r="D207" s="511"/>
      <c r="E207" s="511"/>
      <c r="F207" s="511"/>
      <c r="G207" s="511"/>
      <c r="H207" s="511"/>
      <c r="I207" s="511"/>
      <c r="J207" s="511"/>
      <c r="K207" s="511"/>
      <c r="M207" s="492"/>
      <c r="N207" s="492"/>
      <c r="O207" s="492"/>
    </row>
    <row r="208" spans="1:15" s="512" customFormat="1">
      <c r="A208" s="513"/>
      <c r="B208" s="513"/>
      <c r="C208" s="513"/>
      <c r="D208" s="511"/>
      <c r="E208" s="511"/>
      <c r="F208" s="511"/>
      <c r="G208" s="511"/>
      <c r="H208" s="511"/>
      <c r="I208" s="511"/>
      <c r="J208" s="511"/>
      <c r="K208" s="511"/>
      <c r="M208" s="492"/>
      <c r="N208" s="492"/>
      <c r="O208" s="492"/>
    </row>
    <row r="209" spans="1:15" s="512" customFormat="1">
      <c r="A209" s="513"/>
      <c r="B209" s="513"/>
      <c r="C209" s="513"/>
      <c r="D209" s="511"/>
      <c r="E209" s="511"/>
      <c r="F209" s="511"/>
      <c r="G209" s="511"/>
      <c r="H209" s="511"/>
      <c r="I209" s="511"/>
      <c r="J209" s="511"/>
      <c r="K209" s="511"/>
      <c r="M209" s="492"/>
      <c r="N209" s="492"/>
      <c r="O209" s="492"/>
    </row>
    <row r="210" spans="1:15" s="512" customFormat="1">
      <c r="A210" s="513"/>
      <c r="B210" s="513"/>
      <c r="C210" s="513"/>
      <c r="D210" s="511"/>
      <c r="E210" s="511"/>
      <c r="F210" s="511"/>
      <c r="G210" s="511"/>
      <c r="H210" s="511"/>
      <c r="I210" s="511"/>
      <c r="J210" s="511"/>
      <c r="K210" s="511"/>
      <c r="M210" s="492"/>
      <c r="N210" s="492"/>
      <c r="O210" s="492"/>
    </row>
    <row r="211" spans="1:15" s="512" customFormat="1">
      <c r="A211" s="513"/>
      <c r="B211" s="513"/>
      <c r="C211" s="513"/>
      <c r="D211" s="511"/>
      <c r="E211" s="511"/>
      <c r="F211" s="511"/>
      <c r="G211" s="511"/>
      <c r="H211" s="511"/>
      <c r="I211" s="511"/>
      <c r="J211" s="511"/>
      <c r="K211" s="511"/>
      <c r="M211" s="492"/>
      <c r="N211" s="492"/>
      <c r="O211" s="492"/>
    </row>
    <row r="212" spans="1:15" s="512" customFormat="1">
      <c r="A212" s="513"/>
      <c r="B212" s="513"/>
      <c r="C212" s="513"/>
      <c r="D212" s="511"/>
      <c r="E212" s="511"/>
      <c r="F212" s="511"/>
      <c r="G212" s="511"/>
      <c r="H212" s="511"/>
      <c r="I212" s="511"/>
      <c r="J212" s="511"/>
      <c r="K212" s="511"/>
      <c r="M212" s="492"/>
      <c r="N212" s="492"/>
      <c r="O212" s="492"/>
    </row>
    <row r="213" spans="1:15" s="512" customFormat="1">
      <c r="A213" s="513"/>
      <c r="B213" s="513"/>
      <c r="C213" s="513"/>
      <c r="D213" s="511"/>
      <c r="E213" s="511"/>
      <c r="F213" s="511"/>
      <c r="G213" s="511"/>
      <c r="H213" s="511"/>
      <c r="I213" s="511"/>
      <c r="J213" s="511"/>
      <c r="K213" s="511"/>
      <c r="M213" s="492"/>
      <c r="N213" s="492"/>
      <c r="O213" s="492"/>
    </row>
    <row r="214" spans="1:15" s="512" customFormat="1">
      <c r="A214" s="513"/>
      <c r="B214" s="513"/>
      <c r="C214" s="513"/>
      <c r="D214" s="511"/>
      <c r="E214" s="511"/>
      <c r="F214" s="511"/>
      <c r="G214" s="511"/>
      <c r="H214" s="511"/>
      <c r="I214" s="511"/>
      <c r="J214" s="511"/>
      <c r="K214" s="511"/>
      <c r="M214" s="492"/>
      <c r="N214" s="492"/>
      <c r="O214" s="492"/>
    </row>
    <row r="215" spans="1:15" s="512" customFormat="1">
      <c r="A215" s="513"/>
      <c r="B215" s="513"/>
      <c r="C215" s="513"/>
      <c r="D215" s="511"/>
      <c r="E215" s="511"/>
      <c r="F215" s="511"/>
      <c r="G215" s="511"/>
      <c r="H215" s="511"/>
      <c r="I215" s="511"/>
      <c r="J215" s="511"/>
      <c r="K215" s="511"/>
      <c r="M215" s="492"/>
      <c r="N215" s="492"/>
      <c r="O215" s="492"/>
    </row>
    <row r="216" spans="1:15" s="512" customFormat="1">
      <c r="A216" s="513"/>
      <c r="B216" s="513"/>
      <c r="C216" s="513"/>
      <c r="D216" s="511"/>
      <c r="E216" s="511"/>
      <c r="F216" s="511"/>
      <c r="G216" s="511"/>
      <c r="H216" s="511"/>
      <c r="I216" s="511"/>
      <c r="J216" s="511"/>
      <c r="K216" s="511"/>
      <c r="M216" s="492"/>
      <c r="N216" s="492"/>
      <c r="O216" s="492"/>
    </row>
    <row r="217" spans="1:15" s="512" customFormat="1">
      <c r="A217" s="513"/>
      <c r="B217" s="513"/>
      <c r="C217" s="513"/>
      <c r="D217" s="511"/>
      <c r="E217" s="511"/>
      <c r="F217" s="511"/>
      <c r="G217" s="511"/>
      <c r="H217" s="511"/>
      <c r="I217" s="511"/>
      <c r="J217" s="511"/>
      <c r="K217" s="511"/>
      <c r="M217" s="492"/>
      <c r="N217" s="492"/>
      <c r="O217" s="492"/>
    </row>
    <row r="218" spans="1:15" s="512" customFormat="1">
      <c r="A218" s="513"/>
      <c r="B218" s="513"/>
      <c r="C218" s="513"/>
      <c r="D218" s="511"/>
      <c r="E218" s="511"/>
      <c r="F218" s="511"/>
      <c r="G218" s="511"/>
      <c r="H218" s="511"/>
      <c r="I218" s="511"/>
      <c r="J218" s="511"/>
      <c r="K218" s="511"/>
      <c r="M218" s="492"/>
      <c r="N218" s="492"/>
      <c r="O218" s="492"/>
    </row>
    <row r="219" spans="1:15" s="512" customFormat="1">
      <c r="A219" s="513"/>
      <c r="B219" s="513"/>
      <c r="C219" s="513"/>
      <c r="D219" s="511"/>
      <c r="E219" s="511"/>
      <c r="F219" s="511"/>
      <c r="G219" s="511"/>
      <c r="H219" s="511"/>
      <c r="I219" s="511"/>
      <c r="J219" s="511"/>
      <c r="K219" s="511"/>
      <c r="M219" s="492"/>
      <c r="N219" s="492"/>
      <c r="O219" s="492"/>
    </row>
    <row r="220" spans="1:15" s="512" customFormat="1">
      <c r="A220" s="513"/>
      <c r="B220" s="513"/>
      <c r="C220" s="513"/>
      <c r="D220" s="511"/>
      <c r="E220" s="511"/>
      <c r="F220" s="511"/>
      <c r="G220" s="511"/>
      <c r="H220" s="511"/>
      <c r="I220" s="511"/>
      <c r="J220" s="511"/>
      <c r="K220" s="511"/>
      <c r="M220" s="492"/>
      <c r="N220" s="492"/>
      <c r="O220" s="492"/>
    </row>
    <row r="221" spans="1:15" s="512" customFormat="1">
      <c r="A221" s="513"/>
      <c r="B221" s="513"/>
      <c r="C221" s="513"/>
      <c r="D221" s="511"/>
      <c r="E221" s="511"/>
      <c r="F221" s="511"/>
      <c r="G221" s="511"/>
      <c r="H221" s="511"/>
      <c r="I221" s="511"/>
      <c r="J221" s="511"/>
      <c r="K221" s="511"/>
      <c r="M221" s="492"/>
      <c r="N221" s="492"/>
      <c r="O221" s="492"/>
    </row>
    <row r="222" spans="1:15" s="512" customFormat="1">
      <c r="A222" s="513"/>
      <c r="B222" s="513"/>
      <c r="C222" s="513"/>
      <c r="D222" s="511"/>
      <c r="E222" s="511"/>
      <c r="F222" s="511"/>
      <c r="G222" s="511"/>
      <c r="H222" s="511"/>
      <c r="I222" s="511"/>
      <c r="J222" s="511"/>
      <c r="K222" s="511"/>
      <c r="M222" s="492"/>
      <c r="N222" s="492"/>
      <c r="O222" s="492"/>
    </row>
    <row r="223" spans="1:15" s="512" customFormat="1">
      <c r="A223" s="513"/>
      <c r="B223" s="513"/>
      <c r="C223" s="513"/>
      <c r="D223" s="511"/>
      <c r="E223" s="511"/>
      <c r="F223" s="511"/>
      <c r="G223" s="511"/>
      <c r="H223" s="511"/>
      <c r="I223" s="511"/>
      <c r="J223" s="511"/>
      <c r="K223" s="511"/>
      <c r="M223" s="492"/>
      <c r="N223" s="492"/>
      <c r="O223" s="492"/>
    </row>
    <row r="224" spans="1:15" s="512" customFormat="1">
      <c r="A224" s="513"/>
      <c r="B224" s="513"/>
      <c r="C224" s="513"/>
      <c r="D224" s="511"/>
      <c r="E224" s="511"/>
      <c r="F224" s="511"/>
      <c r="G224" s="511"/>
      <c r="H224" s="511"/>
      <c r="I224" s="511"/>
      <c r="J224" s="511"/>
      <c r="K224" s="511"/>
      <c r="M224" s="492"/>
      <c r="N224" s="492"/>
      <c r="O224" s="492"/>
    </row>
    <row r="225" spans="1:15" s="512" customFormat="1">
      <c r="A225" s="513"/>
      <c r="B225" s="513"/>
      <c r="C225" s="513"/>
      <c r="D225" s="511"/>
      <c r="E225" s="511"/>
      <c r="F225" s="511"/>
      <c r="G225" s="511"/>
      <c r="H225" s="511"/>
      <c r="I225" s="511"/>
      <c r="J225" s="511"/>
      <c r="K225" s="511"/>
      <c r="M225" s="492"/>
      <c r="N225" s="492"/>
      <c r="O225" s="492"/>
    </row>
    <row r="226" spans="1:15" s="512" customFormat="1">
      <c r="A226" s="513"/>
      <c r="B226" s="513"/>
      <c r="C226" s="513"/>
      <c r="D226" s="511"/>
      <c r="E226" s="511"/>
      <c r="F226" s="511"/>
      <c r="G226" s="511"/>
      <c r="H226" s="511"/>
      <c r="I226" s="511"/>
      <c r="J226" s="511"/>
      <c r="K226" s="511"/>
      <c r="M226" s="492"/>
      <c r="N226" s="492"/>
      <c r="O226" s="492"/>
    </row>
    <row r="227" spans="1:15" s="512" customFormat="1">
      <c r="A227" s="513"/>
      <c r="B227" s="513"/>
      <c r="C227" s="513"/>
      <c r="D227" s="511"/>
      <c r="E227" s="511"/>
      <c r="F227" s="511"/>
      <c r="G227" s="511"/>
      <c r="H227" s="511"/>
      <c r="I227" s="511"/>
      <c r="J227" s="511"/>
      <c r="K227" s="511"/>
      <c r="M227" s="492"/>
      <c r="N227" s="492"/>
      <c r="O227" s="492"/>
    </row>
    <row r="228" spans="1:15" s="512" customFormat="1">
      <c r="A228" s="513"/>
      <c r="B228" s="513"/>
      <c r="C228" s="513"/>
      <c r="D228" s="511"/>
      <c r="E228" s="511"/>
      <c r="F228" s="511"/>
      <c r="G228" s="511"/>
      <c r="H228" s="511"/>
      <c r="I228" s="511"/>
      <c r="J228" s="511"/>
      <c r="K228" s="511"/>
      <c r="M228" s="492"/>
      <c r="N228" s="492"/>
      <c r="O228" s="492"/>
    </row>
    <row r="229" spans="1:15" s="512" customFormat="1">
      <c r="A229" s="513"/>
      <c r="B229" s="513"/>
      <c r="C229" s="513"/>
      <c r="D229" s="511"/>
      <c r="E229" s="511"/>
      <c r="F229" s="511"/>
      <c r="G229" s="511"/>
      <c r="H229" s="511"/>
      <c r="I229" s="511"/>
      <c r="J229" s="511"/>
      <c r="K229" s="511"/>
      <c r="M229" s="492"/>
      <c r="N229" s="492"/>
      <c r="O229" s="492"/>
    </row>
    <row r="230" spans="1:15" s="512" customFormat="1">
      <c r="A230" s="513"/>
      <c r="B230" s="513"/>
      <c r="C230" s="513"/>
      <c r="D230" s="511"/>
      <c r="E230" s="511"/>
      <c r="F230" s="511"/>
      <c r="G230" s="511"/>
      <c r="H230" s="511"/>
      <c r="I230" s="511"/>
      <c r="J230" s="511"/>
      <c r="K230" s="511"/>
      <c r="M230" s="492"/>
      <c r="N230" s="492"/>
      <c r="O230" s="492"/>
    </row>
    <row r="231" spans="1:15" s="512" customFormat="1">
      <c r="A231" s="513"/>
      <c r="B231" s="513"/>
      <c r="C231" s="513"/>
      <c r="D231" s="511"/>
      <c r="E231" s="511"/>
      <c r="F231" s="511"/>
      <c r="G231" s="511"/>
      <c r="H231" s="511"/>
      <c r="I231" s="511"/>
      <c r="J231" s="511"/>
      <c r="K231" s="511"/>
      <c r="M231" s="492"/>
      <c r="N231" s="492"/>
      <c r="O231" s="492"/>
    </row>
    <row r="232" spans="1:15" s="512" customFormat="1">
      <c r="A232" s="513"/>
      <c r="B232" s="513"/>
      <c r="C232" s="513"/>
      <c r="D232" s="511"/>
      <c r="E232" s="511"/>
      <c r="F232" s="511"/>
      <c r="G232" s="511"/>
      <c r="H232" s="511"/>
      <c r="I232" s="511"/>
      <c r="J232" s="511"/>
      <c r="K232" s="511"/>
      <c r="M232" s="492"/>
      <c r="N232" s="492"/>
      <c r="O232" s="492"/>
    </row>
    <row r="233" spans="1:15" s="512" customFormat="1">
      <c r="A233" s="513"/>
      <c r="B233" s="513"/>
      <c r="C233" s="513"/>
      <c r="D233" s="511"/>
      <c r="E233" s="511"/>
      <c r="F233" s="511"/>
      <c r="G233" s="511"/>
      <c r="H233" s="511"/>
      <c r="I233" s="511"/>
      <c r="J233" s="511"/>
      <c r="K233" s="511"/>
      <c r="M233" s="492"/>
      <c r="N233" s="492"/>
      <c r="O233" s="492"/>
    </row>
    <row r="234" spans="1:15" s="512" customFormat="1">
      <c r="A234" s="513"/>
      <c r="B234" s="513"/>
      <c r="C234" s="513"/>
      <c r="D234" s="511"/>
      <c r="E234" s="511"/>
      <c r="F234" s="511"/>
      <c r="G234" s="511"/>
      <c r="H234" s="511"/>
      <c r="I234" s="511"/>
      <c r="J234" s="511"/>
      <c r="K234" s="511"/>
      <c r="M234" s="492"/>
      <c r="N234" s="492"/>
      <c r="O234" s="492"/>
    </row>
    <row r="235" spans="1:15" s="512" customFormat="1">
      <c r="A235" s="513"/>
      <c r="B235" s="513"/>
      <c r="C235" s="513"/>
      <c r="D235" s="511"/>
      <c r="E235" s="511"/>
      <c r="F235" s="511"/>
      <c r="G235" s="511"/>
      <c r="H235" s="511"/>
      <c r="I235" s="511"/>
      <c r="J235" s="511"/>
      <c r="K235" s="511"/>
      <c r="M235" s="492"/>
      <c r="N235" s="492"/>
      <c r="O235" s="492"/>
    </row>
    <row r="236" spans="1:15" s="512" customFormat="1">
      <c r="A236" s="513"/>
      <c r="B236" s="513"/>
      <c r="C236" s="513"/>
      <c r="D236" s="511"/>
      <c r="E236" s="511"/>
      <c r="F236" s="511"/>
      <c r="G236" s="511"/>
      <c r="H236" s="511"/>
      <c r="I236" s="511"/>
      <c r="J236" s="511"/>
      <c r="K236" s="511"/>
      <c r="M236" s="492"/>
      <c r="N236" s="492"/>
      <c r="O236" s="492"/>
    </row>
    <row r="237" spans="1:15" s="512" customFormat="1">
      <c r="A237" s="513"/>
      <c r="B237" s="513"/>
      <c r="C237" s="513"/>
      <c r="D237" s="511"/>
      <c r="E237" s="511"/>
      <c r="F237" s="511"/>
      <c r="G237" s="511"/>
      <c r="H237" s="511"/>
      <c r="I237" s="511"/>
      <c r="J237" s="511"/>
      <c r="K237" s="511"/>
      <c r="M237" s="492"/>
      <c r="N237" s="492"/>
      <c r="O237" s="492"/>
    </row>
    <row r="238" spans="1:15" s="512" customFormat="1">
      <c r="A238" s="513"/>
      <c r="B238" s="513"/>
      <c r="C238" s="513"/>
      <c r="D238" s="511"/>
      <c r="E238" s="511"/>
      <c r="F238" s="511"/>
      <c r="G238" s="511"/>
      <c r="H238" s="511"/>
      <c r="I238" s="511"/>
      <c r="J238" s="511"/>
      <c r="K238" s="511"/>
      <c r="M238" s="492"/>
      <c r="N238" s="492"/>
      <c r="O238" s="492"/>
    </row>
    <row r="239" spans="1:15" s="512" customFormat="1">
      <c r="A239" s="513"/>
      <c r="B239" s="513"/>
      <c r="C239" s="513"/>
      <c r="D239" s="511"/>
      <c r="E239" s="511"/>
      <c r="F239" s="511"/>
      <c r="G239" s="511"/>
      <c r="H239" s="511"/>
      <c r="I239" s="511"/>
      <c r="J239" s="511"/>
      <c r="K239" s="511"/>
      <c r="M239" s="492"/>
      <c r="N239" s="492"/>
      <c r="O239" s="492"/>
    </row>
    <row r="240" spans="1:15" s="512" customFormat="1">
      <c r="A240" s="513"/>
      <c r="B240" s="513"/>
      <c r="C240" s="513"/>
      <c r="D240" s="511"/>
      <c r="E240" s="511"/>
      <c r="F240" s="511"/>
      <c r="G240" s="511"/>
      <c r="H240" s="511"/>
      <c r="I240" s="511"/>
      <c r="J240" s="511"/>
      <c r="K240" s="511"/>
      <c r="M240" s="492"/>
      <c r="N240" s="492"/>
      <c r="O240" s="492"/>
    </row>
    <row r="241" spans="1:15" s="512" customFormat="1">
      <c r="A241" s="513"/>
      <c r="B241" s="513"/>
      <c r="C241" s="513"/>
      <c r="D241" s="511"/>
      <c r="E241" s="511"/>
      <c r="F241" s="511"/>
      <c r="G241" s="511"/>
      <c r="H241" s="511"/>
      <c r="I241" s="511"/>
      <c r="J241" s="511"/>
      <c r="K241" s="511"/>
      <c r="M241" s="492"/>
      <c r="N241" s="492"/>
      <c r="O241" s="492"/>
    </row>
    <row r="242" spans="1:15" s="512" customFormat="1">
      <c r="A242" s="513"/>
      <c r="B242" s="513"/>
      <c r="C242" s="513"/>
      <c r="D242" s="511"/>
      <c r="E242" s="511"/>
      <c r="F242" s="511"/>
      <c r="G242" s="511"/>
      <c r="H242" s="511"/>
      <c r="I242" s="511"/>
      <c r="J242" s="511"/>
      <c r="K242" s="511"/>
      <c r="M242" s="492"/>
      <c r="N242" s="492"/>
      <c r="O242" s="492"/>
    </row>
    <row r="243" spans="1:15" s="512" customFormat="1">
      <c r="A243" s="513"/>
      <c r="B243" s="513"/>
      <c r="C243" s="513"/>
      <c r="D243" s="511"/>
      <c r="E243" s="511"/>
      <c r="F243" s="511"/>
      <c r="G243" s="511"/>
      <c r="H243" s="511"/>
      <c r="I243" s="511"/>
      <c r="J243" s="511"/>
      <c r="K243" s="511"/>
      <c r="M243" s="492"/>
      <c r="N243" s="492"/>
      <c r="O243" s="492"/>
    </row>
    <row r="244" spans="1:15" s="512" customFormat="1">
      <c r="A244" s="513"/>
      <c r="B244" s="513"/>
      <c r="C244" s="513"/>
      <c r="D244" s="511"/>
      <c r="E244" s="511"/>
      <c r="F244" s="511"/>
      <c r="G244" s="511"/>
      <c r="H244" s="511"/>
      <c r="I244" s="511"/>
      <c r="J244" s="511"/>
      <c r="K244" s="511"/>
      <c r="M244" s="492"/>
      <c r="N244" s="492"/>
      <c r="O244" s="492"/>
    </row>
    <row r="245" spans="1:15" s="512" customFormat="1">
      <c r="A245" s="513"/>
      <c r="B245" s="513"/>
      <c r="C245" s="513"/>
      <c r="D245" s="511"/>
      <c r="E245" s="511"/>
      <c r="F245" s="511"/>
      <c r="G245" s="511"/>
      <c r="H245" s="511"/>
      <c r="I245" s="511"/>
      <c r="J245" s="511"/>
      <c r="K245" s="511"/>
      <c r="M245" s="492"/>
      <c r="N245" s="492"/>
      <c r="O245" s="492"/>
    </row>
    <row r="246" spans="1:15" s="512" customFormat="1">
      <c r="A246" s="513"/>
      <c r="B246" s="513"/>
      <c r="C246" s="513"/>
      <c r="D246" s="511"/>
      <c r="E246" s="511"/>
      <c r="F246" s="511"/>
      <c r="G246" s="511"/>
      <c r="H246" s="511"/>
      <c r="I246" s="511"/>
      <c r="J246" s="511"/>
      <c r="K246" s="511"/>
      <c r="M246" s="492"/>
      <c r="N246" s="492"/>
      <c r="O246" s="492"/>
    </row>
    <row r="247" spans="1:15" s="512" customFormat="1">
      <c r="A247" s="513"/>
      <c r="B247" s="513"/>
      <c r="C247" s="513"/>
      <c r="D247" s="511"/>
      <c r="E247" s="511"/>
      <c r="F247" s="511"/>
      <c r="G247" s="511"/>
      <c r="H247" s="511"/>
      <c r="I247" s="511"/>
      <c r="J247" s="511"/>
      <c r="K247" s="511"/>
      <c r="M247" s="492"/>
      <c r="N247" s="492"/>
      <c r="O247" s="492"/>
    </row>
    <row r="248" spans="1:15" s="512" customFormat="1">
      <c r="A248" s="513"/>
      <c r="B248" s="513"/>
      <c r="C248" s="513"/>
      <c r="D248" s="511"/>
      <c r="E248" s="511"/>
      <c r="F248" s="511"/>
      <c r="G248" s="511"/>
      <c r="H248" s="511"/>
      <c r="I248" s="511"/>
      <c r="J248" s="511"/>
      <c r="K248" s="511"/>
      <c r="M248" s="492"/>
      <c r="N248" s="492"/>
      <c r="O248" s="492"/>
    </row>
    <row r="249" spans="1:15" s="512" customFormat="1">
      <c r="A249" s="513"/>
      <c r="B249" s="513"/>
      <c r="C249" s="513"/>
      <c r="D249" s="511"/>
      <c r="E249" s="511"/>
      <c r="F249" s="511"/>
      <c r="G249" s="511"/>
      <c r="H249" s="511"/>
      <c r="I249" s="511"/>
      <c r="J249" s="511"/>
      <c r="K249" s="511"/>
      <c r="M249" s="492"/>
      <c r="N249" s="492"/>
      <c r="O249" s="492"/>
    </row>
    <row r="250" spans="1:15" s="512" customFormat="1">
      <c r="A250" s="513"/>
      <c r="B250" s="513"/>
      <c r="C250" s="513"/>
      <c r="D250" s="511"/>
      <c r="E250" s="511"/>
      <c r="F250" s="511"/>
      <c r="G250" s="511"/>
      <c r="H250" s="511"/>
      <c r="I250" s="511"/>
      <c r="J250" s="511"/>
      <c r="K250" s="511"/>
      <c r="M250" s="492"/>
      <c r="N250" s="492"/>
      <c r="O250" s="492"/>
    </row>
    <row r="251" spans="1:15" s="512" customFormat="1">
      <c r="A251" s="513"/>
      <c r="B251" s="513"/>
      <c r="C251" s="513"/>
      <c r="D251" s="511"/>
      <c r="E251" s="511"/>
      <c r="F251" s="511"/>
      <c r="G251" s="511"/>
      <c r="H251" s="511"/>
      <c r="I251" s="511"/>
      <c r="J251" s="511"/>
      <c r="K251" s="511"/>
      <c r="M251" s="492"/>
      <c r="N251" s="492"/>
      <c r="O251" s="492"/>
    </row>
    <row r="252" spans="1:15" s="512" customFormat="1">
      <c r="A252" s="513"/>
      <c r="B252" s="513"/>
      <c r="C252" s="513"/>
      <c r="D252" s="511"/>
      <c r="E252" s="511"/>
      <c r="F252" s="511"/>
      <c r="G252" s="511"/>
      <c r="H252" s="511"/>
      <c r="I252" s="511"/>
      <c r="J252" s="511"/>
      <c r="K252" s="511"/>
      <c r="M252" s="492"/>
      <c r="N252" s="492"/>
      <c r="O252" s="492"/>
    </row>
    <row r="253" spans="1:15" s="512" customFormat="1">
      <c r="A253" s="513"/>
      <c r="B253" s="513"/>
      <c r="C253" s="513"/>
      <c r="D253" s="511"/>
      <c r="E253" s="511"/>
      <c r="F253" s="511"/>
      <c r="G253" s="511"/>
      <c r="H253" s="511"/>
      <c r="I253" s="511"/>
      <c r="J253" s="511"/>
      <c r="K253" s="511"/>
      <c r="M253" s="492"/>
      <c r="N253" s="492"/>
      <c r="O253" s="492"/>
    </row>
    <row r="254" spans="1:15" s="512" customFormat="1">
      <c r="A254" s="513"/>
      <c r="B254" s="513"/>
      <c r="C254" s="513"/>
      <c r="D254" s="511"/>
      <c r="E254" s="511"/>
      <c r="F254" s="511"/>
      <c r="G254" s="511"/>
      <c r="H254" s="511"/>
      <c r="I254" s="511"/>
      <c r="J254" s="511"/>
      <c r="K254" s="511"/>
      <c r="M254" s="492"/>
      <c r="N254" s="492"/>
      <c r="O254" s="492"/>
    </row>
    <row r="255" spans="1:15" s="512" customFormat="1">
      <c r="A255" s="513"/>
      <c r="B255" s="513"/>
      <c r="C255" s="513"/>
      <c r="D255" s="511"/>
      <c r="E255" s="511"/>
      <c r="F255" s="511"/>
      <c r="G255" s="511"/>
      <c r="H255" s="511"/>
      <c r="I255" s="511"/>
      <c r="J255" s="511"/>
      <c r="K255" s="511"/>
      <c r="M255" s="492"/>
      <c r="N255" s="492"/>
      <c r="O255" s="492"/>
    </row>
    <row r="256" spans="1:15" s="512" customFormat="1">
      <c r="A256" s="513"/>
      <c r="B256" s="513"/>
      <c r="C256" s="513"/>
      <c r="D256" s="511"/>
      <c r="E256" s="511"/>
      <c r="F256" s="511"/>
      <c r="G256" s="511"/>
      <c r="H256" s="511"/>
      <c r="I256" s="511"/>
      <c r="J256" s="511"/>
      <c r="K256" s="511"/>
      <c r="M256" s="492"/>
      <c r="N256" s="492"/>
      <c r="O256" s="492"/>
    </row>
    <row r="257" spans="1:15" s="512" customFormat="1">
      <c r="A257" s="513"/>
      <c r="B257" s="513"/>
      <c r="C257" s="513"/>
      <c r="D257" s="511"/>
      <c r="E257" s="511"/>
      <c r="F257" s="511"/>
      <c r="G257" s="511"/>
      <c r="H257" s="511"/>
      <c r="I257" s="511"/>
      <c r="J257" s="511"/>
      <c r="K257" s="511"/>
      <c r="M257" s="492"/>
      <c r="N257" s="492"/>
      <c r="O257" s="492"/>
    </row>
    <row r="258" spans="1:15" s="512" customFormat="1">
      <c r="A258" s="513"/>
      <c r="B258" s="513"/>
      <c r="C258" s="513"/>
      <c r="D258" s="511"/>
      <c r="E258" s="511"/>
      <c r="F258" s="511"/>
      <c r="G258" s="511"/>
      <c r="H258" s="511"/>
      <c r="I258" s="511"/>
      <c r="J258" s="511"/>
      <c r="K258" s="511"/>
      <c r="M258" s="492"/>
      <c r="N258" s="492"/>
      <c r="O258" s="492"/>
    </row>
    <row r="259" spans="1:15" s="512" customFormat="1">
      <c r="A259" s="513"/>
      <c r="B259" s="513"/>
      <c r="C259" s="513"/>
      <c r="D259" s="511"/>
      <c r="E259" s="511"/>
      <c r="F259" s="511"/>
      <c r="G259" s="511"/>
      <c r="H259" s="511"/>
      <c r="I259" s="511"/>
      <c r="J259" s="511"/>
      <c r="K259" s="511"/>
      <c r="M259" s="492"/>
      <c r="N259" s="492"/>
      <c r="O259" s="492"/>
    </row>
    <row r="260" spans="1:15" s="512" customFormat="1">
      <c r="A260" s="513"/>
      <c r="B260" s="513"/>
      <c r="C260" s="513"/>
      <c r="D260" s="511"/>
      <c r="E260" s="511"/>
      <c r="F260" s="511"/>
      <c r="G260" s="511"/>
      <c r="H260" s="511"/>
      <c r="I260" s="511"/>
      <c r="J260" s="511"/>
      <c r="K260" s="511"/>
      <c r="M260" s="492"/>
      <c r="N260" s="492"/>
      <c r="O260" s="492"/>
    </row>
    <row r="261" spans="1:15" s="512" customFormat="1">
      <c r="A261" s="513"/>
      <c r="B261" s="513"/>
      <c r="C261" s="513"/>
      <c r="D261" s="511"/>
      <c r="E261" s="511"/>
      <c r="F261" s="511"/>
      <c r="G261" s="511"/>
      <c r="H261" s="511"/>
      <c r="I261" s="511"/>
      <c r="J261" s="511"/>
      <c r="K261" s="511"/>
      <c r="M261" s="492"/>
      <c r="N261" s="492"/>
      <c r="O261" s="492"/>
    </row>
    <row r="262" spans="1:15" s="512" customFormat="1">
      <c r="A262" s="513"/>
      <c r="B262" s="513"/>
      <c r="C262" s="513"/>
      <c r="D262" s="511"/>
      <c r="E262" s="511"/>
      <c r="F262" s="511"/>
      <c r="G262" s="511"/>
      <c r="H262" s="511"/>
      <c r="I262" s="511"/>
      <c r="J262" s="511"/>
      <c r="K262" s="511"/>
      <c r="M262" s="492"/>
      <c r="N262" s="492"/>
      <c r="O262" s="492"/>
    </row>
    <row r="263" spans="1:15" s="512" customFormat="1">
      <c r="A263" s="513"/>
      <c r="B263" s="513"/>
      <c r="C263" s="513"/>
      <c r="D263" s="511"/>
      <c r="E263" s="511"/>
      <c r="F263" s="511"/>
      <c r="G263" s="511"/>
      <c r="H263" s="511"/>
      <c r="I263" s="511"/>
      <c r="J263" s="511"/>
      <c r="K263" s="511"/>
      <c r="M263" s="492"/>
      <c r="N263" s="492"/>
      <c r="O263" s="492"/>
    </row>
    <row r="264" spans="1:15" s="512" customFormat="1">
      <c r="A264" s="513"/>
      <c r="B264" s="513"/>
      <c r="C264" s="513"/>
      <c r="D264" s="511"/>
      <c r="E264" s="511"/>
      <c r="F264" s="511"/>
      <c r="G264" s="511"/>
      <c r="H264" s="511"/>
      <c r="I264" s="511"/>
      <c r="J264" s="511"/>
      <c r="K264" s="511"/>
      <c r="M264" s="492"/>
      <c r="N264" s="492"/>
      <c r="O264" s="492"/>
    </row>
    <row r="265" spans="1:15" s="512" customFormat="1">
      <c r="A265" s="513"/>
      <c r="B265" s="513"/>
      <c r="C265" s="513"/>
      <c r="D265" s="511"/>
      <c r="E265" s="511"/>
      <c r="F265" s="511"/>
      <c r="G265" s="511"/>
      <c r="H265" s="511"/>
      <c r="I265" s="511"/>
      <c r="J265" s="511"/>
      <c r="K265" s="511"/>
      <c r="M265" s="492"/>
      <c r="N265" s="492"/>
      <c r="O265" s="492"/>
    </row>
    <row r="266" spans="1:15" s="512" customFormat="1">
      <c r="A266" s="513"/>
      <c r="B266" s="513"/>
      <c r="C266" s="513"/>
      <c r="D266" s="511"/>
      <c r="E266" s="511"/>
      <c r="F266" s="511"/>
      <c r="G266" s="511"/>
      <c r="H266" s="511"/>
      <c r="I266" s="511"/>
      <c r="J266" s="511"/>
      <c r="K266" s="511"/>
      <c r="M266" s="492"/>
      <c r="N266" s="492"/>
      <c r="O266" s="492"/>
    </row>
    <row r="267" spans="1:15" s="512" customFormat="1">
      <c r="A267" s="513"/>
      <c r="B267" s="513"/>
      <c r="C267" s="513"/>
      <c r="D267" s="511"/>
      <c r="E267" s="511"/>
      <c r="F267" s="511"/>
      <c r="G267" s="511"/>
      <c r="H267" s="511"/>
      <c r="I267" s="511"/>
      <c r="J267" s="511"/>
      <c r="K267" s="511"/>
      <c r="M267" s="492"/>
      <c r="N267" s="492"/>
      <c r="O267" s="492"/>
    </row>
    <row r="268" spans="1:15" s="512" customFormat="1">
      <c r="A268" s="513"/>
      <c r="B268" s="513"/>
      <c r="C268" s="513"/>
      <c r="D268" s="511"/>
      <c r="E268" s="511"/>
      <c r="F268" s="511"/>
      <c r="G268" s="511"/>
      <c r="H268" s="511"/>
      <c r="I268" s="511"/>
      <c r="J268" s="511"/>
      <c r="K268" s="511"/>
      <c r="M268" s="492"/>
      <c r="N268" s="492"/>
      <c r="O268" s="492"/>
    </row>
    <row r="269" spans="1:15" s="512" customFormat="1">
      <c r="A269" s="513"/>
      <c r="B269" s="513"/>
      <c r="C269" s="513"/>
      <c r="D269" s="511"/>
      <c r="E269" s="511"/>
      <c r="F269" s="511"/>
      <c r="G269" s="511"/>
      <c r="H269" s="511"/>
      <c r="I269" s="511"/>
      <c r="J269" s="511"/>
      <c r="K269" s="511"/>
      <c r="M269" s="492"/>
      <c r="N269" s="492"/>
      <c r="O269" s="492"/>
    </row>
    <row r="270" spans="1:15" s="512" customFormat="1">
      <c r="A270" s="513"/>
      <c r="B270" s="513"/>
      <c r="C270" s="513"/>
      <c r="D270" s="511"/>
      <c r="E270" s="511"/>
      <c r="F270" s="511"/>
      <c r="G270" s="511"/>
      <c r="H270" s="511"/>
      <c r="I270" s="511"/>
      <c r="J270" s="511"/>
      <c r="K270" s="511"/>
      <c r="M270" s="492"/>
      <c r="N270" s="492"/>
      <c r="O270" s="492"/>
    </row>
    <row r="271" spans="1:15" s="512" customFormat="1">
      <c r="A271" s="513"/>
      <c r="B271" s="513"/>
      <c r="C271" s="513"/>
      <c r="D271" s="511"/>
      <c r="E271" s="511"/>
      <c r="F271" s="511"/>
      <c r="G271" s="511"/>
      <c r="H271" s="511"/>
      <c r="I271" s="511"/>
      <c r="J271" s="511"/>
      <c r="K271" s="511"/>
      <c r="M271" s="492"/>
      <c r="N271" s="492"/>
      <c r="O271" s="492"/>
    </row>
    <row r="272" spans="1:15" s="512" customFormat="1">
      <c r="A272" s="513"/>
      <c r="B272" s="513"/>
      <c r="C272" s="513"/>
      <c r="D272" s="511"/>
      <c r="E272" s="511"/>
      <c r="F272" s="511"/>
      <c r="G272" s="511"/>
      <c r="H272" s="511"/>
      <c r="I272" s="511"/>
      <c r="J272" s="511"/>
      <c r="K272" s="511"/>
      <c r="M272" s="492"/>
      <c r="N272" s="492"/>
      <c r="O272" s="492"/>
    </row>
    <row r="273" spans="1:15" s="512" customFormat="1">
      <c r="A273" s="513"/>
      <c r="B273" s="513"/>
      <c r="C273" s="513"/>
      <c r="D273" s="511"/>
      <c r="E273" s="511"/>
      <c r="F273" s="511"/>
      <c r="G273" s="511"/>
      <c r="H273" s="511"/>
      <c r="I273" s="511"/>
      <c r="J273" s="511"/>
      <c r="K273" s="511"/>
      <c r="M273" s="492"/>
      <c r="N273" s="492"/>
      <c r="O273" s="492"/>
    </row>
    <row r="274" spans="1:15" s="512" customFormat="1">
      <c r="A274" s="513"/>
      <c r="B274" s="513"/>
      <c r="C274" s="513"/>
      <c r="D274" s="511"/>
      <c r="E274" s="511"/>
      <c r="F274" s="511"/>
      <c r="G274" s="511"/>
      <c r="H274" s="511"/>
      <c r="I274" s="511"/>
      <c r="J274" s="511"/>
      <c r="K274" s="511"/>
      <c r="M274" s="492"/>
      <c r="N274" s="492"/>
      <c r="O274" s="492"/>
    </row>
    <row r="275" spans="1:15" s="512" customFormat="1">
      <c r="A275" s="513"/>
      <c r="B275" s="513"/>
      <c r="C275" s="513"/>
      <c r="D275" s="511"/>
      <c r="E275" s="511"/>
      <c r="F275" s="511"/>
      <c r="G275" s="511"/>
      <c r="H275" s="511"/>
      <c r="I275" s="511"/>
      <c r="J275" s="511"/>
      <c r="K275" s="511"/>
      <c r="M275" s="492"/>
      <c r="N275" s="492"/>
      <c r="O275" s="492"/>
    </row>
    <row r="276" spans="1:15" s="512" customFormat="1">
      <c r="A276" s="513"/>
      <c r="B276" s="513"/>
      <c r="C276" s="513"/>
      <c r="D276" s="511"/>
      <c r="E276" s="511"/>
      <c r="F276" s="511"/>
      <c r="G276" s="511"/>
      <c r="H276" s="511"/>
      <c r="I276" s="511"/>
      <c r="J276" s="511"/>
      <c r="K276" s="511"/>
      <c r="M276" s="492"/>
      <c r="N276" s="492"/>
      <c r="O276" s="492"/>
    </row>
    <row r="277" spans="1:15" s="512" customFormat="1">
      <c r="A277" s="513"/>
      <c r="B277" s="513"/>
      <c r="C277" s="513"/>
      <c r="D277" s="511"/>
      <c r="E277" s="511"/>
      <c r="F277" s="511"/>
      <c r="G277" s="511"/>
      <c r="H277" s="511"/>
      <c r="I277" s="511"/>
      <c r="J277" s="511"/>
      <c r="K277" s="511"/>
      <c r="M277" s="492"/>
      <c r="N277" s="492"/>
      <c r="O277" s="492"/>
    </row>
    <row r="278" spans="1:15" s="512" customFormat="1">
      <c r="A278" s="513"/>
      <c r="B278" s="513"/>
      <c r="C278" s="513"/>
      <c r="D278" s="511"/>
      <c r="E278" s="511"/>
      <c r="F278" s="511"/>
      <c r="G278" s="511"/>
      <c r="H278" s="511"/>
      <c r="I278" s="511"/>
      <c r="J278" s="511"/>
      <c r="K278" s="511"/>
      <c r="M278" s="492"/>
      <c r="N278" s="492"/>
      <c r="O278" s="492"/>
    </row>
    <row r="279" spans="1:15" s="512" customFormat="1">
      <c r="A279" s="513"/>
      <c r="B279" s="513"/>
      <c r="C279" s="513"/>
      <c r="D279" s="511"/>
      <c r="E279" s="511"/>
      <c r="F279" s="511"/>
      <c r="G279" s="511"/>
      <c r="H279" s="511"/>
      <c r="I279" s="511"/>
      <c r="J279" s="511"/>
      <c r="K279" s="511"/>
      <c r="M279" s="492"/>
      <c r="N279" s="492"/>
      <c r="O279" s="492"/>
    </row>
    <row r="280" spans="1:15" s="512" customFormat="1">
      <c r="A280" s="513"/>
      <c r="B280" s="513"/>
      <c r="C280" s="513"/>
      <c r="D280" s="511"/>
      <c r="E280" s="511"/>
      <c r="F280" s="511"/>
      <c r="G280" s="511"/>
      <c r="H280" s="511"/>
      <c r="I280" s="511"/>
      <c r="J280" s="511"/>
      <c r="K280" s="511"/>
      <c r="M280" s="492"/>
      <c r="N280" s="492"/>
      <c r="O280" s="492"/>
    </row>
    <row r="281" spans="1:15" s="512" customFormat="1">
      <c r="A281" s="513"/>
      <c r="B281" s="513"/>
      <c r="C281" s="513"/>
      <c r="D281" s="511"/>
      <c r="E281" s="511"/>
      <c r="F281" s="511"/>
      <c r="G281" s="511"/>
      <c r="H281" s="511"/>
      <c r="I281" s="511"/>
      <c r="J281" s="511"/>
      <c r="K281" s="511"/>
      <c r="M281" s="492"/>
      <c r="N281" s="492"/>
      <c r="O281" s="492"/>
    </row>
    <row r="282" spans="1:15" s="512" customFormat="1">
      <c r="A282" s="513"/>
      <c r="B282" s="513"/>
      <c r="C282" s="513"/>
      <c r="D282" s="511"/>
      <c r="E282" s="511"/>
      <c r="F282" s="511"/>
      <c r="G282" s="511"/>
      <c r="H282" s="511"/>
      <c r="I282" s="511"/>
      <c r="J282" s="511"/>
      <c r="K282" s="511"/>
      <c r="M282" s="492"/>
      <c r="N282" s="492"/>
      <c r="O282" s="492"/>
    </row>
    <row r="283" spans="1:15" s="512" customFormat="1">
      <c r="A283" s="513"/>
      <c r="B283" s="513"/>
      <c r="C283" s="513"/>
      <c r="D283" s="511"/>
      <c r="E283" s="511"/>
      <c r="F283" s="511"/>
      <c r="G283" s="511"/>
      <c r="H283" s="511"/>
      <c r="I283" s="511"/>
      <c r="J283" s="511"/>
      <c r="K283" s="511"/>
      <c r="M283" s="492"/>
      <c r="N283" s="492"/>
      <c r="O283" s="492"/>
    </row>
    <row r="284" spans="1:15" s="512" customFormat="1">
      <c r="A284" s="513"/>
      <c r="B284" s="513"/>
      <c r="C284" s="513"/>
      <c r="D284" s="511"/>
      <c r="E284" s="511"/>
      <c r="F284" s="511"/>
      <c r="G284" s="511"/>
      <c r="H284" s="511"/>
      <c r="I284" s="511"/>
      <c r="J284" s="511"/>
      <c r="K284" s="511"/>
      <c r="M284" s="492"/>
      <c r="N284" s="492"/>
      <c r="O284" s="492"/>
    </row>
    <row r="285" spans="1:15" s="512" customFormat="1">
      <c r="A285" s="513"/>
      <c r="B285" s="513"/>
      <c r="C285" s="513"/>
      <c r="D285" s="511"/>
      <c r="E285" s="511"/>
      <c r="F285" s="511"/>
      <c r="G285" s="511"/>
      <c r="H285" s="511"/>
      <c r="I285" s="511"/>
      <c r="J285" s="511"/>
      <c r="K285" s="511"/>
      <c r="M285" s="492"/>
      <c r="N285" s="492"/>
      <c r="O285" s="492"/>
    </row>
    <row r="286" spans="1:15" s="512" customFormat="1">
      <c r="A286" s="513"/>
      <c r="B286" s="513"/>
      <c r="C286" s="513"/>
      <c r="D286" s="511"/>
      <c r="E286" s="511"/>
      <c r="F286" s="511"/>
      <c r="G286" s="511"/>
      <c r="H286" s="511"/>
      <c r="I286" s="511"/>
      <c r="J286" s="511"/>
      <c r="K286" s="511"/>
      <c r="M286" s="492"/>
      <c r="N286" s="492"/>
      <c r="O286" s="492"/>
    </row>
    <row r="287" spans="1:15" s="512" customFormat="1">
      <c r="A287" s="513"/>
      <c r="B287" s="513"/>
      <c r="C287" s="513"/>
      <c r="D287" s="511"/>
      <c r="E287" s="511"/>
      <c r="F287" s="511"/>
      <c r="G287" s="511"/>
      <c r="H287" s="511"/>
      <c r="I287" s="511"/>
      <c r="J287" s="511"/>
      <c r="K287" s="511"/>
      <c r="M287" s="492"/>
      <c r="N287" s="492"/>
      <c r="O287" s="492"/>
    </row>
    <row r="288" spans="1:15" s="512" customFormat="1">
      <c r="A288" s="513"/>
      <c r="B288" s="513"/>
      <c r="C288" s="513"/>
      <c r="D288" s="511"/>
      <c r="E288" s="511"/>
      <c r="F288" s="511"/>
      <c r="G288" s="511"/>
      <c r="H288" s="511"/>
      <c r="I288" s="511"/>
      <c r="J288" s="511"/>
      <c r="K288" s="511"/>
      <c r="M288" s="492"/>
      <c r="N288" s="492"/>
      <c r="O288" s="492"/>
    </row>
    <row r="289" spans="1:15" s="512" customFormat="1">
      <c r="A289" s="513"/>
      <c r="B289" s="513"/>
      <c r="C289" s="513"/>
      <c r="D289" s="511"/>
      <c r="E289" s="511"/>
      <c r="F289" s="511"/>
      <c r="G289" s="511"/>
      <c r="H289" s="511"/>
      <c r="I289" s="511"/>
      <c r="J289" s="511"/>
      <c r="K289" s="511"/>
      <c r="M289" s="492"/>
      <c r="N289" s="492"/>
      <c r="O289" s="492"/>
    </row>
    <row r="290" spans="1:15" s="512" customFormat="1">
      <c r="A290" s="513"/>
      <c r="B290" s="513"/>
      <c r="C290" s="513"/>
      <c r="D290" s="511"/>
      <c r="E290" s="511"/>
      <c r="F290" s="511"/>
      <c r="G290" s="511"/>
      <c r="H290" s="511"/>
      <c r="I290" s="511"/>
      <c r="J290" s="511"/>
      <c r="K290" s="511"/>
      <c r="M290" s="492"/>
      <c r="N290" s="492"/>
      <c r="O290" s="492"/>
    </row>
    <row r="291" spans="1:15" s="512" customFormat="1">
      <c r="A291" s="513"/>
      <c r="B291" s="513"/>
      <c r="C291" s="513"/>
      <c r="D291" s="511"/>
      <c r="E291" s="511"/>
      <c r="F291" s="511"/>
      <c r="G291" s="511"/>
      <c r="H291" s="511"/>
      <c r="I291" s="511"/>
      <c r="J291" s="511"/>
      <c r="K291" s="511"/>
      <c r="M291" s="492"/>
      <c r="N291" s="492"/>
      <c r="O291" s="492"/>
    </row>
    <row r="292" spans="1:15" s="512" customFormat="1">
      <c r="A292" s="513"/>
      <c r="B292" s="513"/>
      <c r="C292" s="513"/>
      <c r="D292" s="511"/>
      <c r="E292" s="511"/>
      <c r="F292" s="511"/>
      <c r="G292" s="511"/>
      <c r="H292" s="511"/>
      <c r="I292" s="511"/>
      <c r="J292" s="511"/>
      <c r="K292" s="511"/>
      <c r="M292" s="492"/>
      <c r="N292" s="492"/>
      <c r="O292" s="492"/>
    </row>
    <row r="293" spans="1:15" s="512" customFormat="1">
      <c r="A293" s="513"/>
      <c r="B293" s="513"/>
      <c r="C293" s="513"/>
      <c r="D293" s="511"/>
      <c r="E293" s="511"/>
      <c r="F293" s="511"/>
      <c r="G293" s="511"/>
      <c r="H293" s="511"/>
      <c r="I293" s="511"/>
      <c r="J293" s="511"/>
      <c r="K293" s="511"/>
      <c r="M293" s="492"/>
      <c r="N293" s="492"/>
      <c r="O293" s="492"/>
    </row>
    <row r="294" spans="1:15" s="512" customFormat="1">
      <c r="A294" s="513"/>
      <c r="B294" s="513"/>
      <c r="C294" s="513"/>
      <c r="D294" s="511"/>
      <c r="E294" s="511"/>
      <c r="F294" s="511"/>
      <c r="G294" s="511"/>
      <c r="H294" s="511"/>
      <c r="I294" s="511"/>
      <c r="J294" s="511"/>
      <c r="K294" s="511"/>
      <c r="M294" s="492"/>
      <c r="N294" s="492"/>
      <c r="O294" s="492"/>
    </row>
    <row r="295" spans="1:15" s="512" customFormat="1">
      <c r="A295" s="513"/>
      <c r="B295" s="513"/>
      <c r="C295" s="513"/>
      <c r="D295" s="511"/>
      <c r="E295" s="511"/>
      <c r="F295" s="511"/>
      <c r="G295" s="511"/>
      <c r="H295" s="511"/>
      <c r="I295" s="511"/>
      <c r="J295" s="511"/>
      <c r="K295" s="511"/>
      <c r="M295" s="492"/>
      <c r="N295" s="492"/>
      <c r="O295" s="492"/>
    </row>
    <row r="296" spans="1:15" s="512" customFormat="1">
      <c r="A296" s="513"/>
      <c r="B296" s="513"/>
      <c r="C296" s="513"/>
      <c r="D296" s="511"/>
      <c r="E296" s="511"/>
      <c r="F296" s="511"/>
      <c r="G296" s="511"/>
      <c r="H296" s="511"/>
      <c r="I296" s="511"/>
      <c r="J296" s="511"/>
      <c r="K296" s="511"/>
      <c r="M296" s="492"/>
      <c r="N296" s="492"/>
      <c r="O296" s="492"/>
    </row>
    <row r="297" spans="1:15" s="512" customFormat="1">
      <c r="A297" s="513"/>
      <c r="B297" s="513"/>
      <c r="C297" s="513"/>
      <c r="D297" s="511"/>
      <c r="E297" s="511"/>
      <c r="F297" s="511"/>
      <c r="G297" s="511"/>
      <c r="H297" s="511"/>
      <c r="I297" s="511"/>
      <c r="J297" s="511"/>
      <c r="K297" s="511"/>
      <c r="M297" s="492"/>
      <c r="N297" s="492"/>
      <c r="O297" s="492"/>
    </row>
    <row r="298" spans="1:15" s="512" customFormat="1">
      <c r="A298" s="513"/>
      <c r="B298" s="513"/>
      <c r="C298" s="513"/>
      <c r="D298" s="511"/>
      <c r="E298" s="511"/>
      <c r="F298" s="511"/>
      <c r="G298" s="511"/>
      <c r="H298" s="511"/>
      <c r="I298" s="511"/>
      <c r="J298" s="511"/>
      <c r="K298" s="511"/>
      <c r="M298" s="492"/>
      <c r="N298" s="492"/>
      <c r="O298" s="492"/>
    </row>
    <row r="299" spans="1:15" s="512" customFormat="1">
      <c r="A299" s="513"/>
      <c r="B299" s="513"/>
      <c r="C299" s="513"/>
      <c r="D299" s="511"/>
      <c r="E299" s="511"/>
      <c r="F299" s="511"/>
      <c r="G299" s="511"/>
      <c r="H299" s="511"/>
      <c r="I299" s="511"/>
      <c r="J299" s="511"/>
      <c r="K299" s="511"/>
      <c r="M299" s="492"/>
      <c r="N299" s="492"/>
      <c r="O299" s="492"/>
    </row>
    <row r="300" spans="1:15" s="512" customFormat="1">
      <c r="A300" s="513"/>
      <c r="B300" s="513"/>
      <c r="C300" s="513"/>
      <c r="D300" s="511"/>
      <c r="E300" s="511"/>
      <c r="F300" s="511"/>
      <c r="G300" s="511"/>
      <c r="H300" s="511"/>
      <c r="I300" s="511"/>
      <c r="J300" s="511"/>
      <c r="K300" s="511"/>
      <c r="L300" s="511"/>
      <c r="M300" s="492"/>
      <c r="N300" s="492"/>
      <c r="O300" s="492"/>
    </row>
    <row r="301" spans="1:15" s="512" customFormat="1">
      <c r="A301" s="513"/>
      <c r="B301" s="513"/>
      <c r="C301" s="513"/>
      <c r="D301" s="511"/>
      <c r="E301" s="511"/>
      <c r="F301" s="511"/>
      <c r="G301" s="511"/>
      <c r="H301" s="511"/>
      <c r="I301" s="511"/>
      <c r="J301" s="511"/>
      <c r="K301" s="511"/>
      <c r="M301" s="492"/>
      <c r="N301" s="492"/>
      <c r="O301" s="492"/>
    </row>
    <row r="302" spans="1:15" s="512" customFormat="1">
      <c r="A302" s="513"/>
      <c r="B302" s="513"/>
      <c r="C302" s="513"/>
      <c r="D302" s="511"/>
      <c r="E302" s="511"/>
      <c r="F302" s="511"/>
      <c r="G302" s="511"/>
      <c r="H302" s="511"/>
      <c r="I302" s="511"/>
      <c r="J302" s="511"/>
      <c r="K302" s="511"/>
      <c r="M302" s="492"/>
      <c r="N302" s="492"/>
      <c r="O302" s="492"/>
    </row>
    <row r="303" spans="1:15" s="512" customFormat="1">
      <c r="A303" s="513"/>
      <c r="B303" s="513"/>
      <c r="C303" s="513"/>
      <c r="D303" s="511"/>
      <c r="E303" s="511"/>
      <c r="F303" s="511"/>
      <c r="G303" s="511"/>
      <c r="H303" s="511"/>
      <c r="I303" s="511"/>
      <c r="J303" s="511"/>
      <c r="K303" s="511"/>
      <c r="M303" s="492"/>
      <c r="N303" s="492"/>
      <c r="O303" s="492"/>
    </row>
    <row r="304" spans="1:15" s="512" customFormat="1">
      <c r="A304" s="513"/>
      <c r="B304" s="513"/>
      <c r="C304" s="513"/>
      <c r="D304" s="511"/>
      <c r="E304" s="511"/>
      <c r="F304" s="511"/>
      <c r="G304" s="511"/>
      <c r="H304" s="511"/>
      <c r="I304" s="511"/>
      <c r="J304" s="511"/>
      <c r="K304" s="511"/>
      <c r="M304" s="492"/>
      <c r="N304" s="492"/>
      <c r="O304" s="492"/>
    </row>
    <row r="305" spans="1:15" s="512" customFormat="1">
      <c r="A305" s="513"/>
      <c r="B305" s="513"/>
      <c r="C305" s="513"/>
      <c r="D305" s="511"/>
      <c r="E305" s="511"/>
      <c r="F305" s="511"/>
      <c r="G305" s="511"/>
      <c r="H305" s="511"/>
      <c r="I305" s="511"/>
      <c r="J305" s="511"/>
      <c r="K305" s="511"/>
      <c r="M305" s="492"/>
      <c r="N305" s="492"/>
      <c r="O305" s="492"/>
    </row>
    <row r="306" spans="1:15" s="512" customFormat="1">
      <c r="A306" s="513"/>
      <c r="B306" s="513"/>
      <c r="C306" s="513"/>
      <c r="D306" s="511"/>
      <c r="E306" s="511"/>
      <c r="F306" s="511"/>
      <c r="G306" s="511"/>
      <c r="H306" s="511"/>
      <c r="I306" s="511"/>
      <c r="J306" s="511"/>
      <c r="K306" s="511"/>
      <c r="M306" s="492"/>
      <c r="N306" s="492"/>
      <c r="O306" s="492"/>
    </row>
    <row r="307" spans="1:15" s="512" customFormat="1">
      <c r="A307" s="513"/>
      <c r="B307" s="513"/>
      <c r="C307" s="513"/>
      <c r="D307" s="511"/>
      <c r="E307" s="511"/>
      <c r="F307" s="511"/>
      <c r="G307" s="511"/>
      <c r="H307" s="511"/>
      <c r="I307" s="511"/>
      <c r="J307" s="511"/>
      <c r="K307" s="511"/>
      <c r="M307" s="492"/>
      <c r="N307" s="492"/>
      <c r="O307" s="492"/>
    </row>
    <row r="308" spans="1:15" s="512" customFormat="1">
      <c r="A308" s="513"/>
      <c r="B308" s="513"/>
      <c r="C308" s="513"/>
      <c r="D308" s="511"/>
      <c r="E308" s="511"/>
      <c r="F308" s="511"/>
      <c r="G308" s="511"/>
      <c r="H308" s="511"/>
      <c r="I308" s="511"/>
      <c r="J308" s="511"/>
      <c r="K308" s="511"/>
      <c r="M308" s="492"/>
      <c r="N308" s="492"/>
      <c r="O308" s="492"/>
    </row>
    <row r="309" spans="1:15" s="512" customFormat="1">
      <c r="A309" s="513"/>
      <c r="B309" s="513"/>
      <c r="C309" s="513"/>
      <c r="D309" s="511"/>
      <c r="E309" s="511"/>
      <c r="F309" s="511"/>
      <c r="G309" s="511"/>
      <c r="H309" s="511"/>
      <c r="I309" s="511"/>
      <c r="J309" s="511"/>
      <c r="K309" s="511"/>
      <c r="M309" s="492"/>
      <c r="N309" s="492"/>
      <c r="O309" s="492"/>
    </row>
    <row r="310" spans="1:15" s="512" customFormat="1">
      <c r="A310" s="513"/>
      <c r="B310" s="513"/>
      <c r="C310" s="513"/>
      <c r="D310" s="511"/>
      <c r="E310" s="511"/>
      <c r="F310" s="511"/>
      <c r="G310" s="511"/>
      <c r="H310" s="511"/>
      <c r="I310" s="511"/>
      <c r="J310" s="511"/>
      <c r="K310" s="511"/>
      <c r="M310" s="492"/>
      <c r="N310" s="492"/>
      <c r="O310" s="492"/>
    </row>
    <row r="311" spans="1:15" s="512" customFormat="1">
      <c r="A311" s="513"/>
      <c r="B311" s="513"/>
      <c r="C311" s="513"/>
      <c r="D311" s="511"/>
      <c r="E311" s="511"/>
      <c r="F311" s="511"/>
      <c r="G311" s="511"/>
      <c r="H311" s="511"/>
      <c r="I311" s="511"/>
      <c r="J311" s="511"/>
      <c r="K311" s="511"/>
      <c r="M311" s="492"/>
      <c r="N311" s="492"/>
      <c r="O311" s="492"/>
    </row>
    <row r="312" spans="1:15" s="512" customFormat="1">
      <c r="A312" s="513"/>
      <c r="B312" s="513"/>
      <c r="C312" s="513"/>
      <c r="D312" s="511"/>
      <c r="E312" s="511"/>
      <c r="F312" s="511"/>
      <c r="G312" s="511"/>
      <c r="H312" s="511"/>
      <c r="I312" s="511"/>
      <c r="J312" s="511"/>
      <c r="K312" s="511"/>
      <c r="M312" s="492"/>
      <c r="N312" s="492"/>
      <c r="O312" s="492"/>
    </row>
    <row r="313" spans="1:15" s="512" customFormat="1">
      <c r="A313" s="513"/>
      <c r="B313" s="513"/>
      <c r="C313" s="513"/>
      <c r="D313" s="511"/>
      <c r="E313" s="511"/>
      <c r="F313" s="511"/>
      <c r="G313" s="511"/>
      <c r="H313" s="511"/>
      <c r="I313" s="511"/>
      <c r="J313" s="511"/>
      <c r="K313" s="511"/>
      <c r="M313" s="492"/>
      <c r="N313" s="492"/>
      <c r="O313" s="492"/>
    </row>
    <row r="314" spans="1:15" s="512" customFormat="1">
      <c r="A314" s="513"/>
      <c r="B314" s="513"/>
      <c r="C314" s="513"/>
      <c r="D314" s="511"/>
      <c r="E314" s="511"/>
      <c r="F314" s="511"/>
      <c r="G314" s="511"/>
      <c r="H314" s="511"/>
      <c r="I314" s="511"/>
      <c r="J314" s="511"/>
      <c r="K314" s="511"/>
      <c r="M314" s="492"/>
      <c r="N314" s="492"/>
      <c r="O314" s="492"/>
    </row>
    <row r="315" spans="1:15" s="512" customFormat="1">
      <c r="A315" s="513"/>
      <c r="B315" s="513"/>
      <c r="C315" s="513"/>
      <c r="D315" s="511"/>
      <c r="E315" s="511"/>
      <c r="F315" s="511"/>
      <c r="G315" s="511"/>
      <c r="H315" s="511"/>
      <c r="I315" s="511"/>
      <c r="J315" s="511"/>
      <c r="K315" s="511"/>
      <c r="M315" s="492"/>
      <c r="N315" s="492"/>
      <c r="O315" s="492"/>
    </row>
    <row r="316" spans="1:15" s="512" customFormat="1">
      <c r="A316" s="513"/>
      <c r="B316" s="513"/>
      <c r="C316" s="513"/>
      <c r="D316" s="511"/>
      <c r="E316" s="511"/>
      <c r="F316" s="511"/>
      <c r="G316" s="511"/>
      <c r="H316" s="511"/>
      <c r="I316" s="511"/>
      <c r="J316" s="511"/>
      <c r="K316" s="511"/>
      <c r="M316" s="492"/>
      <c r="N316" s="492"/>
      <c r="O316" s="492"/>
    </row>
    <row r="317" spans="1:15" s="512" customFormat="1">
      <c r="A317" s="513"/>
      <c r="B317" s="513"/>
      <c r="C317" s="513"/>
      <c r="D317" s="511"/>
      <c r="E317" s="511"/>
      <c r="F317" s="511"/>
      <c r="G317" s="511"/>
      <c r="H317" s="511"/>
      <c r="I317" s="511"/>
      <c r="J317" s="511"/>
      <c r="K317" s="511"/>
      <c r="M317" s="492"/>
      <c r="N317" s="492"/>
      <c r="O317" s="492"/>
    </row>
    <row r="318" spans="1:15" s="512" customFormat="1">
      <c r="A318" s="513"/>
      <c r="B318" s="513"/>
      <c r="C318" s="513"/>
      <c r="D318" s="511"/>
      <c r="E318" s="511"/>
      <c r="F318" s="511"/>
      <c r="G318" s="511"/>
      <c r="H318" s="511"/>
      <c r="I318" s="511"/>
      <c r="J318" s="511"/>
      <c r="K318" s="511"/>
      <c r="M318" s="492"/>
      <c r="N318" s="492"/>
      <c r="O318" s="492"/>
    </row>
    <row r="319" spans="1:15" s="512" customFormat="1">
      <c r="A319" s="513"/>
      <c r="B319" s="513"/>
      <c r="C319" s="513"/>
      <c r="D319" s="511"/>
      <c r="E319" s="511"/>
      <c r="F319" s="511"/>
      <c r="G319" s="511"/>
      <c r="H319" s="511"/>
      <c r="I319" s="511"/>
      <c r="J319" s="511"/>
      <c r="K319" s="511"/>
      <c r="M319" s="492"/>
      <c r="N319" s="492"/>
      <c r="O319" s="492"/>
    </row>
    <row r="320" spans="1:15" s="512" customFormat="1">
      <c r="A320" s="513"/>
      <c r="B320" s="513"/>
      <c r="C320" s="513"/>
      <c r="D320" s="511"/>
      <c r="E320" s="511"/>
      <c r="F320" s="511"/>
      <c r="G320" s="511"/>
      <c r="H320" s="511"/>
      <c r="I320" s="511"/>
      <c r="J320" s="511"/>
      <c r="K320" s="511"/>
      <c r="M320" s="492"/>
      <c r="N320" s="492"/>
      <c r="O320" s="492"/>
    </row>
    <row r="321" spans="1:15" s="512" customFormat="1">
      <c r="A321" s="513"/>
      <c r="B321" s="513"/>
      <c r="C321" s="513"/>
      <c r="D321" s="511"/>
      <c r="E321" s="511"/>
      <c r="F321" s="511"/>
      <c r="G321" s="511"/>
      <c r="H321" s="511"/>
      <c r="I321" s="511"/>
      <c r="J321" s="511"/>
      <c r="K321" s="511"/>
      <c r="M321" s="492"/>
      <c r="N321" s="492"/>
      <c r="O321" s="492"/>
    </row>
    <row r="322" spans="1:15" s="512" customFormat="1">
      <c r="A322" s="513"/>
      <c r="B322" s="513"/>
      <c r="C322" s="513"/>
      <c r="D322" s="511"/>
      <c r="E322" s="511"/>
      <c r="F322" s="511"/>
      <c r="G322" s="511"/>
      <c r="H322" s="511"/>
      <c r="I322" s="511"/>
      <c r="J322" s="511"/>
      <c r="K322" s="511"/>
      <c r="M322" s="492"/>
      <c r="N322" s="492"/>
      <c r="O322" s="492"/>
    </row>
    <row r="323" spans="1:15" s="512" customFormat="1">
      <c r="A323" s="513"/>
      <c r="B323" s="513"/>
      <c r="C323" s="513"/>
      <c r="D323" s="511"/>
      <c r="E323" s="511"/>
      <c r="F323" s="511"/>
      <c r="G323" s="511"/>
      <c r="H323" s="511"/>
      <c r="I323" s="511"/>
      <c r="J323" s="511"/>
      <c r="K323" s="511"/>
      <c r="M323" s="492"/>
      <c r="N323" s="492"/>
      <c r="O323" s="492"/>
    </row>
    <row r="324" spans="1:15" s="512" customFormat="1">
      <c r="A324" s="513"/>
      <c r="B324" s="513"/>
      <c r="C324" s="513"/>
      <c r="D324" s="511"/>
      <c r="E324" s="511"/>
      <c r="F324" s="511"/>
      <c r="G324" s="511"/>
      <c r="H324" s="511"/>
      <c r="I324" s="511"/>
      <c r="J324" s="511"/>
      <c r="K324" s="511"/>
      <c r="M324" s="492"/>
      <c r="N324" s="492"/>
      <c r="O324" s="492"/>
    </row>
    <row r="325" spans="1:15" s="512" customFormat="1">
      <c r="A325" s="513"/>
      <c r="B325" s="513"/>
      <c r="C325" s="513"/>
      <c r="D325" s="511"/>
      <c r="E325" s="511"/>
      <c r="F325" s="511"/>
      <c r="G325" s="511"/>
      <c r="H325" s="511"/>
      <c r="I325" s="511"/>
      <c r="J325" s="511"/>
      <c r="K325" s="511"/>
      <c r="M325" s="492"/>
      <c r="N325" s="492"/>
      <c r="O325" s="492"/>
    </row>
    <row r="326" spans="1:15" s="512" customFormat="1">
      <c r="A326" s="513"/>
      <c r="B326" s="513"/>
      <c r="C326" s="513"/>
      <c r="D326" s="511"/>
      <c r="E326" s="511"/>
      <c r="F326" s="511"/>
      <c r="G326" s="511"/>
      <c r="H326" s="511"/>
      <c r="I326" s="511"/>
      <c r="J326" s="511"/>
      <c r="K326" s="511"/>
      <c r="M326" s="492"/>
      <c r="N326" s="492"/>
      <c r="O326" s="492"/>
    </row>
    <row r="327" spans="1:15" s="512" customFormat="1">
      <c r="A327" s="513"/>
      <c r="B327" s="513"/>
      <c r="C327" s="513"/>
      <c r="D327" s="511"/>
      <c r="E327" s="511"/>
      <c r="F327" s="511"/>
      <c r="G327" s="511"/>
      <c r="H327" s="511"/>
      <c r="I327" s="511"/>
      <c r="J327" s="511"/>
      <c r="K327" s="511"/>
      <c r="M327" s="492"/>
      <c r="N327" s="492"/>
      <c r="O327" s="492"/>
    </row>
    <row r="328" spans="1:15" s="512" customFormat="1">
      <c r="A328" s="513"/>
      <c r="B328" s="513"/>
      <c r="C328" s="513"/>
      <c r="D328" s="511"/>
      <c r="E328" s="511"/>
      <c r="F328" s="511"/>
      <c r="G328" s="511"/>
      <c r="H328" s="511"/>
      <c r="I328" s="511"/>
      <c r="J328" s="511"/>
      <c r="K328" s="511"/>
      <c r="M328" s="492"/>
      <c r="N328" s="492"/>
      <c r="O328" s="492"/>
    </row>
    <row r="329" spans="1:15" s="512" customFormat="1">
      <c r="A329" s="513"/>
      <c r="B329" s="513"/>
      <c r="C329" s="513"/>
      <c r="D329" s="511"/>
      <c r="E329" s="511"/>
      <c r="F329" s="511"/>
      <c r="G329" s="511"/>
      <c r="H329" s="511"/>
      <c r="I329" s="511"/>
      <c r="J329" s="511"/>
      <c r="K329" s="511"/>
      <c r="M329" s="492"/>
      <c r="N329" s="492"/>
      <c r="O329" s="492"/>
    </row>
    <row r="330" spans="1:15" s="512" customFormat="1">
      <c r="A330" s="513"/>
      <c r="B330" s="513"/>
      <c r="C330" s="513"/>
      <c r="D330" s="511"/>
      <c r="E330" s="511"/>
      <c r="F330" s="511"/>
      <c r="G330" s="511"/>
      <c r="H330" s="511"/>
      <c r="I330" s="511"/>
      <c r="J330" s="511"/>
      <c r="K330" s="511"/>
      <c r="M330" s="492"/>
      <c r="N330" s="492"/>
      <c r="O330" s="492"/>
    </row>
    <row r="331" spans="1:15" s="512" customFormat="1">
      <c r="A331" s="513"/>
      <c r="B331" s="513"/>
      <c r="C331" s="513"/>
      <c r="D331" s="511"/>
      <c r="E331" s="511"/>
      <c r="F331" s="511"/>
      <c r="G331" s="511"/>
      <c r="H331" s="511"/>
      <c r="I331" s="511"/>
      <c r="J331" s="511"/>
      <c r="K331" s="511"/>
      <c r="M331" s="492"/>
      <c r="N331" s="492"/>
      <c r="O331" s="492"/>
    </row>
    <row r="332" spans="1:15" s="512" customFormat="1">
      <c r="A332" s="513"/>
      <c r="B332" s="513"/>
      <c r="C332" s="513"/>
      <c r="D332" s="511"/>
      <c r="E332" s="511"/>
      <c r="F332" s="511"/>
      <c r="G332" s="511"/>
      <c r="H332" s="511"/>
      <c r="I332" s="511"/>
      <c r="J332" s="511"/>
      <c r="K332" s="511"/>
      <c r="M332" s="492"/>
      <c r="N332" s="492"/>
      <c r="O332" s="492"/>
    </row>
    <row r="333" spans="1:15" s="512" customFormat="1">
      <c r="A333" s="513"/>
      <c r="B333" s="513"/>
      <c r="C333" s="513"/>
      <c r="D333" s="511"/>
      <c r="E333" s="511"/>
      <c r="F333" s="511"/>
      <c r="G333" s="511"/>
      <c r="H333" s="511"/>
      <c r="I333" s="511"/>
      <c r="J333" s="511"/>
      <c r="K333" s="511"/>
      <c r="M333" s="492"/>
      <c r="N333" s="492"/>
      <c r="O333" s="492"/>
    </row>
    <row r="334" spans="1:15" s="512" customFormat="1">
      <c r="A334" s="513"/>
      <c r="B334" s="513"/>
      <c r="C334" s="513"/>
      <c r="D334" s="511"/>
      <c r="E334" s="511"/>
      <c r="F334" s="511"/>
      <c r="G334" s="511"/>
      <c r="H334" s="511"/>
      <c r="I334" s="511"/>
      <c r="J334" s="511"/>
      <c r="K334" s="511"/>
      <c r="M334" s="492"/>
      <c r="N334" s="492"/>
      <c r="O334" s="492"/>
    </row>
    <row r="335" spans="1:15" s="512" customFormat="1">
      <c r="A335" s="513"/>
      <c r="B335" s="513"/>
      <c r="C335" s="513"/>
      <c r="D335" s="511"/>
      <c r="E335" s="511"/>
      <c r="F335" s="511"/>
      <c r="G335" s="511"/>
      <c r="H335" s="511"/>
      <c r="I335" s="511"/>
      <c r="J335" s="511"/>
      <c r="K335" s="511"/>
      <c r="M335" s="492"/>
      <c r="N335" s="492"/>
      <c r="O335" s="492"/>
    </row>
    <row r="336" spans="1:15" s="512" customFormat="1">
      <c r="A336" s="513"/>
      <c r="B336" s="513"/>
      <c r="C336" s="513"/>
      <c r="D336" s="511"/>
      <c r="E336" s="511"/>
      <c r="F336" s="511"/>
      <c r="G336" s="511"/>
      <c r="H336" s="511"/>
      <c r="I336" s="511"/>
      <c r="J336" s="511"/>
      <c r="K336" s="511"/>
      <c r="M336" s="492"/>
      <c r="N336" s="492"/>
      <c r="O336" s="492"/>
    </row>
    <row r="337" spans="1:15" s="512" customFormat="1">
      <c r="A337" s="513"/>
      <c r="B337" s="513"/>
      <c r="C337" s="513"/>
      <c r="D337" s="511"/>
      <c r="E337" s="511"/>
      <c r="F337" s="511"/>
      <c r="G337" s="511"/>
      <c r="H337" s="511"/>
      <c r="I337" s="511"/>
      <c r="J337" s="511"/>
      <c r="K337" s="511"/>
      <c r="M337" s="492"/>
      <c r="N337" s="492"/>
      <c r="O337" s="492"/>
    </row>
    <row r="338" spans="1:15" s="512" customFormat="1">
      <c r="A338" s="513"/>
      <c r="B338" s="513"/>
      <c r="C338" s="513"/>
      <c r="D338" s="511"/>
      <c r="E338" s="511"/>
      <c r="F338" s="511"/>
      <c r="G338" s="511"/>
      <c r="H338" s="511"/>
      <c r="I338" s="511"/>
      <c r="J338" s="511"/>
      <c r="K338" s="511"/>
      <c r="M338" s="492"/>
      <c r="N338" s="492"/>
      <c r="O338" s="492"/>
    </row>
    <row r="339" spans="1:15" s="512" customFormat="1">
      <c r="A339" s="513"/>
      <c r="B339" s="513"/>
      <c r="C339" s="513"/>
      <c r="D339" s="511"/>
      <c r="E339" s="511"/>
      <c r="F339" s="511"/>
      <c r="G339" s="511"/>
      <c r="H339" s="511"/>
      <c r="I339" s="511"/>
      <c r="J339" s="511"/>
      <c r="K339" s="511"/>
      <c r="M339" s="492"/>
      <c r="N339" s="492"/>
      <c r="O339" s="492"/>
    </row>
    <row r="340" spans="1:15" s="512" customFormat="1">
      <c r="A340" s="513"/>
      <c r="B340" s="513"/>
      <c r="C340" s="513"/>
      <c r="D340" s="511"/>
      <c r="E340" s="511"/>
      <c r="F340" s="511"/>
      <c r="G340" s="511"/>
      <c r="H340" s="511"/>
      <c r="I340" s="511"/>
      <c r="J340" s="511"/>
      <c r="K340" s="511"/>
      <c r="M340" s="492"/>
      <c r="N340" s="492"/>
      <c r="O340" s="492"/>
    </row>
    <row r="341" spans="1:15" s="512" customFormat="1">
      <c r="A341" s="513"/>
      <c r="B341" s="513"/>
      <c r="C341" s="513"/>
      <c r="D341" s="511"/>
      <c r="E341" s="511"/>
      <c r="F341" s="511"/>
      <c r="G341" s="511"/>
      <c r="H341" s="511"/>
      <c r="I341" s="511"/>
      <c r="J341" s="511"/>
      <c r="K341" s="511"/>
      <c r="M341" s="492"/>
      <c r="N341" s="492"/>
      <c r="O341" s="492"/>
    </row>
    <row r="342" spans="1:15" s="512" customFormat="1">
      <c r="A342" s="513"/>
      <c r="B342" s="513"/>
      <c r="C342" s="513"/>
      <c r="D342" s="511"/>
      <c r="E342" s="511"/>
      <c r="F342" s="511"/>
      <c r="G342" s="511"/>
      <c r="H342" s="511"/>
      <c r="I342" s="511"/>
      <c r="J342" s="511"/>
      <c r="K342" s="511"/>
      <c r="M342" s="492"/>
      <c r="N342" s="492"/>
      <c r="O342" s="492"/>
    </row>
    <row r="343" spans="1:15" s="512" customFormat="1">
      <c r="A343" s="513"/>
      <c r="B343" s="513"/>
      <c r="C343" s="513"/>
      <c r="D343" s="511"/>
      <c r="E343" s="511"/>
      <c r="F343" s="511"/>
      <c r="G343" s="511"/>
      <c r="H343" s="511"/>
      <c r="I343" s="511"/>
      <c r="J343" s="511"/>
      <c r="K343" s="511"/>
      <c r="M343" s="492"/>
      <c r="N343" s="492"/>
      <c r="O343" s="492"/>
    </row>
    <row r="344" spans="1:15" s="512" customFormat="1">
      <c r="A344" s="513"/>
      <c r="B344" s="513"/>
      <c r="C344" s="513"/>
      <c r="D344" s="511"/>
      <c r="E344" s="511"/>
      <c r="F344" s="511"/>
      <c r="G344" s="511"/>
      <c r="H344" s="511"/>
      <c r="I344" s="511"/>
      <c r="J344" s="511"/>
      <c r="K344" s="511"/>
      <c r="M344" s="492"/>
      <c r="N344" s="492"/>
      <c r="O344" s="492"/>
    </row>
    <row r="345" spans="1:15" s="512" customFormat="1">
      <c r="A345" s="513"/>
      <c r="B345" s="513"/>
      <c r="C345" s="513"/>
      <c r="D345" s="511"/>
      <c r="E345" s="511"/>
      <c r="F345" s="511"/>
      <c r="G345" s="511"/>
      <c r="H345" s="511"/>
      <c r="I345" s="511"/>
      <c r="J345" s="511"/>
      <c r="K345" s="511"/>
      <c r="M345" s="492"/>
      <c r="N345" s="492"/>
      <c r="O345" s="492"/>
    </row>
    <row r="346" spans="1:15" s="512" customFormat="1">
      <c r="A346" s="513"/>
      <c r="B346" s="513"/>
      <c r="C346" s="513"/>
      <c r="D346" s="511"/>
      <c r="E346" s="511"/>
      <c r="F346" s="511"/>
      <c r="G346" s="511"/>
      <c r="H346" s="511"/>
      <c r="I346" s="511"/>
      <c r="J346" s="511"/>
      <c r="K346" s="511"/>
      <c r="M346" s="492"/>
      <c r="N346" s="492"/>
      <c r="O346" s="492"/>
    </row>
    <row r="347" spans="1:15" s="512" customFormat="1">
      <c r="A347" s="513"/>
      <c r="B347" s="513"/>
      <c r="C347" s="513"/>
      <c r="D347" s="511"/>
      <c r="E347" s="511"/>
      <c r="F347" s="511"/>
      <c r="G347" s="511"/>
      <c r="H347" s="511"/>
      <c r="I347" s="511"/>
      <c r="J347" s="511"/>
      <c r="K347" s="511"/>
      <c r="M347" s="492"/>
      <c r="N347" s="492"/>
      <c r="O347" s="492"/>
    </row>
    <row r="348" spans="1:15" s="512" customFormat="1">
      <c r="A348" s="513"/>
      <c r="B348" s="513"/>
      <c r="C348" s="513"/>
      <c r="D348" s="511"/>
      <c r="E348" s="511"/>
      <c r="F348" s="511"/>
      <c r="G348" s="511"/>
      <c r="H348" s="511"/>
      <c r="I348" s="511"/>
      <c r="J348" s="511"/>
      <c r="K348" s="511"/>
      <c r="M348" s="492"/>
      <c r="N348" s="492"/>
      <c r="O348" s="492"/>
    </row>
    <row r="349" spans="1:15" s="512" customFormat="1">
      <c r="A349" s="513"/>
      <c r="B349" s="513"/>
      <c r="C349" s="513"/>
      <c r="D349" s="511"/>
      <c r="E349" s="511"/>
      <c r="F349" s="511"/>
      <c r="G349" s="511"/>
      <c r="H349" s="511"/>
      <c r="I349" s="511"/>
      <c r="J349" s="511"/>
      <c r="K349" s="511"/>
      <c r="M349" s="492"/>
      <c r="N349" s="492"/>
      <c r="O349" s="492"/>
    </row>
    <row r="350" spans="1:15" s="512" customFormat="1">
      <c r="A350" s="513"/>
      <c r="B350" s="513"/>
      <c r="C350" s="513"/>
      <c r="D350" s="511"/>
      <c r="E350" s="511"/>
      <c r="F350" s="511"/>
      <c r="G350" s="511"/>
      <c r="H350" s="511"/>
      <c r="I350" s="511"/>
      <c r="J350" s="511"/>
      <c r="K350" s="511"/>
      <c r="M350" s="492"/>
      <c r="N350" s="492"/>
      <c r="O350" s="492"/>
    </row>
    <row r="351" spans="1:15" s="512" customFormat="1">
      <c r="A351" s="513"/>
      <c r="B351" s="513"/>
      <c r="C351" s="513"/>
      <c r="D351" s="511"/>
      <c r="E351" s="511"/>
      <c r="F351" s="511"/>
      <c r="G351" s="511"/>
      <c r="H351" s="511"/>
      <c r="I351" s="511"/>
      <c r="J351" s="511"/>
      <c r="K351" s="511"/>
      <c r="M351" s="492"/>
      <c r="N351" s="492"/>
      <c r="O351" s="492"/>
    </row>
    <row r="352" spans="1:15" s="512" customFormat="1">
      <c r="A352" s="513"/>
      <c r="B352" s="513"/>
      <c r="C352" s="513"/>
      <c r="D352" s="511"/>
      <c r="E352" s="511"/>
      <c r="F352" s="511"/>
      <c r="G352" s="511"/>
      <c r="H352" s="511"/>
      <c r="I352" s="511"/>
      <c r="J352" s="511"/>
      <c r="K352" s="511"/>
      <c r="M352" s="492"/>
      <c r="N352" s="492"/>
      <c r="O352" s="492"/>
    </row>
    <row r="353" spans="1:15" s="512" customFormat="1">
      <c r="A353" s="513"/>
      <c r="B353" s="513"/>
      <c r="C353" s="513"/>
      <c r="D353" s="511"/>
      <c r="E353" s="511"/>
      <c r="F353" s="511"/>
      <c r="G353" s="511"/>
      <c r="H353" s="511"/>
      <c r="I353" s="511"/>
      <c r="J353" s="511"/>
      <c r="K353" s="511"/>
      <c r="M353" s="492"/>
      <c r="N353" s="492"/>
      <c r="O353" s="492"/>
    </row>
    <row r="354" spans="1:15" s="512" customFormat="1">
      <c r="A354" s="513"/>
      <c r="B354" s="513"/>
      <c r="C354" s="513"/>
      <c r="D354" s="511"/>
      <c r="E354" s="511"/>
      <c r="F354" s="511"/>
      <c r="G354" s="511"/>
      <c r="H354" s="511"/>
      <c r="I354" s="511"/>
      <c r="J354" s="511"/>
      <c r="K354" s="511"/>
      <c r="M354" s="492"/>
      <c r="N354" s="492"/>
      <c r="O354" s="492"/>
    </row>
    <row r="355" spans="1:15" s="512" customFormat="1">
      <c r="A355" s="513"/>
      <c r="B355" s="513"/>
      <c r="C355" s="513"/>
      <c r="D355" s="511"/>
      <c r="E355" s="511"/>
      <c r="F355" s="511"/>
      <c r="G355" s="511"/>
      <c r="H355" s="511"/>
      <c r="I355" s="511"/>
      <c r="J355" s="511"/>
      <c r="K355" s="511"/>
      <c r="M355" s="492"/>
      <c r="N355" s="492"/>
      <c r="O355" s="492"/>
    </row>
    <row r="356" spans="1:15" s="512" customFormat="1">
      <c r="A356" s="513"/>
      <c r="B356" s="513"/>
      <c r="C356" s="513"/>
      <c r="D356" s="511"/>
      <c r="E356" s="511"/>
      <c r="F356" s="511"/>
      <c r="G356" s="511"/>
      <c r="H356" s="511"/>
      <c r="I356" s="511"/>
      <c r="J356" s="511"/>
      <c r="K356" s="511"/>
      <c r="M356" s="492"/>
      <c r="N356" s="492"/>
      <c r="O356" s="492"/>
    </row>
    <row r="357" spans="1:15" s="512" customFormat="1">
      <c r="A357" s="513"/>
      <c r="B357" s="513"/>
      <c r="C357" s="513"/>
      <c r="D357" s="511"/>
      <c r="E357" s="511"/>
      <c r="F357" s="511"/>
      <c r="G357" s="511"/>
      <c r="H357" s="511"/>
      <c r="I357" s="511"/>
      <c r="J357" s="511"/>
      <c r="K357" s="511"/>
      <c r="M357" s="492"/>
      <c r="N357" s="492"/>
      <c r="O357" s="492"/>
    </row>
    <row r="358" spans="1:15" s="512" customFormat="1">
      <c r="A358" s="513"/>
      <c r="B358" s="513"/>
      <c r="C358" s="513"/>
      <c r="D358" s="511"/>
      <c r="E358" s="511"/>
      <c r="F358" s="511"/>
      <c r="G358" s="511"/>
      <c r="H358" s="511"/>
      <c r="I358" s="511"/>
      <c r="J358" s="511"/>
      <c r="K358" s="511"/>
      <c r="M358" s="492"/>
      <c r="N358" s="492"/>
      <c r="O358" s="492"/>
    </row>
    <row r="359" spans="1:15" s="512" customFormat="1">
      <c r="A359" s="513"/>
      <c r="B359" s="513"/>
      <c r="C359" s="513"/>
      <c r="D359" s="511"/>
      <c r="E359" s="511"/>
      <c r="F359" s="511"/>
      <c r="G359" s="511"/>
      <c r="H359" s="511"/>
      <c r="I359" s="511"/>
      <c r="J359" s="511"/>
      <c r="K359" s="511"/>
      <c r="M359" s="492"/>
      <c r="N359" s="492"/>
      <c r="O359" s="492"/>
    </row>
    <row r="360" spans="1:15" s="512" customFormat="1">
      <c r="A360" s="513"/>
      <c r="B360" s="513"/>
      <c r="C360" s="513"/>
      <c r="D360" s="511"/>
      <c r="E360" s="511"/>
      <c r="F360" s="511"/>
      <c r="G360" s="511"/>
      <c r="H360" s="511"/>
      <c r="I360" s="511"/>
      <c r="J360" s="511"/>
      <c r="K360" s="511"/>
      <c r="M360" s="492"/>
      <c r="N360" s="492"/>
      <c r="O360" s="492"/>
    </row>
    <row r="361" spans="1:15" s="512" customFormat="1">
      <c r="A361" s="513"/>
      <c r="B361" s="513"/>
      <c r="C361" s="513"/>
      <c r="D361" s="511"/>
      <c r="E361" s="511"/>
      <c r="F361" s="511"/>
      <c r="G361" s="511"/>
      <c r="H361" s="511"/>
      <c r="I361" s="511"/>
      <c r="J361" s="511"/>
      <c r="K361" s="511"/>
      <c r="M361" s="492"/>
      <c r="N361" s="492"/>
      <c r="O361" s="492"/>
    </row>
    <row r="362" spans="1:15" s="512" customFormat="1">
      <c r="A362" s="513"/>
      <c r="B362" s="513"/>
      <c r="C362" s="513"/>
      <c r="D362" s="511"/>
      <c r="E362" s="511"/>
      <c r="F362" s="511"/>
      <c r="G362" s="511"/>
      <c r="H362" s="511"/>
      <c r="I362" s="511"/>
      <c r="J362" s="511"/>
      <c r="K362" s="511"/>
      <c r="M362" s="492"/>
      <c r="N362" s="492"/>
      <c r="O362" s="492"/>
    </row>
    <row r="363" spans="1:15" s="512" customFormat="1">
      <c r="A363" s="513"/>
      <c r="B363" s="513"/>
      <c r="C363" s="513"/>
      <c r="D363" s="511"/>
      <c r="E363" s="511"/>
      <c r="F363" s="511"/>
      <c r="G363" s="511"/>
      <c r="H363" s="511"/>
      <c r="I363" s="511"/>
      <c r="J363" s="511"/>
      <c r="K363" s="511"/>
      <c r="M363" s="492"/>
      <c r="N363" s="492"/>
      <c r="O363" s="492"/>
    </row>
    <row r="364" spans="1:15" s="512" customFormat="1">
      <c r="A364" s="513"/>
      <c r="B364" s="513"/>
      <c r="C364" s="513"/>
      <c r="D364" s="511"/>
      <c r="E364" s="511"/>
      <c r="F364" s="511"/>
      <c r="G364" s="511"/>
      <c r="H364" s="511"/>
      <c r="I364" s="511"/>
      <c r="J364" s="511"/>
      <c r="K364" s="511"/>
      <c r="M364" s="492"/>
      <c r="N364" s="492"/>
      <c r="O364" s="492"/>
    </row>
    <row r="365" spans="1:15" s="512" customFormat="1">
      <c r="A365" s="513"/>
      <c r="B365" s="513"/>
      <c r="C365" s="513"/>
      <c r="D365" s="511"/>
      <c r="E365" s="511"/>
      <c r="F365" s="511"/>
      <c r="G365" s="511"/>
      <c r="H365" s="511"/>
      <c r="I365" s="511"/>
      <c r="J365" s="511"/>
      <c r="K365" s="511"/>
      <c r="M365" s="492"/>
      <c r="N365" s="492"/>
      <c r="O365" s="492"/>
    </row>
    <row r="366" spans="1:15" s="512" customFormat="1">
      <c r="A366" s="513"/>
      <c r="B366" s="513"/>
      <c r="C366" s="513"/>
      <c r="D366" s="511"/>
      <c r="E366" s="511"/>
      <c r="F366" s="511"/>
      <c r="G366" s="511"/>
      <c r="H366" s="511"/>
      <c r="I366" s="511"/>
      <c r="J366" s="511"/>
      <c r="K366" s="511"/>
      <c r="M366" s="492"/>
      <c r="N366" s="492"/>
      <c r="O366" s="492"/>
    </row>
    <row r="367" spans="1:15" s="512" customFormat="1">
      <c r="A367" s="513"/>
      <c r="B367" s="513"/>
      <c r="C367" s="513"/>
      <c r="D367" s="511"/>
      <c r="E367" s="511"/>
      <c r="F367" s="511"/>
      <c r="G367" s="511"/>
      <c r="H367" s="511"/>
      <c r="I367" s="511"/>
      <c r="J367" s="511"/>
      <c r="K367" s="511"/>
      <c r="M367" s="492"/>
      <c r="N367" s="492"/>
      <c r="O367" s="492"/>
    </row>
    <row r="368" spans="1:15" s="512" customFormat="1">
      <c r="A368" s="513"/>
      <c r="B368" s="513"/>
      <c r="C368" s="513"/>
      <c r="D368" s="511"/>
      <c r="E368" s="511"/>
      <c r="F368" s="511"/>
      <c r="G368" s="511"/>
      <c r="H368" s="511"/>
      <c r="I368" s="511"/>
      <c r="J368" s="511"/>
      <c r="K368" s="511"/>
      <c r="M368" s="492"/>
      <c r="N368" s="492"/>
      <c r="O368" s="492"/>
    </row>
    <row r="369" spans="1:15" s="512" customFormat="1">
      <c r="A369" s="513"/>
      <c r="B369" s="513"/>
      <c r="C369" s="513"/>
      <c r="D369" s="511"/>
      <c r="E369" s="511"/>
      <c r="F369" s="511"/>
      <c r="G369" s="511"/>
      <c r="H369" s="511"/>
      <c r="I369" s="511"/>
      <c r="J369" s="511"/>
      <c r="K369" s="511"/>
      <c r="M369" s="492"/>
      <c r="N369" s="492"/>
      <c r="O369" s="492"/>
    </row>
    <row r="370" spans="1:15" s="512" customFormat="1">
      <c r="A370" s="513"/>
      <c r="B370" s="513"/>
      <c r="C370" s="513"/>
      <c r="D370" s="511"/>
      <c r="E370" s="511"/>
      <c r="F370" s="511"/>
      <c r="G370" s="511"/>
      <c r="H370" s="511"/>
      <c r="I370" s="511"/>
      <c r="J370" s="511"/>
      <c r="K370" s="511"/>
      <c r="M370" s="492"/>
      <c r="N370" s="492"/>
      <c r="O370" s="492"/>
    </row>
    <row r="371" spans="1:15" s="512" customFormat="1">
      <c r="A371" s="513"/>
      <c r="B371" s="513"/>
      <c r="C371" s="513"/>
      <c r="D371" s="511"/>
      <c r="E371" s="511"/>
      <c r="F371" s="511"/>
      <c r="G371" s="511"/>
      <c r="H371" s="511"/>
      <c r="I371" s="511"/>
      <c r="J371" s="511"/>
      <c r="K371" s="511"/>
      <c r="M371" s="492"/>
      <c r="N371" s="492"/>
      <c r="O371" s="492"/>
    </row>
    <row r="372" spans="1:15" s="512" customFormat="1">
      <c r="A372" s="513"/>
      <c r="B372" s="513"/>
      <c r="C372" s="513"/>
      <c r="D372" s="511"/>
      <c r="E372" s="511"/>
      <c r="F372" s="511"/>
      <c r="G372" s="511"/>
      <c r="H372" s="511"/>
      <c r="I372" s="511"/>
      <c r="J372" s="511"/>
      <c r="K372" s="511"/>
      <c r="M372" s="492"/>
      <c r="N372" s="492"/>
      <c r="O372" s="492"/>
    </row>
    <row r="373" spans="1:15" s="512" customFormat="1">
      <c r="A373" s="513"/>
      <c r="B373" s="513"/>
      <c r="C373" s="513"/>
      <c r="D373" s="511"/>
      <c r="E373" s="511"/>
      <c r="F373" s="511"/>
      <c r="G373" s="511"/>
      <c r="H373" s="511"/>
      <c r="I373" s="511"/>
      <c r="J373" s="511"/>
      <c r="K373" s="511"/>
      <c r="M373" s="492"/>
      <c r="N373" s="492"/>
      <c r="O373" s="492"/>
    </row>
    <row r="374" spans="1:15" s="512" customFormat="1">
      <c r="A374" s="513"/>
      <c r="B374" s="513"/>
      <c r="C374" s="513"/>
      <c r="D374" s="511"/>
      <c r="E374" s="511"/>
      <c r="F374" s="511"/>
      <c r="G374" s="511"/>
      <c r="H374" s="511"/>
      <c r="I374" s="511"/>
      <c r="J374" s="511"/>
      <c r="K374" s="511"/>
      <c r="M374" s="492"/>
      <c r="N374" s="492"/>
      <c r="O374" s="492"/>
    </row>
    <row r="375" spans="1:15" s="512" customFormat="1">
      <c r="A375" s="513"/>
      <c r="B375" s="513"/>
      <c r="C375" s="513"/>
      <c r="D375" s="511"/>
      <c r="E375" s="511"/>
      <c r="F375" s="511"/>
      <c r="G375" s="511"/>
      <c r="H375" s="511"/>
      <c r="I375" s="511"/>
      <c r="J375" s="511"/>
      <c r="K375" s="511"/>
      <c r="M375" s="492"/>
      <c r="N375" s="492"/>
      <c r="O375" s="492"/>
    </row>
    <row r="376" spans="1:15" s="512" customFormat="1">
      <c r="A376" s="513"/>
      <c r="B376" s="513"/>
      <c r="C376" s="513"/>
      <c r="D376" s="511"/>
      <c r="E376" s="511"/>
      <c r="F376" s="511"/>
      <c r="G376" s="511"/>
      <c r="H376" s="511"/>
      <c r="I376" s="511"/>
      <c r="J376" s="511"/>
      <c r="K376" s="511"/>
      <c r="M376" s="492"/>
      <c r="N376" s="492"/>
      <c r="O376" s="492"/>
    </row>
    <row r="377" spans="1:15" s="512" customFormat="1">
      <c r="A377" s="513"/>
      <c r="B377" s="513"/>
      <c r="C377" s="513"/>
      <c r="D377" s="511"/>
      <c r="E377" s="511"/>
      <c r="F377" s="511"/>
      <c r="G377" s="511"/>
      <c r="H377" s="511"/>
      <c r="I377" s="511"/>
      <c r="J377" s="511"/>
      <c r="K377" s="511"/>
      <c r="M377" s="492"/>
      <c r="N377" s="492"/>
      <c r="O377" s="492"/>
    </row>
    <row r="378" spans="1:15" s="512" customFormat="1">
      <c r="A378" s="513"/>
      <c r="B378" s="513"/>
      <c r="C378" s="513"/>
      <c r="D378" s="511"/>
      <c r="E378" s="511"/>
      <c r="F378" s="511"/>
      <c r="G378" s="511"/>
      <c r="H378" s="511"/>
      <c r="I378" s="511"/>
      <c r="J378" s="511"/>
      <c r="K378" s="511"/>
      <c r="M378" s="492"/>
      <c r="N378" s="492"/>
      <c r="O378" s="492"/>
    </row>
    <row r="379" spans="1:15" s="512" customFormat="1">
      <c r="A379" s="513"/>
      <c r="B379" s="513"/>
      <c r="C379" s="513"/>
      <c r="D379" s="511"/>
      <c r="E379" s="511"/>
      <c r="F379" s="511"/>
      <c r="G379" s="511"/>
      <c r="H379" s="511"/>
      <c r="I379" s="511"/>
      <c r="J379" s="511"/>
      <c r="K379" s="511"/>
      <c r="M379" s="492"/>
      <c r="N379" s="492"/>
      <c r="O379" s="492"/>
    </row>
    <row r="380" spans="1:15" s="512" customFormat="1">
      <c r="A380" s="513"/>
      <c r="B380" s="513"/>
      <c r="C380" s="513"/>
      <c r="D380" s="511"/>
      <c r="E380" s="511"/>
      <c r="F380" s="511"/>
      <c r="G380" s="511"/>
      <c r="H380" s="511"/>
      <c r="I380" s="511"/>
      <c r="J380" s="511"/>
      <c r="K380" s="511"/>
      <c r="M380" s="492"/>
      <c r="N380" s="492"/>
      <c r="O380" s="492"/>
    </row>
    <row r="381" spans="1:15" s="512" customFormat="1">
      <c r="A381" s="513"/>
      <c r="B381" s="513"/>
      <c r="C381" s="513"/>
      <c r="D381" s="511"/>
      <c r="E381" s="511"/>
      <c r="F381" s="511"/>
      <c r="G381" s="511"/>
      <c r="H381" s="511"/>
      <c r="I381" s="511"/>
      <c r="J381" s="511"/>
      <c r="K381" s="511"/>
      <c r="M381" s="492"/>
      <c r="N381" s="492"/>
      <c r="O381" s="492"/>
    </row>
    <row r="382" spans="1:15" s="512" customFormat="1">
      <c r="A382" s="513"/>
      <c r="B382" s="513"/>
      <c r="C382" s="513"/>
      <c r="D382" s="511"/>
      <c r="E382" s="511"/>
      <c r="F382" s="511"/>
      <c r="G382" s="511"/>
      <c r="H382" s="511"/>
      <c r="I382" s="511"/>
      <c r="J382" s="511"/>
      <c r="K382" s="511"/>
      <c r="M382" s="492"/>
      <c r="N382" s="492"/>
      <c r="O382" s="492"/>
    </row>
    <row r="383" spans="1:15" s="512" customFormat="1">
      <c r="A383" s="513"/>
      <c r="B383" s="513"/>
      <c r="C383" s="513"/>
      <c r="M383" s="492"/>
      <c r="N383" s="492"/>
      <c r="O383" s="492"/>
    </row>
    <row r="384" spans="1:15" s="512" customFormat="1">
      <c r="A384" s="513"/>
      <c r="B384" s="513"/>
      <c r="C384" s="513"/>
      <c r="M384" s="492"/>
      <c r="N384" s="492"/>
      <c r="O384" s="492"/>
    </row>
    <row r="385" spans="1:15" s="512" customFormat="1">
      <c r="A385" s="513"/>
      <c r="B385" s="513"/>
      <c r="C385" s="513"/>
      <c r="M385" s="492"/>
      <c r="N385" s="492"/>
      <c r="O385" s="492"/>
    </row>
    <row r="386" spans="1:15" s="512" customFormat="1">
      <c r="A386" s="513"/>
      <c r="B386" s="513"/>
      <c r="C386" s="513"/>
      <c r="M386" s="492"/>
      <c r="N386" s="492"/>
      <c r="O386" s="492"/>
    </row>
    <row r="387" spans="1:15" s="512" customFormat="1">
      <c r="A387" s="513"/>
      <c r="B387" s="513"/>
      <c r="C387" s="513"/>
      <c r="M387" s="492"/>
      <c r="N387" s="492"/>
      <c r="O387" s="492"/>
    </row>
    <row r="388" spans="1:15" s="512" customFormat="1">
      <c r="A388" s="513"/>
      <c r="B388" s="513"/>
      <c r="C388" s="513"/>
      <c r="M388" s="492"/>
      <c r="N388" s="492"/>
      <c r="O388" s="492"/>
    </row>
    <row r="389" spans="1:15" s="512" customFormat="1">
      <c r="A389" s="513"/>
      <c r="B389" s="513"/>
      <c r="C389" s="513"/>
      <c r="M389" s="492"/>
      <c r="N389" s="492"/>
      <c r="O389" s="492"/>
    </row>
    <row r="390" spans="1:15" s="512" customFormat="1">
      <c r="A390" s="513"/>
      <c r="B390" s="513"/>
      <c r="C390" s="513"/>
      <c r="M390" s="492"/>
      <c r="N390" s="492"/>
      <c r="O390" s="492"/>
    </row>
    <row r="391" spans="1:15" s="512" customFormat="1">
      <c r="A391" s="513"/>
      <c r="B391" s="513"/>
      <c r="C391" s="513"/>
      <c r="M391" s="492"/>
      <c r="N391" s="492"/>
      <c r="O391" s="492"/>
    </row>
    <row r="392" spans="1:15" s="512" customFormat="1">
      <c r="A392" s="513"/>
      <c r="B392" s="513"/>
      <c r="C392" s="513"/>
      <c r="M392" s="492"/>
      <c r="N392" s="492"/>
      <c r="O392" s="492"/>
    </row>
    <row r="393" spans="1:15" s="512" customFormat="1">
      <c r="A393" s="513"/>
      <c r="B393" s="513"/>
      <c r="C393" s="513"/>
      <c r="M393" s="492"/>
      <c r="N393" s="492"/>
      <c r="O393" s="492"/>
    </row>
    <row r="394" spans="1:15" s="512" customFormat="1">
      <c r="A394" s="513"/>
      <c r="B394" s="513"/>
      <c r="C394" s="513"/>
      <c r="M394" s="492"/>
      <c r="N394" s="492"/>
      <c r="O394" s="492"/>
    </row>
    <row r="395" spans="1:15" s="512" customFormat="1">
      <c r="A395" s="513"/>
      <c r="B395" s="513"/>
      <c r="C395" s="513"/>
      <c r="M395" s="492"/>
      <c r="N395" s="492"/>
      <c r="O395" s="492"/>
    </row>
    <row r="396" spans="1:15" s="512" customFormat="1">
      <c r="A396" s="513"/>
      <c r="B396" s="513"/>
      <c r="C396" s="513"/>
      <c r="M396" s="492"/>
      <c r="N396" s="492"/>
      <c r="O396" s="492"/>
    </row>
    <row r="397" spans="1:15" s="512" customFormat="1">
      <c r="A397" s="513"/>
      <c r="B397" s="513"/>
      <c r="C397" s="513"/>
      <c r="M397" s="492"/>
      <c r="N397" s="492"/>
      <c r="O397" s="492"/>
    </row>
    <row r="398" spans="1:15" s="512" customFormat="1">
      <c r="A398" s="513"/>
      <c r="B398" s="513"/>
      <c r="C398" s="513"/>
      <c r="M398" s="492"/>
      <c r="N398" s="492"/>
      <c r="O398" s="492"/>
    </row>
    <row r="399" spans="1:15" s="512" customFormat="1">
      <c r="A399" s="513"/>
      <c r="B399" s="513"/>
      <c r="C399" s="513"/>
      <c r="M399" s="492"/>
      <c r="N399" s="492"/>
      <c r="O399" s="492"/>
    </row>
    <row r="400" spans="1:15" s="512" customFormat="1">
      <c r="A400" s="513"/>
      <c r="B400" s="513"/>
      <c r="C400" s="513"/>
      <c r="M400" s="492"/>
      <c r="N400" s="492"/>
      <c r="O400" s="492"/>
    </row>
    <row r="401" spans="1:15" s="512" customFormat="1">
      <c r="A401" s="513"/>
      <c r="B401" s="513"/>
      <c r="C401" s="513"/>
      <c r="M401" s="492"/>
      <c r="N401" s="492"/>
      <c r="O401" s="492"/>
    </row>
    <row r="402" spans="1:15" s="512" customFormat="1">
      <c r="A402" s="513"/>
      <c r="B402" s="513"/>
      <c r="C402" s="513"/>
      <c r="M402" s="492"/>
      <c r="N402" s="492"/>
      <c r="O402" s="492"/>
    </row>
    <row r="403" spans="1:15" s="512" customFormat="1">
      <c r="A403" s="513"/>
      <c r="B403" s="513"/>
      <c r="C403" s="513"/>
      <c r="M403" s="492"/>
      <c r="N403" s="492"/>
      <c r="O403" s="492"/>
    </row>
    <row r="404" spans="1:15" s="512" customFormat="1">
      <c r="A404" s="513"/>
      <c r="B404" s="513"/>
      <c r="C404" s="513"/>
      <c r="M404" s="492"/>
      <c r="N404" s="492"/>
      <c r="O404" s="492"/>
    </row>
    <row r="405" spans="1:15" s="512" customFormat="1">
      <c r="A405" s="513"/>
      <c r="B405" s="513"/>
      <c r="C405" s="513"/>
      <c r="M405" s="492"/>
      <c r="N405" s="492"/>
      <c r="O405" s="492"/>
    </row>
    <row r="406" spans="1:15" s="512" customFormat="1">
      <c r="A406" s="513"/>
      <c r="B406" s="513"/>
      <c r="C406" s="513"/>
      <c r="M406" s="492"/>
      <c r="N406" s="492"/>
      <c r="O406" s="492"/>
    </row>
    <row r="407" spans="1:15" s="512" customFormat="1">
      <c r="A407" s="513"/>
      <c r="B407" s="513"/>
      <c r="C407" s="513"/>
      <c r="M407" s="492"/>
      <c r="N407" s="492"/>
      <c r="O407" s="492"/>
    </row>
    <row r="408" spans="1:15" s="512" customFormat="1">
      <c r="A408" s="513"/>
      <c r="B408" s="513"/>
      <c r="C408" s="513"/>
      <c r="M408" s="492"/>
      <c r="N408" s="492"/>
      <c r="O408" s="492"/>
    </row>
    <row r="409" spans="1:15" s="512" customFormat="1">
      <c r="A409" s="513"/>
      <c r="B409" s="513"/>
      <c r="C409" s="513"/>
      <c r="M409" s="492"/>
      <c r="N409" s="492"/>
      <c r="O409" s="492"/>
    </row>
    <row r="410" spans="1:15" s="512" customFormat="1">
      <c r="A410" s="513"/>
      <c r="B410" s="513"/>
      <c r="C410" s="513"/>
      <c r="M410" s="492"/>
      <c r="N410" s="492"/>
      <c r="O410" s="492"/>
    </row>
    <row r="411" spans="1:15" s="512" customFormat="1">
      <c r="A411" s="513"/>
      <c r="B411" s="513"/>
      <c r="C411" s="513"/>
      <c r="M411" s="492"/>
      <c r="N411" s="492"/>
      <c r="O411" s="492"/>
    </row>
    <row r="412" spans="1:15" s="512" customFormat="1">
      <c r="A412" s="513"/>
      <c r="B412" s="513"/>
      <c r="C412" s="513"/>
      <c r="M412" s="492"/>
      <c r="N412" s="492"/>
      <c r="O412" s="492"/>
    </row>
    <row r="413" spans="1:15" s="512" customFormat="1">
      <c r="A413" s="513"/>
      <c r="B413" s="513"/>
      <c r="C413" s="513"/>
      <c r="M413" s="492"/>
      <c r="N413" s="492"/>
      <c r="O413" s="492"/>
    </row>
    <row r="414" spans="1:15" s="512" customFormat="1">
      <c r="A414" s="513"/>
      <c r="B414" s="513"/>
      <c r="C414" s="513"/>
      <c r="M414" s="492"/>
      <c r="N414" s="492"/>
      <c r="O414" s="492"/>
    </row>
    <row r="415" spans="1:15" s="512" customFormat="1">
      <c r="A415" s="513"/>
      <c r="B415" s="513"/>
      <c r="C415" s="513"/>
      <c r="M415" s="492"/>
      <c r="N415" s="492"/>
      <c r="O415" s="492"/>
    </row>
    <row r="416" spans="1:15" s="512" customFormat="1">
      <c r="A416" s="513"/>
      <c r="B416" s="513"/>
      <c r="C416" s="513"/>
      <c r="M416" s="492"/>
      <c r="N416" s="492"/>
      <c r="O416" s="492"/>
    </row>
    <row r="417" spans="1:15" s="512" customFormat="1">
      <c r="A417" s="513"/>
      <c r="B417" s="513"/>
      <c r="C417" s="513"/>
      <c r="M417" s="492"/>
      <c r="N417" s="492"/>
      <c r="O417" s="492"/>
    </row>
    <row r="418" spans="1:15" s="512" customFormat="1">
      <c r="A418" s="513"/>
      <c r="B418" s="513"/>
      <c r="C418" s="513"/>
      <c r="M418" s="492"/>
      <c r="N418" s="492"/>
      <c r="O418" s="492"/>
    </row>
    <row r="419" spans="1:15" s="512" customFormat="1">
      <c r="A419" s="513"/>
      <c r="B419" s="513"/>
      <c r="C419" s="513"/>
      <c r="M419" s="492"/>
      <c r="N419" s="492"/>
      <c r="O419" s="492"/>
    </row>
    <row r="420" spans="1:15" s="512" customFormat="1">
      <c r="A420" s="513"/>
      <c r="B420" s="513"/>
      <c r="C420" s="513"/>
      <c r="M420" s="492"/>
      <c r="N420" s="492"/>
      <c r="O420" s="492"/>
    </row>
    <row r="421" spans="1:15" s="512" customFormat="1">
      <c r="A421" s="513"/>
      <c r="B421" s="513"/>
      <c r="C421" s="513"/>
      <c r="M421" s="492"/>
      <c r="N421" s="492"/>
      <c r="O421" s="492"/>
    </row>
    <row r="422" spans="1:15" s="512" customFormat="1">
      <c r="A422" s="513"/>
      <c r="B422" s="513"/>
      <c r="C422" s="513"/>
      <c r="M422" s="492"/>
      <c r="N422" s="492"/>
      <c r="O422" s="492"/>
    </row>
    <row r="423" spans="1:15" s="512" customFormat="1">
      <c r="A423" s="513"/>
      <c r="B423" s="513"/>
      <c r="C423" s="513"/>
      <c r="M423" s="492"/>
      <c r="N423" s="492"/>
      <c r="O423" s="492"/>
    </row>
    <row r="424" spans="1:15" s="512" customFormat="1">
      <c r="A424" s="513"/>
      <c r="B424" s="513"/>
      <c r="C424" s="513"/>
      <c r="M424" s="492"/>
      <c r="N424" s="492"/>
      <c r="O424" s="492"/>
    </row>
    <row r="425" spans="1:15" s="512" customFormat="1">
      <c r="A425" s="513"/>
      <c r="B425" s="513"/>
      <c r="C425" s="513"/>
      <c r="M425" s="492"/>
      <c r="N425" s="492"/>
      <c r="O425" s="492"/>
    </row>
    <row r="426" spans="1:15" s="512" customFormat="1">
      <c r="A426" s="513"/>
      <c r="B426" s="513"/>
      <c r="C426" s="513"/>
      <c r="M426" s="492"/>
      <c r="N426" s="492"/>
      <c r="O426" s="492"/>
    </row>
    <row r="427" spans="1:15" s="512" customFormat="1">
      <c r="A427" s="513"/>
      <c r="B427" s="513"/>
      <c r="C427" s="513"/>
      <c r="M427" s="492"/>
      <c r="N427" s="492"/>
      <c r="O427" s="492"/>
    </row>
    <row r="428" spans="1:15" s="512" customFormat="1">
      <c r="A428" s="513"/>
      <c r="B428" s="513"/>
      <c r="C428" s="513"/>
      <c r="M428" s="492"/>
      <c r="N428" s="492"/>
      <c r="O428" s="492"/>
    </row>
    <row r="429" spans="1:15" s="512" customFormat="1">
      <c r="A429" s="513"/>
      <c r="B429" s="513"/>
      <c r="C429" s="513"/>
      <c r="M429" s="492"/>
      <c r="N429" s="492"/>
      <c r="O429" s="492"/>
    </row>
    <row r="430" spans="1:15" s="512" customFormat="1">
      <c r="A430" s="513"/>
      <c r="B430" s="513"/>
      <c r="C430" s="513"/>
      <c r="M430" s="492"/>
      <c r="N430" s="492"/>
      <c r="O430" s="492"/>
    </row>
    <row r="431" spans="1:15" s="512" customFormat="1">
      <c r="A431" s="513"/>
      <c r="B431" s="513"/>
      <c r="C431" s="513"/>
      <c r="M431" s="492"/>
      <c r="N431" s="492"/>
      <c r="O431" s="492"/>
    </row>
    <row r="432" spans="1:15" s="512" customFormat="1">
      <c r="A432" s="513"/>
      <c r="B432" s="513"/>
      <c r="C432" s="513"/>
      <c r="M432" s="492"/>
      <c r="N432" s="492"/>
      <c r="O432" s="492"/>
    </row>
    <row r="433" spans="1:15" s="512" customFormat="1">
      <c r="A433" s="513"/>
      <c r="B433" s="513"/>
      <c r="C433" s="513"/>
      <c r="M433" s="492"/>
      <c r="N433" s="492"/>
      <c r="O433" s="492"/>
    </row>
    <row r="434" spans="1:15" s="512" customFormat="1">
      <c r="A434" s="513"/>
      <c r="B434" s="513"/>
      <c r="C434" s="513"/>
      <c r="M434" s="492"/>
      <c r="N434" s="492"/>
      <c r="O434" s="492"/>
    </row>
    <row r="435" spans="1:15" s="512" customFormat="1">
      <c r="A435" s="513"/>
      <c r="B435" s="513"/>
      <c r="C435" s="513"/>
      <c r="M435" s="492"/>
      <c r="N435" s="492"/>
      <c r="O435" s="492"/>
    </row>
    <row r="436" spans="1:15" s="512" customFormat="1">
      <c r="A436" s="513"/>
      <c r="B436" s="513"/>
      <c r="C436" s="513"/>
      <c r="M436" s="492"/>
      <c r="N436" s="492"/>
      <c r="O436" s="492"/>
    </row>
    <row r="437" spans="1:15" s="512" customFormat="1">
      <c r="A437" s="513"/>
      <c r="B437" s="513"/>
      <c r="C437" s="513"/>
      <c r="M437" s="492"/>
      <c r="N437" s="492"/>
      <c r="O437" s="492"/>
    </row>
    <row r="438" spans="1:15" s="512" customFormat="1">
      <c r="A438" s="513"/>
      <c r="B438" s="513"/>
      <c r="C438" s="513"/>
      <c r="M438" s="492"/>
      <c r="N438" s="492"/>
      <c r="O438" s="492"/>
    </row>
    <row r="439" spans="1:15" s="512" customFormat="1">
      <c r="A439" s="513"/>
      <c r="B439" s="513"/>
      <c r="C439" s="513"/>
      <c r="M439" s="492"/>
      <c r="N439" s="492"/>
      <c r="O439" s="492"/>
    </row>
    <row r="440" spans="1:15" s="512" customFormat="1">
      <c r="A440" s="513"/>
      <c r="B440" s="513"/>
      <c r="C440" s="513"/>
      <c r="M440" s="492"/>
      <c r="N440" s="492"/>
      <c r="O440" s="492"/>
    </row>
    <row r="441" spans="1:15" s="512" customFormat="1">
      <c r="A441" s="513"/>
      <c r="B441" s="513"/>
      <c r="C441" s="513"/>
      <c r="M441" s="492"/>
      <c r="N441" s="492"/>
      <c r="O441" s="492"/>
    </row>
    <row r="442" spans="1:15" s="512" customFormat="1">
      <c r="A442" s="513"/>
      <c r="B442" s="513"/>
      <c r="C442" s="513"/>
      <c r="M442" s="492"/>
      <c r="N442" s="492"/>
      <c r="O442" s="492"/>
    </row>
    <row r="443" spans="1:15" s="512" customFormat="1">
      <c r="A443" s="513"/>
      <c r="B443" s="513"/>
      <c r="C443" s="513"/>
      <c r="M443" s="492"/>
      <c r="N443" s="492"/>
      <c r="O443" s="492"/>
    </row>
    <row r="444" spans="1:15" s="512" customFormat="1">
      <c r="A444" s="513"/>
      <c r="B444" s="513"/>
      <c r="C444" s="513"/>
      <c r="M444" s="492"/>
      <c r="N444" s="492"/>
      <c r="O444" s="492"/>
    </row>
    <row r="445" spans="1:15" s="512" customFormat="1">
      <c r="A445" s="513"/>
      <c r="B445" s="513"/>
      <c r="C445" s="513"/>
      <c r="M445" s="492"/>
      <c r="N445" s="492"/>
      <c r="O445" s="492"/>
    </row>
    <row r="446" spans="1:15" s="512" customFormat="1">
      <c r="A446" s="513"/>
      <c r="B446" s="513"/>
      <c r="C446" s="513"/>
      <c r="M446" s="492"/>
      <c r="N446" s="492"/>
      <c r="O446" s="492"/>
    </row>
    <row r="447" spans="1:15" s="512" customFormat="1">
      <c r="A447" s="513"/>
      <c r="B447" s="513"/>
      <c r="C447" s="513"/>
      <c r="M447" s="492"/>
      <c r="N447" s="492"/>
      <c r="O447" s="492"/>
    </row>
    <row r="448" spans="1:15" s="512" customFormat="1">
      <c r="A448" s="513"/>
      <c r="B448" s="513"/>
      <c r="C448" s="513"/>
      <c r="M448" s="492"/>
      <c r="N448" s="492"/>
      <c r="O448" s="492"/>
    </row>
    <row r="449" spans="1:15" s="512" customFormat="1">
      <c r="A449" s="513"/>
      <c r="B449" s="513"/>
      <c r="C449" s="513"/>
      <c r="M449" s="492"/>
      <c r="N449" s="492"/>
      <c r="O449" s="492"/>
    </row>
    <row r="450" spans="1:15" s="512" customFormat="1">
      <c r="A450" s="513"/>
      <c r="B450" s="513"/>
      <c r="C450" s="513"/>
      <c r="M450" s="492"/>
      <c r="N450" s="492"/>
      <c r="O450" s="492"/>
    </row>
    <row r="451" spans="1:15" s="512" customFormat="1">
      <c r="A451" s="513"/>
      <c r="B451" s="513"/>
      <c r="C451" s="513"/>
      <c r="M451" s="492"/>
      <c r="N451" s="492"/>
      <c r="O451" s="492"/>
    </row>
    <row r="452" spans="1:15" s="512" customFormat="1">
      <c r="A452" s="513"/>
      <c r="B452" s="513"/>
      <c r="C452" s="513"/>
      <c r="M452" s="492"/>
      <c r="N452" s="492"/>
      <c r="O452" s="492"/>
    </row>
    <row r="453" spans="1:15" s="512" customFormat="1">
      <c r="A453" s="513"/>
      <c r="B453" s="513"/>
      <c r="C453" s="513"/>
      <c r="M453" s="492"/>
      <c r="N453" s="492"/>
      <c r="O453" s="492"/>
    </row>
    <row r="454" spans="1:15" s="512" customFormat="1">
      <c r="A454" s="513"/>
      <c r="B454" s="513"/>
      <c r="C454" s="513"/>
      <c r="M454" s="492"/>
      <c r="N454" s="492"/>
      <c r="O454" s="492"/>
    </row>
    <row r="455" spans="1:15" s="512" customFormat="1">
      <c r="A455" s="513"/>
      <c r="B455" s="513"/>
      <c r="C455" s="513"/>
      <c r="M455" s="492"/>
      <c r="N455" s="492"/>
      <c r="O455" s="492"/>
    </row>
    <row r="456" spans="1:15" s="512" customFormat="1">
      <c r="A456" s="513"/>
      <c r="B456" s="513"/>
      <c r="C456" s="513"/>
      <c r="M456" s="492"/>
      <c r="N456" s="492"/>
      <c r="O456" s="492"/>
    </row>
    <row r="457" spans="1:15" s="512" customFormat="1">
      <c r="A457" s="513"/>
      <c r="B457" s="513"/>
      <c r="C457" s="513"/>
      <c r="M457" s="492"/>
      <c r="N457" s="492"/>
      <c r="O457" s="492"/>
    </row>
    <row r="458" spans="1:15" s="512" customFormat="1">
      <c r="A458" s="513"/>
      <c r="B458" s="513"/>
      <c r="C458" s="513"/>
      <c r="M458" s="492"/>
      <c r="N458" s="492"/>
      <c r="O458" s="492"/>
    </row>
    <row r="459" spans="1:15" s="512" customFormat="1">
      <c r="A459" s="513"/>
      <c r="B459" s="513"/>
      <c r="C459" s="513"/>
      <c r="M459" s="492"/>
      <c r="N459" s="492"/>
      <c r="O459" s="492"/>
    </row>
    <row r="460" spans="1:15" s="512" customFormat="1">
      <c r="A460" s="513"/>
      <c r="B460" s="513"/>
      <c r="C460" s="513"/>
      <c r="M460" s="492"/>
      <c r="N460" s="492"/>
      <c r="O460" s="492"/>
    </row>
    <row r="461" spans="1:15" s="512" customFormat="1">
      <c r="A461" s="513"/>
      <c r="B461" s="513"/>
      <c r="C461" s="513"/>
      <c r="M461" s="492"/>
      <c r="N461" s="492"/>
      <c r="O461" s="492"/>
    </row>
    <row r="462" spans="1:15" s="512" customFormat="1">
      <c r="A462" s="513"/>
      <c r="B462" s="513"/>
      <c r="C462" s="513"/>
      <c r="M462" s="492"/>
      <c r="N462" s="492"/>
      <c r="O462" s="492"/>
    </row>
    <row r="463" spans="1:15" s="512" customFormat="1">
      <c r="A463" s="513"/>
      <c r="B463" s="513"/>
      <c r="C463" s="513"/>
      <c r="M463" s="492"/>
      <c r="N463" s="492"/>
      <c r="O463" s="492"/>
    </row>
    <row r="464" spans="1:15" s="512" customFormat="1">
      <c r="A464" s="513"/>
      <c r="B464" s="513"/>
      <c r="C464" s="513"/>
      <c r="M464" s="492"/>
      <c r="N464" s="492"/>
      <c r="O464" s="492"/>
    </row>
    <row r="465" spans="1:15" s="512" customFormat="1">
      <c r="A465" s="513"/>
      <c r="B465" s="513"/>
      <c r="C465" s="513"/>
      <c r="M465" s="492"/>
      <c r="N465" s="492"/>
      <c r="O465" s="492"/>
    </row>
    <row r="466" spans="1:15" s="512" customFormat="1">
      <c r="A466" s="513"/>
      <c r="B466" s="513"/>
      <c r="C466" s="513"/>
      <c r="M466" s="492"/>
      <c r="N466" s="492"/>
      <c r="O466" s="492"/>
    </row>
    <row r="467" spans="1:15" s="512" customFormat="1">
      <c r="A467" s="513"/>
      <c r="B467" s="513"/>
      <c r="C467" s="513"/>
      <c r="M467" s="492"/>
      <c r="N467" s="492"/>
      <c r="O467" s="492"/>
    </row>
    <row r="468" spans="1:15" s="512" customFormat="1">
      <c r="A468" s="513"/>
      <c r="B468" s="513"/>
      <c r="C468" s="513"/>
      <c r="M468" s="492"/>
      <c r="N468" s="492"/>
      <c r="O468" s="492"/>
    </row>
    <row r="469" spans="1:15" s="512" customFormat="1">
      <c r="A469" s="513"/>
      <c r="B469" s="513"/>
      <c r="C469" s="513"/>
      <c r="M469" s="492"/>
      <c r="N469" s="492"/>
      <c r="O469" s="492"/>
    </row>
    <row r="470" spans="1:15" s="512" customFormat="1">
      <c r="A470" s="513"/>
      <c r="B470" s="513"/>
      <c r="C470" s="513"/>
      <c r="M470" s="492"/>
      <c r="N470" s="492"/>
      <c r="O470" s="492"/>
    </row>
    <row r="471" spans="1:15" s="512" customFormat="1">
      <c r="A471" s="513"/>
      <c r="B471" s="513"/>
      <c r="C471" s="513"/>
      <c r="M471" s="492"/>
      <c r="N471" s="492"/>
      <c r="O471" s="492"/>
    </row>
    <row r="472" spans="1:15" s="512" customFormat="1">
      <c r="A472" s="513"/>
      <c r="B472" s="513"/>
      <c r="C472" s="513"/>
      <c r="M472" s="492"/>
      <c r="N472" s="492"/>
      <c r="O472" s="492"/>
    </row>
    <row r="473" spans="1:15" s="512" customFormat="1">
      <c r="A473" s="513"/>
      <c r="B473" s="513"/>
      <c r="C473" s="513"/>
      <c r="M473" s="492"/>
      <c r="N473" s="492"/>
      <c r="O473" s="492"/>
    </row>
    <row r="474" spans="1:15" s="512" customFormat="1">
      <c r="A474" s="513"/>
      <c r="B474" s="513"/>
      <c r="C474" s="513"/>
      <c r="M474" s="492"/>
      <c r="N474" s="492"/>
      <c r="O474" s="492"/>
    </row>
    <row r="475" spans="1:15" s="512" customFormat="1">
      <c r="A475" s="513"/>
      <c r="B475" s="513"/>
      <c r="C475" s="513"/>
      <c r="M475" s="492"/>
      <c r="N475" s="492"/>
      <c r="O475" s="492"/>
    </row>
    <row r="476" spans="1:15" s="512" customFormat="1">
      <c r="A476" s="513"/>
      <c r="B476" s="513"/>
      <c r="C476" s="513"/>
      <c r="M476" s="492"/>
      <c r="N476" s="492"/>
      <c r="O476" s="492"/>
    </row>
    <row r="477" spans="1:15" s="512" customFormat="1">
      <c r="A477" s="513"/>
      <c r="B477" s="513"/>
      <c r="C477" s="513"/>
      <c r="M477" s="492"/>
      <c r="N477" s="492"/>
      <c r="O477" s="492"/>
    </row>
    <row r="478" spans="1:15" s="512" customFormat="1">
      <c r="A478" s="513"/>
      <c r="B478" s="513"/>
      <c r="C478" s="513"/>
      <c r="M478" s="492"/>
      <c r="N478" s="492"/>
      <c r="O478" s="492"/>
    </row>
    <row r="479" spans="1:15" s="512" customFormat="1">
      <c r="A479" s="513"/>
      <c r="B479" s="513"/>
      <c r="C479" s="513"/>
      <c r="M479" s="492"/>
      <c r="N479" s="492"/>
      <c r="O479" s="492"/>
    </row>
    <row r="480" spans="1:15" s="512" customFormat="1">
      <c r="A480" s="513"/>
      <c r="B480" s="513"/>
      <c r="C480" s="513"/>
      <c r="M480" s="492"/>
      <c r="N480" s="492"/>
      <c r="O480" s="492"/>
    </row>
    <row r="481" spans="1:15" s="512" customFormat="1">
      <c r="A481" s="513"/>
      <c r="B481" s="513"/>
      <c r="C481" s="513"/>
      <c r="M481" s="492"/>
      <c r="N481" s="492"/>
      <c r="O481" s="492"/>
    </row>
    <row r="482" spans="1:15" s="512" customFormat="1">
      <c r="A482" s="513"/>
      <c r="B482" s="513"/>
      <c r="C482" s="513"/>
      <c r="M482" s="492"/>
      <c r="N482" s="492"/>
      <c r="O482" s="492"/>
    </row>
    <row r="483" spans="1:15" s="512" customFormat="1">
      <c r="A483" s="513"/>
      <c r="B483" s="513"/>
      <c r="C483" s="513"/>
      <c r="M483" s="492"/>
      <c r="N483" s="492"/>
      <c r="O483" s="492"/>
    </row>
    <row r="484" spans="1:15" s="512" customFormat="1">
      <c r="A484" s="513"/>
      <c r="B484" s="513"/>
      <c r="C484" s="513"/>
      <c r="M484" s="492"/>
      <c r="N484" s="492"/>
      <c r="O484" s="492"/>
    </row>
    <row r="485" spans="1:15" s="512" customFormat="1">
      <c r="A485" s="513"/>
      <c r="B485" s="513"/>
      <c r="C485" s="513"/>
      <c r="M485" s="492"/>
      <c r="N485" s="492"/>
      <c r="O485" s="492"/>
    </row>
    <row r="486" spans="1:15" s="512" customFormat="1">
      <c r="A486" s="513"/>
      <c r="B486" s="513"/>
      <c r="C486" s="513"/>
      <c r="M486" s="492"/>
      <c r="N486" s="492"/>
      <c r="O486" s="492"/>
    </row>
    <row r="487" spans="1:15" s="512" customFormat="1">
      <c r="A487" s="513"/>
      <c r="B487" s="513"/>
      <c r="C487" s="513"/>
      <c r="M487" s="492"/>
      <c r="N487" s="492"/>
      <c r="O487" s="492"/>
    </row>
    <row r="488" spans="1:15" s="512" customFormat="1">
      <c r="A488" s="513"/>
      <c r="B488" s="513"/>
      <c r="C488" s="513"/>
      <c r="M488" s="492"/>
      <c r="N488" s="492"/>
      <c r="O488" s="492"/>
    </row>
    <row r="489" spans="1:15" s="512" customFormat="1">
      <c r="A489" s="513"/>
      <c r="B489" s="513"/>
      <c r="C489" s="513"/>
      <c r="M489" s="492"/>
      <c r="N489" s="492"/>
      <c r="O489" s="492"/>
    </row>
    <row r="490" spans="1:15" s="512" customFormat="1">
      <c r="A490" s="513"/>
      <c r="B490" s="513"/>
      <c r="C490" s="513"/>
      <c r="M490" s="492"/>
      <c r="N490" s="492"/>
      <c r="O490" s="492"/>
    </row>
    <row r="491" spans="1:15" s="512" customFormat="1">
      <c r="A491" s="513"/>
      <c r="B491" s="513"/>
      <c r="C491" s="513"/>
      <c r="M491" s="492"/>
      <c r="N491" s="492"/>
      <c r="O491" s="492"/>
    </row>
    <row r="492" spans="1:15" s="512" customFormat="1">
      <c r="A492" s="513"/>
      <c r="B492" s="513"/>
      <c r="C492" s="513"/>
      <c r="M492" s="492"/>
      <c r="N492" s="492"/>
      <c r="O492" s="492"/>
    </row>
    <row r="493" spans="1:15" s="512" customFormat="1">
      <c r="A493" s="513"/>
      <c r="B493" s="513"/>
      <c r="C493" s="513"/>
      <c r="M493" s="492"/>
      <c r="N493" s="492"/>
      <c r="O493" s="492"/>
    </row>
    <row r="494" spans="1:15" s="512" customFormat="1">
      <c r="A494" s="513"/>
      <c r="B494" s="513"/>
      <c r="C494" s="513"/>
      <c r="M494" s="492"/>
      <c r="N494" s="492"/>
      <c r="O494" s="492"/>
    </row>
    <row r="495" spans="1:15" s="512" customFormat="1">
      <c r="A495" s="513"/>
      <c r="B495" s="513"/>
      <c r="C495" s="513"/>
      <c r="M495" s="492"/>
      <c r="N495" s="492"/>
      <c r="O495" s="492"/>
    </row>
    <row r="496" spans="1:15" s="512" customFormat="1">
      <c r="A496" s="513"/>
      <c r="B496" s="513"/>
      <c r="C496" s="513"/>
      <c r="M496" s="492"/>
      <c r="N496" s="492"/>
      <c r="O496" s="492"/>
    </row>
    <row r="497" spans="1:15" s="512" customFormat="1">
      <c r="A497" s="513"/>
      <c r="B497" s="513"/>
      <c r="C497" s="513"/>
      <c r="M497" s="492"/>
      <c r="N497" s="492"/>
      <c r="O497" s="492"/>
    </row>
    <row r="498" spans="1:15" s="512" customFormat="1">
      <c r="A498" s="513"/>
      <c r="B498" s="513"/>
      <c r="C498" s="513"/>
      <c r="M498" s="492"/>
      <c r="N498" s="492"/>
      <c r="O498" s="492"/>
    </row>
    <row r="499" spans="1:15" s="512" customFormat="1">
      <c r="A499" s="513"/>
      <c r="B499" s="513"/>
      <c r="C499" s="513"/>
      <c r="M499" s="492"/>
      <c r="N499" s="492"/>
      <c r="O499" s="492"/>
    </row>
    <row r="500" spans="1:15" s="512" customFormat="1">
      <c r="A500" s="513"/>
      <c r="B500" s="513"/>
      <c r="C500" s="513"/>
      <c r="M500" s="492"/>
      <c r="N500" s="492"/>
      <c r="O500" s="492"/>
    </row>
    <row r="501" spans="1:15" s="512" customFormat="1">
      <c r="A501" s="513"/>
      <c r="B501" s="513"/>
      <c r="C501" s="513"/>
      <c r="M501" s="492"/>
      <c r="N501" s="492"/>
      <c r="O501" s="492"/>
    </row>
    <row r="502" spans="1:15" s="512" customFormat="1">
      <c r="A502" s="513"/>
      <c r="B502" s="513"/>
      <c r="C502" s="513"/>
      <c r="M502" s="492"/>
      <c r="N502" s="492"/>
      <c r="O502" s="492"/>
    </row>
    <row r="503" spans="1:15" s="512" customFormat="1">
      <c r="A503" s="513"/>
      <c r="B503" s="513"/>
      <c r="C503" s="513"/>
      <c r="M503" s="492"/>
      <c r="N503" s="492"/>
      <c r="O503" s="492"/>
    </row>
    <row r="504" spans="1:15" s="512" customFormat="1">
      <c r="A504" s="513"/>
      <c r="B504" s="513"/>
      <c r="C504" s="513"/>
      <c r="M504" s="492"/>
      <c r="N504" s="492"/>
      <c r="O504" s="492"/>
    </row>
    <row r="505" spans="1:15" s="512" customFormat="1">
      <c r="A505" s="513"/>
      <c r="B505" s="513"/>
      <c r="C505" s="513"/>
      <c r="M505" s="492"/>
      <c r="N505" s="492"/>
      <c r="O505" s="492"/>
    </row>
    <row r="506" spans="1:15" s="512" customFormat="1">
      <c r="A506" s="513"/>
      <c r="B506" s="513"/>
      <c r="C506" s="513"/>
      <c r="M506" s="492"/>
      <c r="N506" s="492"/>
      <c r="O506" s="492"/>
    </row>
    <row r="507" spans="1:15" s="512" customFormat="1">
      <c r="A507" s="513"/>
      <c r="B507" s="513"/>
      <c r="C507" s="513"/>
      <c r="M507" s="492"/>
      <c r="N507" s="492"/>
      <c r="O507" s="492"/>
    </row>
    <row r="508" spans="1:15" s="512" customFormat="1">
      <c r="A508" s="513"/>
      <c r="B508" s="513"/>
      <c r="C508" s="513"/>
      <c r="M508" s="492"/>
      <c r="N508" s="492"/>
      <c r="O508" s="492"/>
    </row>
    <row r="509" spans="1:15" s="512" customFormat="1">
      <c r="A509" s="513"/>
      <c r="B509" s="513"/>
      <c r="C509" s="513"/>
      <c r="M509" s="492"/>
      <c r="N509" s="492"/>
      <c r="O509" s="492"/>
    </row>
    <row r="510" spans="1:15" s="512" customFormat="1">
      <c r="A510" s="513"/>
      <c r="B510" s="513"/>
      <c r="C510" s="513"/>
      <c r="M510" s="492"/>
      <c r="N510" s="492"/>
      <c r="O510" s="492"/>
    </row>
    <row r="511" spans="1:15" s="512" customFormat="1">
      <c r="A511" s="513"/>
      <c r="B511" s="513"/>
      <c r="C511" s="513"/>
      <c r="M511" s="492"/>
      <c r="N511" s="492"/>
      <c r="O511" s="492"/>
    </row>
    <row r="512" spans="1:15" s="512" customFormat="1">
      <c r="A512" s="513"/>
      <c r="B512" s="513"/>
      <c r="C512" s="513"/>
      <c r="M512" s="492"/>
      <c r="N512" s="492"/>
      <c r="O512" s="492"/>
    </row>
    <row r="513" spans="1:15" s="512" customFormat="1">
      <c r="A513" s="513"/>
      <c r="B513" s="513"/>
      <c r="C513" s="513"/>
      <c r="M513" s="492"/>
      <c r="N513" s="492"/>
      <c r="O513" s="492"/>
    </row>
    <row r="514" spans="1:15" s="512" customFormat="1">
      <c r="A514" s="513"/>
      <c r="B514" s="513"/>
      <c r="C514" s="513"/>
      <c r="M514" s="492"/>
      <c r="N514" s="492"/>
      <c r="O514" s="492"/>
    </row>
    <row r="515" spans="1:15" s="512" customFormat="1">
      <c r="A515" s="513"/>
      <c r="B515" s="513"/>
      <c r="C515" s="513"/>
      <c r="M515" s="492"/>
      <c r="N515" s="492"/>
      <c r="O515" s="492"/>
    </row>
    <row r="516" spans="1:15" s="512" customFormat="1">
      <c r="A516" s="513"/>
      <c r="B516" s="513"/>
      <c r="C516" s="513"/>
      <c r="M516" s="492"/>
      <c r="N516" s="492"/>
      <c r="O516" s="492"/>
    </row>
    <row r="517" spans="1:15" s="512" customFormat="1">
      <c r="A517" s="513"/>
      <c r="B517" s="513"/>
      <c r="C517" s="513"/>
      <c r="M517" s="492"/>
      <c r="N517" s="492"/>
      <c r="O517" s="492"/>
    </row>
    <row r="518" spans="1:15" s="512" customFormat="1">
      <c r="A518" s="513"/>
      <c r="B518" s="513"/>
      <c r="C518" s="513"/>
      <c r="M518" s="492"/>
      <c r="N518" s="492"/>
      <c r="O518" s="492"/>
    </row>
    <row r="519" spans="1:15" s="512" customFormat="1">
      <c r="A519" s="513"/>
      <c r="B519" s="513"/>
      <c r="C519" s="513"/>
      <c r="M519" s="492"/>
      <c r="N519" s="492"/>
      <c r="O519" s="492"/>
    </row>
    <row r="520" spans="1:15" s="512" customFormat="1">
      <c r="A520" s="513"/>
      <c r="B520" s="513"/>
      <c r="C520" s="513"/>
      <c r="M520" s="492"/>
      <c r="N520" s="492"/>
      <c r="O520" s="492"/>
    </row>
    <row r="521" spans="1:15" s="512" customFormat="1">
      <c r="A521" s="513"/>
      <c r="B521" s="513"/>
      <c r="C521" s="513"/>
      <c r="M521" s="492"/>
      <c r="N521" s="492"/>
      <c r="O521" s="492"/>
    </row>
    <row r="522" spans="1:15" s="512" customFormat="1">
      <c r="A522" s="513"/>
      <c r="B522" s="513"/>
      <c r="C522" s="513"/>
      <c r="M522" s="492"/>
      <c r="N522" s="492"/>
      <c r="O522" s="492"/>
    </row>
    <row r="523" spans="1:15" s="512" customFormat="1">
      <c r="A523" s="513"/>
      <c r="B523" s="513"/>
      <c r="C523" s="513"/>
      <c r="M523" s="492"/>
      <c r="N523" s="492"/>
      <c r="O523" s="492"/>
    </row>
    <row r="524" spans="1:15" s="512" customFormat="1">
      <c r="A524" s="513"/>
      <c r="B524" s="513"/>
      <c r="C524" s="513"/>
      <c r="M524" s="492"/>
      <c r="N524" s="492"/>
      <c r="O524" s="492"/>
    </row>
    <row r="525" spans="1:15" s="512" customFormat="1">
      <c r="A525" s="513"/>
      <c r="B525" s="513"/>
      <c r="C525" s="513"/>
      <c r="M525" s="492"/>
      <c r="N525" s="492"/>
      <c r="O525" s="492"/>
    </row>
    <row r="526" spans="1:15" s="512" customFormat="1">
      <c r="A526" s="513"/>
      <c r="B526" s="513"/>
      <c r="C526" s="513"/>
      <c r="M526" s="492"/>
      <c r="N526" s="492"/>
      <c r="O526" s="492"/>
    </row>
    <row r="527" spans="1:15" s="512" customFormat="1">
      <c r="A527" s="513"/>
      <c r="B527" s="513"/>
      <c r="C527" s="513"/>
      <c r="M527" s="492"/>
      <c r="N527" s="492"/>
      <c r="O527" s="492"/>
    </row>
    <row r="528" spans="1:15" s="512" customFormat="1">
      <c r="A528" s="513"/>
      <c r="B528" s="513"/>
      <c r="C528" s="513"/>
      <c r="M528" s="492"/>
      <c r="N528" s="492"/>
      <c r="O528" s="492"/>
    </row>
    <row r="529" spans="1:15" s="512" customFormat="1">
      <c r="A529" s="513"/>
      <c r="B529" s="513"/>
      <c r="C529" s="513"/>
      <c r="M529" s="492"/>
      <c r="N529" s="492"/>
      <c r="O529" s="492"/>
    </row>
    <row r="530" spans="1:15" s="512" customFormat="1">
      <c r="A530" s="513"/>
      <c r="B530" s="513"/>
      <c r="C530" s="513"/>
      <c r="M530" s="492"/>
      <c r="N530" s="492"/>
      <c r="O530" s="492"/>
    </row>
    <row r="531" spans="1:15" s="512" customFormat="1">
      <c r="A531" s="513"/>
      <c r="B531" s="513"/>
      <c r="C531" s="513"/>
      <c r="M531" s="492"/>
      <c r="N531" s="492"/>
      <c r="O531" s="492"/>
    </row>
    <row r="532" spans="1:15" s="512" customFormat="1">
      <c r="A532" s="513"/>
      <c r="B532" s="513"/>
      <c r="C532" s="513"/>
      <c r="M532" s="492"/>
      <c r="N532" s="492"/>
      <c r="O532" s="492"/>
    </row>
    <row r="533" spans="1:15" s="512" customFormat="1">
      <c r="A533" s="513"/>
      <c r="B533" s="513"/>
      <c r="C533" s="513"/>
      <c r="M533" s="492"/>
      <c r="N533" s="492"/>
      <c r="O533" s="492"/>
    </row>
    <row r="534" spans="1:15" s="512" customFormat="1">
      <c r="A534" s="513"/>
      <c r="B534" s="513"/>
      <c r="C534" s="513"/>
      <c r="M534" s="492"/>
      <c r="N534" s="492"/>
      <c r="O534" s="492"/>
    </row>
    <row r="535" spans="1:15" s="512" customFormat="1">
      <c r="A535" s="513"/>
      <c r="B535" s="513"/>
      <c r="C535" s="513"/>
      <c r="M535" s="492"/>
      <c r="N535" s="492"/>
      <c r="O535" s="492"/>
    </row>
    <row r="536" spans="1:15" s="512" customFormat="1">
      <c r="A536" s="513"/>
      <c r="B536" s="513"/>
      <c r="C536" s="513"/>
      <c r="M536" s="492"/>
      <c r="N536" s="492"/>
      <c r="O536" s="492"/>
    </row>
    <row r="537" spans="1:15" s="512" customFormat="1">
      <c r="A537" s="513"/>
      <c r="B537" s="513"/>
      <c r="C537" s="513"/>
      <c r="M537" s="492"/>
      <c r="N537" s="492"/>
      <c r="O537" s="492"/>
    </row>
    <row r="538" spans="1:15" s="512" customFormat="1">
      <c r="A538" s="513"/>
      <c r="B538" s="513"/>
      <c r="C538" s="513"/>
      <c r="M538" s="492"/>
      <c r="N538" s="492"/>
      <c r="O538" s="492"/>
    </row>
    <row r="539" spans="1:15" s="512" customFormat="1">
      <c r="A539" s="513"/>
      <c r="B539" s="513"/>
      <c r="C539" s="513"/>
      <c r="M539" s="492"/>
      <c r="N539" s="492"/>
      <c r="O539" s="492"/>
    </row>
    <row r="540" spans="1:15" s="512" customFormat="1">
      <c r="A540" s="513"/>
      <c r="B540" s="513"/>
      <c r="C540" s="513"/>
      <c r="M540" s="492"/>
      <c r="N540" s="492"/>
      <c r="O540" s="492"/>
    </row>
    <row r="541" spans="1:15" s="512" customFormat="1">
      <c r="A541" s="513"/>
      <c r="B541" s="513"/>
      <c r="C541" s="513"/>
      <c r="M541" s="492"/>
      <c r="N541" s="492"/>
      <c r="O541" s="492"/>
    </row>
    <row r="542" spans="1:15" s="512" customFormat="1">
      <c r="A542" s="513"/>
      <c r="B542" s="513"/>
      <c r="C542" s="513"/>
      <c r="M542" s="492"/>
      <c r="N542" s="492"/>
      <c r="O542" s="492"/>
    </row>
    <row r="543" spans="1:15" s="512" customFormat="1">
      <c r="A543" s="513"/>
      <c r="B543" s="513"/>
      <c r="C543" s="513"/>
      <c r="M543" s="492"/>
      <c r="N543" s="492"/>
      <c r="O543" s="492"/>
    </row>
    <row r="544" spans="1:15" s="512" customFormat="1">
      <c r="A544" s="513"/>
      <c r="B544" s="513"/>
      <c r="C544" s="513"/>
      <c r="M544" s="492"/>
      <c r="N544" s="492"/>
      <c r="O544" s="492"/>
    </row>
    <row r="545" spans="1:15" s="512" customFormat="1">
      <c r="A545" s="513"/>
      <c r="B545" s="513"/>
      <c r="C545" s="513"/>
      <c r="M545" s="492"/>
      <c r="N545" s="492"/>
      <c r="O545" s="492"/>
    </row>
    <row r="546" spans="1:15" s="512" customFormat="1">
      <c r="A546" s="513"/>
      <c r="B546" s="513"/>
      <c r="C546" s="513"/>
      <c r="M546" s="492"/>
      <c r="N546" s="492"/>
      <c r="O546" s="492"/>
    </row>
    <row r="547" spans="1:15" s="512" customFormat="1">
      <c r="A547" s="513"/>
      <c r="B547" s="513"/>
      <c r="C547" s="513"/>
      <c r="M547" s="492"/>
      <c r="N547" s="492"/>
      <c r="O547" s="492"/>
    </row>
    <row r="548" spans="1:15" s="512" customFormat="1">
      <c r="A548" s="513"/>
      <c r="B548" s="513"/>
      <c r="C548" s="513"/>
      <c r="M548" s="492"/>
      <c r="N548" s="492"/>
      <c r="O548" s="492"/>
    </row>
    <row r="549" spans="1:15" s="512" customFormat="1">
      <c r="A549" s="513"/>
      <c r="B549" s="513"/>
      <c r="C549" s="513"/>
      <c r="M549" s="492"/>
      <c r="N549" s="492"/>
      <c r="O549" s="492"/>
    </row>
    <row r="550" spans="1:15" s="512" customFormat="1">
      <c r="A550" s="513"/>
      <c r="B550" s="513"/>
      <c r="C550" s="513"/>
      <c r="M550" s="492"/>
      <c r="N550" s="492"/>
      <c r="O550" s="492"/>
    </row>
    <row r="551" spans="1:15" s="512" customFormat="1">
      <c r="A551" s="513"/>
      <c r="B551" s="513"/>
      <c r="C551" s="513"/>
      <c r="M551" s="492"/>
      <c r="N551" s="492"/>
      <c r="O551" s="492"/>
    </row>
    <row r="552" spans="1:15" s="512" customFormat="1">
      <c r="A552" s="513"/>
      <c r="B552" s="513"/>
      <c r="C552" s="513"/>
      <c r="M552" s="492"/>
      <c r="N552" s="492"/>
      <c r="O552" s="492"/>
    </row>
    <row r="553" spans="1:15" s="512" customFormat="1">
      <c r="A553" s="513"/>
      <c r="B553" s="513"/>
      <c r="C553" s="513"/>
      <c r="M553" s="492"/>
      <c r="N553" s="492"/>
      <c r="O553" s="492"/>
    </row>
    <row r="554" spans="1:15" s="512" customFormat="1">
      <c r="A554" s="513"/>
      <c r="B554" s="513"/>
      <c r="C554" s="513"/>
      <c r="M554" s="492"/>
      <c r="N554" s="492"/>
      <c r="O554" s="492"/>
    </row>
    <row r="555" spans="1:15" s="512" customFormat="1">
      <c r="A555" s="513"/>
      <c r="B555" s="513"/>
      <c r="C555" s="513"/>
      <c r="M555" s="492"/>
      <c r="N555" s="492"/>
      <c r="O555" s="492"/>
    </row>
    <row r="556" spans="1:15" s="512" customFormat="1">
      <c r="A556" s="513"/>
      <c r="B556" s="513"/>
      <c r="C556" s="513"/>
      <c r="M556" s="492"/>
      <c r="N556" s="492"/>
      <c r="O556" s="492"/>
    </row>
    <row r="557" spans="1:15" s="512" customFormat="1">
      <c r="A557" s="513"/>
      <c r="B557" s="513"/>
      <c r="C557" s="513"/>
      <c r="M557" s="492"/>
      <c r="N557" s="492"/>
      <c r="O557" s="492"/>
    </row>
    <row r="558" spans="1:15" s="512" customFormat="1">
      <c r="A558" s="513"/>
      <c r="B558" s="513"/>
      <c r="C558" s="513"/>
      <c r="M558" s="492"/>
      <c r="N558" s="492"/>
      <c r="O558" s="492"/>
    </row>
    <row r="559" spans="1:15" s="512" customFormat="1">
      <c r="A559" s="513"/>
      <c r="B559" s="513"/>
      <c r="C559" s="513"/>
      <c r="M559" s="492"/>
      <c r="N559" s="492"/>
      <c r="O559" s="492"/>
    </row>
    <row r="560" spans="1:15" s="512" customFormat="1">
      <c r="A560" s="513"/>
      <c r="B560" s="513"/>
      <c r="C560" s="513"/>
      <c r="M560" s="492"/>
      <c r="N560" s="492"/>
      <c r="O560" s="492"/>
    </row>
    <row r="561" spans="1:15" s="512" customFormat="1">
      <c r="A561" s="513"/>
      <c r="B561" s="513"/>
      <c r="C561" s="513"/>
      <c r="M561" s="492"/>
      <c r="N561" s="492"/>
      <c r="O561" s="492"/>
    </row>
    <row r="562" spans="1:15" s="512" customFormat="1">
      <c r="A562" s="513"/>
      <c r="B562" s="513"/>
      <c r="C562" s="513"/>
      <c r="M562" s="492"/>
      <c r="N562" s="492"/>
      <c r="O562" s="492"/>
    </row>
    <row r="563" spans="1:15" s="512" customFormat="1">
      <c r="A563" s="513"/>
      <c r="B563" s="513"/>
      <c r="C563" s="513"/>
      <c r="M563" s="492"/>
      <c r="N563" s="492"/>
      <c r="O563" s="492"/>
    </row>
    <row r="564" spans="1:15" s="512" customFormat="1">
      <c r="A564" s="513"/>
      <c r="B564" s="513"/>
      <c r="C564" s="513"/>
      <c r="M564" s="492"/>
      <c r="N564" s="492"/>
      <c r="O564" s="492"/>
    </row>
    <row r="565" spans="1:15" s="512" customFormat="1">
      <c r="A565" s="513"/>
      <c r="B565" s="513"/>
      <c r="C565" s="513"/>
      <c r="M565" s="492"/>
      <c r="N565" s="492"/>
      <c r="O565" s="492"/>
    </row>
    <row r="566" spans="1:15" s="512" customFormat="1">
      <c r="A566" s="513"/>
      <c r="B566" s="513"/>
      <c r="C566" s="513"/>
      <c r="M566" s="492"/>
      <c r="N566" s="492"/>
      <c r="O566" s="492"/>
    </row>
    <row r="567" spans="1:15" s="512" customFormat="1">
      <c r="A567" s="513"/>
      <c r="B567" s="513"/>
      <c r="C567" s="513"/>
      <c r="M567" s="492"/>
      <c r="N567" s="492"/>
      <c r="O567" s="492"/>
    </row>
    <row r="568" spans="1:15" s="512" customFormat="1">
      <c r="A568" s="513"/>
      <c r="B568" s="513"/>
      <c r="C568" s="513"/>
      <c r="M568" s="492"/>
      <c r="N568" s="492"/>
      <c r="O568" s="492"/>
    </row>
    <row r="569" spans="1:15" s="512" customFormat="1">
      <c r="A569" s="513"/>
      <c r="B569" s="513"/>
      <c r="C569" s="513"/>
      <c r="M569" s="492"/>
      <c r="N569" s="492"/>
      <c r="O569" s="492"/>
    </row>
    <row r="570" spans="1:15" s="512" customFormat="1">
      <c r="A570" s="513"/>
      <c r="B570" s="513"/>
      <c r="C570" s="513"/>
      <c r="M570" s="492"/>
      <c r="N570" s="492"/>
      <c r="O570" s="492"/>
    </row>
    <row r="571" spans="1:15" s="512" customFormat="1">
      <c r="A571" s="513"/>
      <c r="B571" s="513"/>
      <c r="C571" s="513"/>
      <c r="M571" s="492"/>
      <c r="N571" s="492"/>
      <c r="O571" s="492"/>
    </row>
    <row r="572" spans="1:15" s="512" customFormat="1">
      <c r="A572" s="513"/>
      <c r="B572" s="513"/>
      <c r="C572" s="513"/>
      <c r="M572" s="492"/>
      <c r="N572" s="492"/>
      <c r="O572" s="492"/>
    </row>
    <row r="573" spans="1:15" s="512" customFormat="1">
      <c r="A573" s="513"/>
      <c r="B573" s="513"/>
      <c r="C573" s="513"/>
      <c r="M573" s="492"/>
      <c r="N573" s="492"/>
      <c r="O573" s="492"/>
    </row>
    <row r="574" spans="1:15" s="512" customFormat="1">
      <c r="A574" s="513"/>
      <c r="B574" s="513"/>
      <c r="C574" s="513"/>
      <c r="M574" s="492"/>
      <c r="N574" s="492"/>
      <c r="O574" s="492"/>
    </row>
    <row r="575" spans="1:15" s="512" customFormat="1">
      <c r="A575" s="513"/>
      <c r="B575" s="513"/>
      <c r="C575" s="513"/>
      <c r="M575" s="492"/>
      <c r="N575" s="492"/>
      <c r="O575" s="492"/>
    </row>
    <row r="576" spans="1:15" s="512" customFormat="1">
      <c r="A576" s="513"/>
      <c r="B576" s="513"/>
      <c r="C576" s="513"/>
      <c r="M576" s="492"/>
      <c r="N576" s="492"/>
      <c r="O576" s="492"/>
    </row>
    <row r="577" spans="1:15" s="512" customFormat="1">
      <c r="A577" s="513"/>
      <c r="B577" s="513"/>
      <c r="C577" s="513"/>
      <c r="M577" s="492"/>
      <c r="N577" s="492"/>
      <c r="O577" s="492"/>
    </row>
    <row r="578" spans="1:15" s="512" customFormat="1">
      <c r="A578" s="513"/>
      <c r="B578" s="513"/>
      <c r="C578" s="513"/>
      <c r="M578" s="492"/>
      <c r="N578" s="492"/>
      <c r="O578" s="492"/>
    </row>
    <row r="579" spans="1:15" s="512" customFormat="1">
      <c r="A579" s="513"/>
      <c r="B579" s="513"/>
      <c r="C579" s="513"/>
      <c r="M579" s="492"/>
      <c r="N579" s="492"/>
      <c r="O579" s="492"/>
    </row>
    <row r="580" spans="1:15" s="512" customFormat="1">
      <c r="A580" s="513"/>
      <c r="B580" s="513"/>
      <c r="C580" s="513"/>
      <c r="M580" s="492"/>
      <c r="N580" s="492"/>
      <c r="O580" s="492"/>
    </row>
    <row r="581" spans="1:15" s="512" customFormat="1">
      <c r="A581" s="513"/>
      <c r="B581" s="513"/>
      <c r="C581" s="513"/>
      <c r="M581" s="492"/>
      <c r="N581" s="492"/>
      <c r="O581" s="492"/>
    </row>
    <row r="582" spans="1:15" s="512" customFormat="1">
      <c r="A582" s="513"/>
      <c r="B582" s="513"/>
      <c r="C582" s="513"/>
      <c r="M582" s="492"/>
      <c r="N582" s="492"/>
      <c r="O582" s="492"/>
    </row>
    <row r="583" spans="1:15" s="512" customFormat="1">
      <c r="A583" s="513"/>
      <c r="B583" s="513"/>
      <c r="C583" s="513"/>
      <c r="M583" s="492"/>
      <c r="N583" s="492"/>
      <c r="O583" s="492"/>
    </row>
    <row r="584" spans="1:15" s="512" customFormat="1">
      <c r="A584" s="513"/>
      <c r="B584" s="513"/>
      <c r="C584" s="513"/>
      <c r="M584" s="492"/>
      <c r="N584" s="492"/>
      <c r="O584" s="492"/>
    </row>
    <row r="585" spans="1:15" s="512" customFormat="1">
      <c r="A585" s="513"/>
      <c r="B585" s="513"/>
      <c r="C585" s="513"/>
      <c r="M585" s="492"/>
      <c r="N585" s="492"/>
      <c r="O585" s="492"/>
    </row>
    <row r="586" spans="1:15" s="512" customFormat="1">
      <c r="A586" s="513"/>
      <c r="B586" s="513"/>
      <c r="C586" s="513"/>
      <c r="M586" s="492"/>
      <c r="N586" s="492"/>
      <c r="O586" s="492"/>
    </row>
    <row r="587" spans="1:15" s="512" customFormat="1">
      <c r="A587" s="513"/>
      <c r="B587" s="513"/>
      <c r="C587" s="513"/>
      <c r="M587" s="492"/>
      <c r="N587" s="492"/>
      <c r="O587" s="492"/>
    </row>
    <row r="588" spans="1:15" s="512" customFormat="1">
      <c r="A588" s="513"/>
      <c r="B588" s="513"/>
      <c r="C588" s="513"/>
      <c r="M588" s="492"/>
      <c r="N588" s="492"/>
      <c r="O588" s="492"/>
    </row>
    <row r="589" spans="1:15" s="512" customFormat="1">
      <c r="A589" s="513"/>
      <c r="B589" s="513"/>
      <c r="C589" s="513"/>
      <c r="M589" s="492"/>
      <c r="N589" s="492"/>
      <c r="O589" s="492"/>
    </row>
    <row r="590" spans="1:15" s="512" customFormat="1">
      <c r="A590" s="513"/>
      <c r="B590" s="513"/>
      <c r="C590" s="513"/>
      <c r="M590" s="492"/>
      <c r="N590" s="492"/>
      <c r="O590" s="492"/>
    </row>
    <row r="591" spans="1:15" s="512" customFormat="1">
      <c r="A591" s="513"/>
      <c r="B591" s="513"/>
      <c r="C591" s="513"/>
      <c r="M591" s="492"/>
      <c r="N591" s="492"/>
      <c r="O591" s="492"/>
    </row>
    <row r="592" spans="1:15" s="512" customFormat="1">
      <c r="A592" s="513"/>
      <c r="B592" s="513"/>
      <c r="C592" s="513"/>
      <c r="M592" s="492"/>
      <c r="N592" s="492"/>
      <c r="O592" s="492"/>
    </row>
    <row r="593" spans="1:15" s="512" customFormat="1">
      <c r="A593" s="513"/>
      <c r="B593" s="513"/>
      <c r="C593" s="513"/>
      <c r="M593" s="492"/>
      <c r="N593" s="492"/>
      <c r="O593" s="492"/>
    </row>
    <row r="594" spans="1:15" s="512" customFormat="1">
      <c r="A594" s="513"/>
      <c r="B594" s="513"/>
      <c r="C594" s="513"/>
      <c r="M594" s="492"/>
      <c r="N594" s="492"/>
      <c r="O594" s="492"/>
    </row>
    <row r="595" spans="1:15" s="512" customFormat="1">
      <c r="A595" s="513"/>
      <c r="B595" s="513"/>
      <c r="C595" s="513"/>
      <c r="M595" s="492"/>
      <c r="N595" s="492"/>
      <c r="O595" s="492"/>
    </row>
    <row r="596" spans="1:15" s="512" customFormat="1">
      <c r="A596" s="513"/>
      <c r="B596" s="513"/>
      <c r="C596" s="513"/>
      <c r="M596" s="492"/>
      <c r="N596" s="492"/>
      <c r="O596" s="492"/>
    </row>
    <row r="597" spans="1:15" s="512" customFormat="1">
      <c r="A597" s="513"/>
      <c r="B597" s="513"/>
      <c r="C597" s="513"/>
      <c r="M597" s="492"/>
      <c r="N597" s="492"/>
      <c r="O597" s="492"/>
    </row>
    <row r="598" spans="1:15" s="512" customFormat="1">
      <c r="A598" s="513"/>
      <c r="B598" s="513"/>
      <c r="C598" s="513"/>
      <c r="M598" s="492"/>
      <c r="N598" s="492"/>
      <c r="O598" s="492"/>
    </row>
    <row r="599" spans="1:15" s="512" customFormat="1">
      <c r="A599" s="513"/>
      <c r="B599" s="513"/>
      <c r="C599" s="513"/>
      <c r="M599" s="492"/>
      <c r="N599" s="492"/>
      <c r="O599" s="492"/>
    </row>
    <row r="600" spans="1:15" s="512" customFormat="1">
      <c r="A600" s="513"/>
      <c r="B600" s="513"/>
      <c r="C600" s="513"/>
      <c r="M600" s="492"/>
      <c r="N600" s="492"/>
      <c r="O600" s="492"/>
    </row>
    <row r="601" spans="1:15" s="512" customFormat="1">
      <c r="A601" s="513"/>
      <c r="B601" s="513"/>
      <c r="C601" s="513"/>
      <c r="M601" s="492"/>
      <c r="N601" s="492"/>
      <c r="O601" s="492"/>
    </row>
    <row r="602" spans="1:15" s="512" customFormat="1">
      <c r="A602" s="513"/>
      <c r="B602" s="513"/>
      <c r="C602" s="513"/>
      <c r="M602" s="492"/>
      <c r="N602" s="492"/>
      <c r="O602" s="492"/>
    </row>
    <row r="603" spans="1:15" s="512" customFormat="1">
      <c r="A603" s="513"/>
      <c r="B603" s="513"/>
      <c r="C603" s="513"/>
      <c r="M603" s="492"/>
      <c r="N603" s="492"/>
      <c r="O603" s="492"/>
    </row>
    <row r="604" spans="1:15" s="512" customFormat="1">
      <c r="A604" s="513"/>
      <c r="B604" s="513"/>
      <c r="C604" s="513"/>
      <c r="M604" s="492"/>
      <c r="N604" s="492"/>
      <c r="O604" s="492"/>
    </row>
    <row r="605" spans="1:15" s="512" customFormat="1">
      <c r="A605" s="513"/>
      <c r="B605" s="513"/>
      <c r="C605" s="513"/>
      <c r="M605" s="492"/>
      <c r="N605" s="492"/>
      <c r="O605" s="492"/>
    </row>
    <row r="606" spans="1:15" s="512" customFormat="1">
      <c r="A606" s="513"/>
      <c r="B606" s="513"/>
      <c r="C606" s="513"/>
      <c r="M606" s="492"/>
      <c r="N606" s="492"/>
      <c r="O606" s="492"/>
    </row>
    <row r="607" spans="1:15" s="512" customFormat="1">
      <c r="A607" s="513"/>
      <c r="B607" s="513"/>
      <c r="C607" s="513"/>
      <c r="M607" s="492"/>
      <c r="N607" s="492"/>
      <c r="O607" s="492"/>
    </row>
    <row r="608" spans="1:15" s="512" customFormat="1">
      <c r="A608" s="513"/>
      <c r="B608" s="513"/>
      <c r="C608" s="513"/>
      <c r="M608" s="492"/>
      <c r="N608" s="492"/>
      <c r="O608" s="492"/>
    </row>
    <row r="609" spans="1:15" s="512" customFormat="1">
      <c r="A609" s="513"/>
      <c r="B609" s="513"/>
      <c r="C609" s="513"/>
      <c r="M609" s="492"/>
      <c r="N609" s="492"/>
      <c r="O609" s="492"/>
    </row>
    <row r="610" spans="1:15" s="512" customFormat="1">
      <c r="A610" s="513"/>
      <c r="B610" s="513"/>
      <c r="C610" s="513"/>
      <c r="M610" s="492"/>
      <c r="N610" s="492"/>
      <c r="O610" s="492"/>
    </row>
    <row r="611" spans="1:15" s="512" customFormat="1">
      <c r="A611" s="513"/>
      <c r="B611" s="513"/>
      <c r="C611" s="513"/>
      <c r="M611" s="492"/>
      <c r="N611" s="492"/>
      <c r="O611" s="492"/>
    </row>
    <row r="612" spans="1:15" s="512" customFormat="1">
      <c r="A612" s="513"/>
      <c r="B612" s="513"/>
      <c r="C612" s="513"/>
      <c r="M612" s="492"/>
      <c r="N612" s="492"/>
      <c r="O612" s="492"/>
    </row>
    <row r="613" spans="1:15" s="512" customFormat="1">
      <c r="A613" s="513"/>
      <c r="B613" s="513"/>
      <c r="C613" s="513"/>
      <c r="M613" s="492"/>
      <c r="N613" s="492"/>
      <c r="O613" s="492"/>
    </row>
    <row r="614" spans="1:15" s="512" customFormat="1">
      <c r="A614" s="513"/>
      <c r="B614" s="513"/>
      <c r="C614" s="513"/>
      <c r="M614" s="492"/>
      <c r="N614" s="492"/>
      <c r="O614" s="492"/>
    </row>
    <row r="615" spans="1:15" s="512" customFormat="1">
      <c r="A615" s="513"/>
      <c r="B615" s="513"/>
      <c r="C615" s="513"/>
      <c r="M615" s="492"/>
      <c r="N615" s="492"/>
      <c r="O615" s="492"/>
    </row>
    <row r="616" spans="1:15" s="512" customFormat="1">
      <c r="A616" s="513"/>
      <c r="B616" s="513"/>
      <c r="C616" s="513"/>
      <c r="M616" s="492"/>
      <c r="N616" s="492"/>
      <c r="O616" s="492"/>
    </row>
    <row r="617" spans="1:15" s="512" customFormat="1">
      <c r="A617" s="513"/>
      <c r="B617" s="513"/>
      <c r="C617" s="513"/>
      <c r="M617" s="492"/>
      <c r="N617" s="492"/>
      <c r="O617" s="492"/>
    </row>
    <row r="618" spans="1:15" s="512" customFormat="1">
      <c r="A618" s="513"/>
      <c r="B618" s="513"/>
      <c r="C618" s="513"/>
      <c r="M618" s="492"/>
      <c r="N618" s="492"/>
      <c r="O618" s="492"/>
    </row>
    <row r="619" spans="1:15" s="512" customFormat="1">
      <c r="A619" s="513"/>
      <c r="B619" s="513"/>
      <c r="C619" s="513"/>
      <c r="M619" s="492"/>
      <c r="N619" s="492"/>
      <c r="O619" s="492"/>
    </row>
    <row r="620" spans="1:15" s="512" customFormat="1">
      <c r="A620" s="513"/>
      <c r="B620" s="513"/>
      <c r="C620" s="513"/>
      <c r="M620" s="492"/>
      <c r="N620" s="492"/>
      <c r="O620" s="492"/>
    </row>
    <row r="621" spans="1:15" s="512" customFormat="1">
      <c r="A621" s="513"/>
      <c r="B621" s="513"/>
      <c r="C621" s="513"/>
      <c r="M621" s="492"/>
      <c r="N621" s="492"/>
      <c r="O621" s="492"/>
    </row>
    <row r="622" spans="1:15" s="512" customFormat="1">
      <c r="A622" s="513"/>
      <c r="B622" s="513"/>
      <c r="C622" s="513"/>
      <c r="M622" s="492"/>
      <c r="N622" s="492"/>
      <c r="O622" s="492"/>
    </row>
    <row r="623" spans="1:15" s="512" customFormat="1">
      <c r="A623" s="513"/>
      <c r="B623" s="513"/>
      <c r="C623" s="513"/>
      <c r="M623" s="492"/>
      <c r="N623" s="492"/>
      <c r="O623" s="492"/>
    </row>
    <row r="624" spans="1:15" s="512" customFormat="1">
      <c r="A624" s="513"/>
      <c r="B624" s="513"/>
      <c r="C624" s="513"/>
      <c r="M624" s="492"/>
      <c r="N624" s="492"/>
      <c r="O624" s="492"/>
    </row>
    <row r="625" spans="1:15" s="512" customFormat="1">
      <c r="A625" s="513"/>
      <c r="B625" s="513"/>
      <c r="C625" s="513"/>
      <c r="M625" s="492"/>
      <c r="N625" s="492"/>
      <c r="O625" s="492"/>
    </row>
    <row r="626" spans="1:15" s="512" customFormat="1">
      <c r="A626" s="513"/>
      <c r="B626" s="513"/>
      <c r="C626" s="513"/>
      <c r="M626" s="492"/>
      <c r="N626" s="492"/>
      <c r="O626" s="492"/>
    </row>
    <row r="627" spans="1:15" s="512" customFormat="1">
      <c r="A627" s="513"/>
      <c r="B627" s="513"/>
      <c r="C627" s="513"/>
      <c r="M627" s="492"/>
      <c r="N627" s="492"/>
      <c r="O627" s="492"/>
    </row>
    <row r="628" spans="1:15" s="512" customFormat="1">
      <c r="A628" s="513"/>
      <c r="B628" s="513"/>
      <c r="C628" s="513"/>
      <c r="M628" s="492"/>
      <c r="N628" s="492"/>
      <c r="O628" s="492"/>
    </row>
    <row r="629" spans="1:15" s="512" customFormat="1">
      <c r="A629" s="513"/>
      <c r="B629" s="513"/>
      <c r="C629" s="513"/>
      <c r="M629" s="492"/>
      <c r="N629" s="492"/>
      <c r="O629" s="492"/>
    </row>
    <row r="630" spans="1:15" s="512" customFormat="1">
      <c r="A630" s="513"/>
      <c r="B630" s="513"/>
      <c r="C630" s="513"/>
      <c r="M630" s="492"/>
      <c r="N630" s="492"/>
      <c r="O630" s="492"/>
    </row>
    <row r="631" spans="1:15" s="512" customFormat="1">
      <c r="A631" s="513"/>
      <c r="B631" s="513"/>
      <c r="C631" s="513"/>
      <c r="M631" s="492"/>
      <c r="N631" s="492"/>
      <c r="O631" s="492"/>
    </row>
    <row r="632" spans="1:15" s="512" customFormat="1">
      <c r="A632" s="513"/>
      <c r="B632" s="513"/>
      <c r="C632" s="513"/>
      <c r="M632" s="492"/>
      <c r="N632" s="492"/>
      <c r="O632" s="492"/>
    </row>
    <row r="633" spans="1:15" s="512" customFormat="1">
      <c r="A633" s="513"/>
      <c r="B633" s="513"/>
      <c r="C633" s="513"/>
      <c r="M633" s="492"/>
      <c r="N633" s="492"/>
      <c r="O633" s="492"/>
    </row>
    <row r="634" spans="1:15" s="512" customFormat="1">
      <c r="A634" s="513"/>
      <c r="B634" s="513"/>
      <c r="C634" s="513"/>
      <c r="M634" s="492"/>
      <c r="N634" s="492"/>
      <c r="O634" s="492"/>
    </row>
    <row r="635" spans="1:15" s="512" customFormat="1">
      <c r="A635" s="513"/>
      <c r="B635" s="513"/>
      <c r="C635" s="513"/>
      <c r="M635" s="492"/>
      <c r="N635" s="492"/>
      <c r="O635" s="492"/>
    </row>
    <row r="636" spans="1:15" s="512" customFormat="1">
      <c r="A636" s="513"/>
      <c r="B636" s="513"/>
      <c r="C636" s="513"/>
      <c r="M636" s="492"/>
      <c r="N636" s="492"/>
      <c r="O636" s="492"/>
    </row>
    <row r="637" spans="1:15" s="512" customFormat="1">
      <c r="A637" s="513"/>
      <c r="B637" s="513"/>
      <c r="C637" s="513"/>
      <c r="M637" s="492"/>
      <c r="N637" s="492"/>
      <c r="O637" s="492"/>
    </row>
    <row r="638" spans="1:15" s="512" customFormat="1">
      <c r="A638" s="513"/>
      <c r="B638" s="513"/>
      <c r="C638" s="513"/>
      <c r="M638" s="492"/>
      <c r="N638" s="492"/>
      <c r="O638" s="492"/>
    </row>
    <row r="639" spans="1:15" s="512" customFormat="1">
      <c r="A639" s="513"/>
      <c r="B639" s="513"/>
      <c r="C639" s="513"/>
      <c r="M639" s="492"/>
      <c r="N639" s="492"/>
      <c r="O639" s="492"/>
    </row>
    <row r="640" spans="1:15" s="512" customFormat="1">
      <c r="A640" s="513"/>
      <c r="B640" s="513"/>
      <c r="C640" s="513"/>
      <c r="M640" s="492"/>
      <c r="N640" s="492"/>
      <c r="O640" s="492"/>
    </row>
    <row r="641" spans="1:15" s="512" customFormat="1">
      <c r="A641" s="513"/>
      <c r="B641" s="513"/>
      <c r="C641" s="513"/>
      <c r="M641" s="492"/>
      <c r="N641" s="492"/>
      <c r="O641" s="492"/>
    </row>
    <row r="642" spans="1:15" s="512" customFormat="1">
      <c r="A642" s="513"/>
      <c r="B642" s="513"/>
      <c r="C642" s="513"/>
      <c r="M642" s="492"/>
      <c r="N642" s="492"/>
      <c r="O642" s="492"/>
    </row>
    <row r="643" spans="1:15" s="512" customFormat="1">
      <c r="A643" s="513"/>
      <c r="B643" s="513"/>
      <c r="C643" s="513"/>
      <c r="M643" s="492"/>
      <c r="N643" s="492"/>
      <c r="O643" s="492"/>
    </row>
    <row r="644" spans="1:15" s="512" customFormat="1">
      <c r="A644" s="513"/>
      <c r="B644" s="513"/>
      <c r="C644" s="513"/>
      <c r="M644" s="492"/>
      <c r="N644" s="492"/>
      <c r="O644" s="492"/>
    </row>
    <row r="645" spans="1:15" s="512" customFormat="1">
      <c r="A645" s="513"/>
      <c r="B645" s="513"/>
      <c r="C645" s="513"/>
      <c r="M645" s="492"/>
      <c r="N645" s="492"/>
      <c r="O645" s="492"/>
    </row>
    <row r="646" spans="1:15" s="512" customFormat="1">
      <c r="A646" s="513"/>
      <c r="B646" s="513"/>
      <c r="C646" s="513"/>
      <c r="M646" s="492"/>
      <c r="N646" s="492"/>
      <c r="O646" s="492"/>
    </row>
    <row r="647" spans="1:15" s="512" customFormat="1">
      <c r="A647" s="513"/>
      <c r="B647" s="513"/>
      <c r="C647" s="513"/>
      <c r="M647" s="492"/>
      <c r="N647" s="492"/>
      <c r="O647" s="492"/>
    </row>
    <row r="648" spans="1:15" s="512" customFormat="1">
      <c r="A648" s="513"/>
      <c r="B648" s="513"/>
      <c r="C648" s="513"/>
      <c r="M648" s="492"/>
      <c r="N648" s="492"/>
      <c r="O648" s="492"/>
    </row>
    <row r="649" spans="1:15" s="512" customFormat="1">
      <c r="A649" s="513"/>
      <c r="B649" s="513"/>
      <c r="C649" s="513"/>
      <c r="M649" s="492"/>
      <c r="N649" s="492"/>
      <c r="O649" s="492"/>
    </row>
    <row r="650" spans="1:15" s="512" customFormat="1">
      <c r="A650" s="513"/>
      <c r="B650" s="513"/>
      <c r="C650" s="513"/>
      <c r="M650" s="492"/>
      <c r="N650" s="492"/>
      <c r="O650" s="492"/>
    </row>
    <row r="651" spans="1:15" s="512" customFormat="1">
      <c r="A651" s="513"/>
      <c r="B651" s="513"/>
      <c r="C651" s="513"/>
      <c r="M651" s="492"/>
      <c r="N651" s="492"/>
      <c r="O651" s="492"/>
    </row>
    <row r="652" spans="1:15" s="512" customFormat="1">
      <c r="A652" s="513"/>
      <c r="B652" s="513"/>
      <c r="C652" s="513"/>
      <c r="M652" s="492"/>
      <c r="N652" s="492"/>
      <c r="O652" s="492"/>
    </row>
    <row r="653" spans="1:15" s="512" customFormat="1">
      <c r="A653" s="513"/>
      <c r="B653" s="513"/>
      <c r="C653" s="513"/>
      <c r="M653" s="492"/>
      <c r="N653" s="492"/>
      <c r="O653" s="492"/>
    </row>
    <row r="654" spans="1:15" s="512" customFormat="1">
      <c r="A654" s="513"/>
      <c r="B654" s="513"/>
      <c r="C654" s="513"/>
      <c r="M654" s="492"/>
      <c r="N654" s="492"/>
      <c r="O654" s="492"/>
    </row>
    <row r="655" spans="1:15" s="512" customFormat="1">
      <c r="A655" s="513"/>
      <c r="B655" s="513"/>
      <c r="C655" s="513"/>
      <c r="M655" s="492"/>
      <c r="N655" s="492"/>
      <c r="O655" s="492"/>
    </row>
    <row r="656" spans="1:15" s="512" customFormat="1">
      <c r="A656" s="513"/>
      <c r="B656" s="513"/>
      <c r="C656" s="513"/>
      <c r="M656" s="492"/>
      <c r="N656" s="492"/>
      <c r="O656" s="492"/>
    </row>
    <row r="657" spans="1:15" s="512" customFormat="1">
      <c r="A657" s="513"/>
      <c r="B657" s="513"/>
      <c r="C657" s="513"/>
      <c r="M657" s="492"/>
      <c r="N657" s="492"/>
      <c r="O657" s="492"/>
    </row>
    <row r="658" spans="1:15" s="512" customFormat="1">
      <c r="A658" s="513"/>
      <c r="B658" s="513"/>
      <c r="C658" s="513"/>
      <c r="M658" s="492"/>
      <c r="N658" s="492"/>
      <c r="O658" s="492"/>
    </row>
    <row r="659" spans="1:15" s="512" customFormat="1">
      <c r="A659" s="513"/>
      <c r="B659" s="513"/>
      <c r="C659" s="513"/>
      <c r="M659" s="492"/>
      <c r="N659" s="492"/>
      <c r="O659" s="492"/>
    </row>
    <row r="660" spans="1:15" s="512" customFormat="1">
      <c r="A660" s="513"/>
      <c r="B660" s="513"/>
      <c r="C660" s="513"/>
      <c r="M660" s="492"/>
      <c r="N660" s="492"/>
      <c r="O660" s="492"/>
    </row>
    <row r="661" spans="1:15" s="512" customFormat="1">
      <c r="A661" s="513"/>
      <c r="B661" s="513"/>
      <c r="C661" s="513"/>
      <c r="M661" s="492"/>
      <c r="N661" s="492"/>
      <c r="O661" s="492"/>
    </row>
  </sheetData>
  <mergeCells count="26">
    <mergeCell ref="N22:O22"/>
    <mergeCell ref="A23:B23"/>
    <mergeCell ref="M23:O23"/>
    <mergeCell ref="O4:O7"/>
    <mergeCell ref="D5:F5"/>
    <mergeCell ref="G5:I5"/>
    <mergeCell ref="J5:L5"/>
    <mergeCell ref="A8:L8"/>
    <mergeCell ref="A9:A17"/>
    <mergeCell ref="O9:O17"/>
    <mergeCell ref="A19:A20"/>
    <mergeCell ref="A21:B21"/>
    <mergeCell ref="N21:O21"/>
    <mergeCell ref="O19:O20"/>
    <mergeCell ref="A18:B18"/>
    <mergeCell ref="N18:O18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2389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66"/>
  <sheetViews>
    <sheetView rightToLeft="1" view="pageBreakPreview" topLeftCell="A19" zoomScale="90" zoomScaleNormal="60" zoomScaleSheetLayoutView="90" workbookViewId="0">
      <selection activeCell="R101" sqref="R101"/>
    </sheetView>
  </sheetViews>
  <sheetFormatPr defaultRowHeight="12.75"/>
  <cols>
    <col min="1" max="1" width="37.7109375" style="271" customWidth="1"/>
    <col min="2" max="7" width="9" style="271" customWidth="1"/>
    <col min="8" max="8" width="10.5703125" style="271" customWidth="1"/>
    <col min="9" max="9" width="11.28515625" style="271" customWidth="1"/>
    <col min="10" max="10" width="11.7109375" style="271" customWidth="1"/>
    <col min="11" max="11" width="41.28515625" style="271" customWidth="1"/>
    <col min="12" max="12" width="9.140625" style="271"/>
    <col min="13" max="13" width="24.140625" style="271" customWidth="1"/>
    <col min="14" max="16384" width="9.140625" style="271"/>
  </cols>
  <sheetData>
    <row r="1" spans="1:11" ht="23.25" customHeight="1">
      <c r="A1" s="2693" t="s">
        <v>1877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272" customFormat="1" ht="40.5" customHeight="1">
      <c r="A2" s="2691" t="s">
        <v>1878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275" customFormat="1" ht="21" customHeight="1" thickBot="1">
      <c r="A3" s="1454" t="s">
        <v>2176</v>
      </c>
      <c r="B3" s="1435"/>
      <c r="C3" s="1435"/>
      <c r="D3" s="1435"/>
      <c r="E3" s="1435"/>
      <c r="F3" s="1435"/>
      <c r="G3" s="1435"/>
      <c r="H3" s="1435"/>
      <c r="I3" s="1435"/>
      <c r="J3" s="1435"/>
      <c r="K3" s="1547" t="s">
        <v>2132</v>
      </c>
    </row>
    <row r="4" spans="1:11" s="273" customFormat="1" ht="16.5" customHeight="1" thickTop="1">
      <c r="A4" s="2695" t="s">
        <v>53</v>
      </c>
      <c r="B4" s="2695" t="s">
        <v>45</v>
      </c>
      <c r="C4" s="2695"/>
      <c r="D4" s="2695"/>
      <c r="E4" s="2695" t="s">
        <v>46</v>
      </c>
      <c r="F4" s="2695"/>
      <c r="G4" s="2695"/>
      <c r="H4" s="2695" t="s">
        <v>905</v>
      </c>
      <c r="I4" s="2695"/>
      <c r="J4" s="2695"/>
      <c r="K4" s="3021" t="s">
        <v>502</v>
      </c>
    </row>
    <row r="5" spans="1:11" ht="16.5" customHeight="1">
      <c r="A5" s="2690"/>
      <c r="B5" s="1085"/>
      <c r="C5" s="1085" t="s">
        <v>1673</v>
      </c>
      <c r="D5" s="1085"/>
      <c r="E5" s="1085"/>
      <c r="F5" s="1085" t="s">
        <v>463</v>
      </c>
      <c r="G5" s="1085"/>
      <c r="H5" s="1085"/>
      <c r="I5" s="1085" t="s">
        <v>464</v>
      </c>
      <c r="J5" s="1085"/>
      <c r="K5" s="3022"/>
    </row>
    <row r="6" spans="1:11" ht="16.5" customHeight="1">
      <c r="A6" s="2690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3022"/>
    </row>
    <row r="7" spans="1:11" ht="16.5" customHeight="1" thickBot="1">
      <c r="A7" s="2707"/>
      <c r="B7" s="1088" t="s">
        <v>934</v>
      </c>
      <c r="C7" s="1088" t="s">
        <v>935</v>
      </c>
      <c r="D7" s="1088" t="s">
        <v>936</v>
      </c>
      <c r="E7" s="1088" t="s">
        <v>934</v>
      </c>
      <c r="F7" s="1088" t="s">
        <v>935</v>
      </c>
      <c r="G7" s="1088" t="s">
        <v>936</v>
      </c>
      <c r="H7" s="1088" t="s">
        <v>934</v>
      </c>
      <c r="I7" s="1088" t="s">
        <v>935</v>
      </c>
      <c r="J7" s="1088" t="s">
        <v>936</v>
      </c>
      <c r="K7" s="3023"/>
    </row>
    <row r="8" spans="1:11" ht="20.100000000000001" customHeight="1">
      <c r="A8" s="274" t="s">
        <v>48</v>
      </c>
      <c r="B8" s="275"/>
      <c r="C8" s="275"/>
      <c r="D8" s="275"/>
      <c r="E8" s="275"/>
      <c r="F8" s="275"/>
      <c r="G8" s="275"/>
      <c r="H8" s="275"/>
      <c r="I8" s="275"/>
      <c r="J8" s="275"/>
      <c r="K8" s="282" t="s">
        <v>504</v>
      </c>
    </row>
    <row r="9" spans="1:11" ht="20.100000000000001" customHeight="1">
      <c r="A9" s="279" t="s">
        <v>56</v>
      </c>
      <c r="B9" s="279">
        <v>32</v>
      </c>
      <c r="C9" s="279">
        <v>90</v>
      </c>
      <c r="D9" s="279">
        <f>SUM(B9:C9)</f>
        <v>122</v>
      </c>
      <c r="E9" s="279">
        <v>0</v>
      </c>
      <c r="F9" s="279">
        <v>0</v>
      </c>
      <c r="G9" s="279">
        <v>0</v>
      </c>
      <c r="H9" s="279">
        <f>SUM(B9,E9)</f>
        <v>32</v>
      </c>
      <c r="I9" s="279">
        <f t="shared" ref="I9:J9" si="0">SUM(C9,F9)</f>
        <v>90</v>
      </c>
      <c r="J9" s="279">
        <f t="shared" si="0"/>
        <v>122</v>
      </c>
      <c r="K9" s="198" t="s">
        <v>589</v>
      </c>
    </row>
    <row r="10" spans="1:11" ht="20.100000000000001" customHeight="1">
      <c r="A10" s="279" t="s">
        <v>57</v>
      </c>
      <c r="B10" s="279">
        <v>40</v>
      </c>
      <c r="C10" s="279">
        <v>50</v>
      </c>
      <c r="D10" s="279">
        <f t="shared" ref="D10:D25" si="1">SUM(B10:C10)</f>
        <v>90</v>
      </c>
      <c r="E10" s="279">
        <v>0</v>
      </c>
      <c r="F10" s="279">
        <v>0</v>
      </c>
      <c r="G10" s="279">
        <v>0</v>
      </c>
      <c r="H10" s="279">
        <f t="shared" ref="H10:H13" si="2">SUM(B10,E10)</f>
        <v>40</v>
      </c>
      <c r="I10" s="279">
        <f t="shared" ref="I10:I13" si="3">SUM(C10,F10)</f>
        <v>50</v>
      </c>
      <c r="J10" s="279">
        <f t="shared" ref="J10:J13" si="4">SUM(D10,G10)</f>
        <v>90</v>
      </c>
      <c r="K10" s="198" t="s">
        <v>480</v>
      </c>
    </row>
    <row r="11" spans="1:11" ht="20.100000000000001" customHeight="1">
      <c r="A11" s="279" t="s">
        <v>58</v>
      </c>
      <c r="B11" s="279">
        <v>35</v>
      </c>
      <c r="C11" s="279">
        <v>52</v>
      </c>
      <c r="D11" s="279">
        <v>87</v>
      </c>
      <c r="E11" s="279">
        <v>0</v>
      </c>
      <c r="F11" s="279">
        <v>0</v>
      </c>
      <c r="G11" s="279">
        <v>0</v>
      </c>
      <c r="H11" s="279">
        <f t="shared" si="2"/>
        <v>35</v>
      </c>
      <c r="I11" s="279">
        <f t="shared" si="3"/>
        <v>52</v>
      </c>
      <c r="J11" s="279">
        <f t="shared" si="4"/>
        <v>87</v>
      </c>
      <c r="K11" s="198" t="s">
        <v>481</v>
      </c>
    </row>
    <row r="12" spans="1:11" ht="20.100000000000001" customHeight="1">
      <c r="A12" s="279" t="s">
        <v>59</v>
      </c>
      <c r="B12" s="279">
        <v>6</v>
      </c>
      <c r="C12" s="279">
        <v>27</v>
      </c>
      <c r="D12" s="279">
        <f t="shared" si="1"/>
        <v>33</v>
      </c>
      <c r="E12" s="279">
        <v>0</v>
      </c>
      <c r="F12" s="279">
        <v>0</v>
      </c>
      <c r="G12" s="279">
        <v>0</v>
      </c>
      <c r="H12" s="279">
        <f t="shared" si="2"/>
        <v>6</v>
      </c>
      <c r="I12" s="279">
        <f t="shared" si="3"/>
        <v>27</v>
      </c>
      <c r="J12" s="279">
        <f t="shared" si="4"/>
        <v>33</v>
      </c>
      <c r="K12" s="198" t="s">
        <v>482</v>
      </c>
    </row>
    <row r="13" spans="1:11" ht="20.100000000000001" customHeight="1">
      <c r="A13" s="279" t="s">
        <v>60</v>
      </c>
      <c r="B13" s="279">
        <v>273</v>
      </c>
      <c r="C13" s="279">
        <v>240</v>
      </c>
      <c r="D13" s="279">
        <f t="shared" si="1"/>
        <v>513</v>
      </c>
      <c r="E13" s="279">
        <v>0</v>
      </c>
      <c r="F13" s="279">
        <v>0</v>
      </c>
      <c r="G13" s="279">
        <v>0</v>
      </c>
      <c r="H13" s="279">
        <f t="shared" si="2"/>
        <v>273</v>
      </c>
      <c r="I13" s="279">
        <f t="shared" si="3"/>
        <v>240</v>
      </c>
      <c r="J13" s="279">
        <f t="shared" si="4"/>
        <v>513</v>
      </c>
      <c r="K13" s="37" t="s">
        <v>483</v>
      </c>
    </row>
    <row r="14" spans="1:11" ht="20.100000000000001" customHeight="1">
      <c r="A14" s="279" t="s">
        <v>61</v>
      </c>
      <c r="B14" s="279">
        <v>103</v>
      </c>
      <c r="C14" s="279">
        <v>182</v>
      </c>
      <c r="D14" s="279">
        <f t="shared" si="1"/>
        <v>285</v>
      </c>
      <c r="E14" s="279">
        <v>0</v>
      </c>
      <c r="F14" s="279">
        <v>0</v>
      </c>
      <c r="G14" s="279">
        <v>0</v>
      </c>
      <c r="H14" s="279">
        <f t="shared" ref="H14:H25" si="5">SUM(B14,E14)</f>
        <v>103</v>
      </c>
      <c r="I14" s="279">
        <f t="shared" ref="I14:I25" si="6">SUM(C14,F14)</f>
        <v>182</v>
      </c>
      <c r="J14" s="279">
        <f t="shared" ref="J14:J25" si="7">SUM(D14,G14)</f>
        <v>285</v>
      </c>
      <c r="K14" s="281" t="s">
        <v>485</v>
      </c>
    </row>
    <row r="15" spans="1:11" ht="20.100000000000001" customHeight="1">
      <c r="A15" s="279" t="s">
        <v>62</v>
      </c>
      <c r="B15" s="279">
        <v>20</v>
      </c>
      <c r="C15" s="279">
        <v>19</v>
      </c>
      <c r="D15" s="279">
        <f t="shared" si="1"/>
        <v>39</v>
      </c>
      <c r="E15" s="279">
        <v>0</v>
      </c>
      <c r="F15" s="279">
        <v>0</v>
      </c>
      <c r="G15" s="279">
        <v>0</v>
      </c>
      <c r="H15" s="279">
        <f t="shared" si="5"/>
        <v>20</v>
      </c>
      <c r="I15" s="279">
        <f t="shared" si="6"/>
        <v>19</v>
      </c>
      <c r="J15" s="279">
        <f t="shared" si="7"/>
        <v>39</v>
      </c>
      <c r="K15" s="281" t="s">
        <v>486</v>
      </c>
    </row>
    <row r="16" spans="1:11" ht="20.100000000000001" customHeight="1">
      <c r="A16" s="279" t="s">
        <v>63</v>
      </c>
      <c r="B16" s="279">
        <v>129</v>
      </c>
      <c r="C16" s="279">
        <v>245</v>
      </c>
      <c r="D16" s="279">
        <f t="shared" si="1"/>
        <v>374</v>
      </c>
      <c r="E16" s="279">
        <v>0</v>
      </c>
      <c r="F16" s="279">
        <v>0</v>
      </c>
      <c r="G16" s="279">
        <v>0</v>
      </c>
      <c r="H16" s="279">
        <f t="shared" si="5"/>
        <v>129</v>
      </c>
      <c r="I16" s="279">
        <f t="shared" si="6"/>
        <v>245</v>
      </c>
      <c r="J16" s="279">
        <f t="shared" si="7"/>
        <v>374</v>
      </c>
      <c r="K16" s="281" t="s">
        <v>487</v>
      </c>
    </row>
    <row r="17" spans="1:11" ht="20.100000000000001" customHeight="1">
      <c r="A17" s="279" t="s">
        <v>64</v>
      </c>
      <c r="B17" s="279">
        <v>336</v>
      </c>
      <c r="C17" s="279">
        <v>229</v>
      </c>
      <c r="D17" s="279">
        <f t="shared" si="1"/>
        <v>565</v>
      </c>
      <c r="E17" s="279">
        <v>0</v>
      </c>
      <c r="F17" s="279">
        <v>0</v>
      </c>
      <c r="G17" s="279">
        <v>0</v>
      </c>
      <c r="H17" s="279">
        <f t="shared" si="5"/>
        <v>336</v>
      </c>
      <c r="I17" s="279">
        <f t="shared" si="6"/>
        <v>229</v>
      </c>
      <c r="J17" s="279">
        <f t="shared" si="7"/>
        <v>565</v>
      </c>
      <c r="K17" s="281" t="s">
        <v>489</v>
      </c>
    </row>
    <row r="18" spans="1:11" ht="20.100000000000001" customHeight="1">
      <c r="A18" s="279" t="s">
        <v>137</v>
      </c>
      <c r="B18" s="279">
        <v>167</v>
      </c>
      <c r="C18" s="279">
        <v>235</v>
      </c>
      <c r="D18" s="279">
        <f t="shared" si="1"/>
        <v>402</v>
      </c>
      <c r="E18" s="279">
        <v>0</v>
      </c>
      <c r="F18" s="279">
        <v>0</v>
      </c>
      <c r="G18" s="279">
        <v>0</v>
      </c>
      <c r="H18" s="279">
        <f t="shared" si="5"/>
        <v>167</v>
      </c>
      <c r="I18" s="279">
        <f t="shared" si="6"/>
        <v>235</v>
      </c>
      <c r="J18" s="279">
        <f t="shared" si="7"/>
        <v>402</v>
      </c>
      <c r="K18" s="1021" t="s">
        <v>1819</v>
      </c>
    </row>
    <row r="19" spans="1:11" ht="20.100000000000001" customHeight="1">
      <c r="A19" s="279" t="s">
        <v>26</v>
      </c>
      <c r="B19" s="279">
        <v>333</v>
      </c>
      <c r="C19" s="279">
        <v>654</v>
      </c>
      <c r="D19" s="279">
        <f t="shared" si="1"/>
        <v>987</v>
      </c>
      <c r="E19" s="279">
        <v>0</v>
      </c>
      <c r="F19" s="279">
        <v>0</v>
      </c>
      <c r="G19" s="279">
        <v>0</v>
      </c>
      <c r="H19" s="279">
        <f t="shared" si="5"/>
        <v>333</v>
      </c>
      <c r="I19" s="279">
        <f t="shared" si="6"/>
        <v>654</v>
      </c>
      <c r="J19" s="279">
        <f t="shared" si="7"/>
        <v>987</v>
      </c>
      <c r="K19" s="1021" t="s">
        <v>1820</v>
      </c>
    </row>
    <row r="20" spans="1:11" ht="20.100000000000001" customHeight="1">
      <c r="A20" s="279" t="s">
        <v>42</v>
      </c>
      <c r="B20" s="279">
        <v>0</v>
      </c>
      <c r="C20" s="279">
        <v>301</v>
      </c>
      <c r="D20" s="279">
        <f t="shared" si="1"/>
        <v>301</v>
      </c>
      <c r="E20" s="279">
        <v>0</v>
      </c>
      <c r="F20" s="279">
        <v>0</v>
      </c>
      <c r="G20" s="279">
        <v>0</v>
      </c>
      <c r="H20" s="279">
        <f t="shared" si="5"/>
        <v>0</v>
      </c>
      <c r="I20" s="279">
        <f t="shared" si="6"/>
        <v>301</v>
      </c>
      <c r="J20" s="279">
        <f t="shared" si="7"/>
        <v>301</v>
      </c>
      <c r="K20" s="198" t="s">
        <v>543</v>
      </c>
    </row>
    <row r="21" spans="1:11" ht="20.100000000000001" customHeight="1">
      <c r="A21" s="279" t="s">
        <v>176</v>
      </c>
      <c r="B21" s="279">
        <v>139</v>
      </c>
      <c r="C21" s="279">
        <v>38</v>
      </c>
      <c r="D21" s="279">
        <f t="shared" si="1"/>
        <v>177</v>
      </c>
      <c r="E21" s="279">
        <v>0</v>
      </c>
      <c r="F21" s="279">
        <v>0</v>
      </c>
      <c r="G21" s="279">
        <v>0</v>
      </c>
      <c r="H21" s="279">
        <f t="shared" si="5"/>
        <v>139</v>
      </c>
      <c r="I21" s="279">
        <f t="shared" si="6"/>
        <v>38</v>
      </c>
      <c r="J21" s="279">
        <f t="shared" si="7"/>
        <v>177</v>
      </c>
      <c r="K21" s="521" t="s">
        <v>1202</v>
      </c>
    </row>
    <row r="22" spans="1:11" ht="20.100000000000001" customHeight="1">
      <c r="A22" s="888" t="s">
        <v>65</v>
      </c>
      <c r="B22" s="888">
        <v>357</v>
      </c>
      <c r="C22" s="888">
        <v>577</v>
      </c>
      <c r="D22" s="888">
        <f t="shared" si="1"/>
        <v>934</v>
      </c>
      <c r="E22" s="888">
        <v>0</v>
      </c>
      <c r="F22" s="888">
        <v>0</v>
      </c>
      <c r="G22" s="888">
        <v>0</v>
      </c>
      <c r="H22" s="888">
        <f t="shared" si="5"/>
        <v>357</v>
      </c>
      <c r="I22" s="888">
        <f t="shared" si="6"/>
        <v>577</v>
      </c>
      <c r="J22" s="888">
        <f t="shared" si="7"/>
        <v>934</v>
      </c>
      <c r="K22" s="1151" t="s">
        <v>1168</v>
      </c>
    </row>
    <row r="23" spans="1:11" ht="20.100000000000001" customHeight="1">
      <c r="A23" s="888" t="s">
        <v>1068</v>
      </c>
      <c r="B23" s="888">
        <v>43</v>
      </c>
      <c r="C23" s="888">
        <v>204</v>
      </c>
      <c r="D23" s="888">
        <f t="shared" si="1"/>
        <v>247</v>
      </c>
      <c r="E23" s="888">
        <v>0</v>
      </c>
      <c r="F23" s="888">
        <v>0</v>
      </c>
      <c r="G23" s="888">
        <v>0</v>
      </c>
      <c r="H23" s="888">
        <f t="shared" si="5"/>
        <v>43</v>
      </c>
      <c r="I23" s="888">
        <f t="shared" si="6"/>
        <v>204</v>
      </c>
      <c r="J23" s="888">
        <f t="shared" si="7"/>
        <v>247</v>
      </c>
      <c r="K23" s="585" t="s">
        <v>1702</v>
      </c>
    </row>
    <row r="24" spans="1:11" ht="20.100000000000001" customHeight="1">
      <c r="A24" s="888" t="s">
        <v>68</v>
      </c>
      <c r="B24" s="888">
        <v>81</v>
      </c>
      <c r="C24" s="888">
        <v>88</v>
      </c>
      <c r="D24" s="888">
        <f t="shared" si="1"/>
        <v>169</v>
      </c>
      <c r="E24" s="888">
        <v>0</v>
      </c>
      <c r="F24" s="888">
        <v>0</v>
      </c>
      <c r="G24" s="888">
        <v>0</v>
      </c>
      <c r="H24" s="888">
        <f t="shared" si="5"/>
        <v>81</v>
      </c>
      <c r="I24" s="888">
        <f t="shared" si="6"/>
        <v>88</v>
      </c>
      <c r="J24" s="888">
        <f t="shared" si="7"/>
        <v>169</v>
      </c>
      <c r="K24" s="1151" t="s">
        <v>496</v>
      </c>
    </row>
    <row r="25" spans="1:11" ht="20.100000000000001" customHeight="1">
      <c r="A25" s="1077" t="s">
        <v>69</v>
      </c>
      <c r="B25" s="1077">
        <v>46</v>
      </c>
      <c r="C25" s="1077">
        <v>79</v>
      </c>
      <c r="D25" s="1077">
        <f t="shared" si="1"/>
        <v>125</v>
      </c>
      <c r="E25" s="1077">
        <v>0</v>
      </c>
      <c r="F25" s="1077">
        <v>0</v>
      </c>
      <c r="G25" s="1077">
        <v>0</v>
      </c>
      <c r="H25" s="1077">
        <f t="shared" si="5"/>
        <v>46</v>
      </c>
      <c r="I25" s="1077">
        <f t="shared" si="6"/>
        <v>79</v>
      </c>
      <c r="J25" s="1077">
        <f t="shared" si="7"/>
        <v>125</v>
      </c>
      <c r="K25" s="726" t="s">
        <v>498</v>
      </c>
    </row>
    <row r="26" spans="1:11" ht="20.100000000000001" customHeight="1" thickBot="1">
      <c r="A26" s="2313" t="s">
        <v>50</v>
      </c>
      <c r="B26" s="2313">
        <f>SUM(B9:B25)</f>
        <v>2140</v>
      </c>
      <c r="C26" s="2313">
        <f t="shared" ref="C26:J26" si="8">SUM(C9:C25)</f>
        <v>3310</v>
      </c>
      <c r="D26" s="2313">
        <f t="shared" si="8"/>
        <v>5450</v>
      </c>
      <c r="E26" s="2313">
        <f t="shared" si="8"/>
        <v>0</v>
      </c>
      <c r="F26" s="2313">
        <f t="shared" si="8"/>
        <v>0</v>
      </c>
      <c r="G26" s="2313">
        <f t="shared" si="8"/>
        <v>0</v>
      </c>
      <c r="H26" s="2313">
        <f t="shared" si="8"/>
        <v>2140</v>
      </c>
      <c r="I26" s="2313">
        <f t="shared" si="8"/>
        <v>3310</v>
      </c>
      <c r="J26" s="2313">
        <f t="shared" si="8"/>
        <v>5450</v>
      </c>
      <c r="K26" s="2494" t="s">
        <v>500</v>
      </c>
    </row>
    <row r="27" spans="1:11" ht="20.100000000000001" customHeight="1" thickTop="1">
      <c r="A27" s="274"/>
      <c r="B27" s="276"/>
      <c r="C27" s="276"/>
      <c r="D27" s="276"/>
      <c r="E27" s="276"/>
      <c r="F27" s="276"/>
      <c r="G27" s="276"/>
      <c r="H27" s="276"/>
      <c r="I27" s="276"/>
      <c r="J27" s="276"/>
      <c r="K27" s="265"/>
    </row>
    <row r="28" spans="1:11" ht="20.100000000000001" customHeight="1">
      <c r="A28" s="274"/>
      <c r="B28" s="276"/>
      <c r="C28" s="276"/>
      <c r="D28" s="276"/>
      <c r="E28" s="276"/>
      <c r="F28" s="276"/>
      <c r="G28" s="276"/>
      <c r="H28" s="276"/>
      <c r="I28" s="276"/>
      <c r="J28" s="276"/>
      <c r="K28" s="265"/>
    </row>
    <row r="29" spans="1:11" ht="20.100000000000001" customHeight="1">
      <c r="A29" s="274"/>
      <c r="B29" s="276"/>
      <c r="C29" s="276"/>
      <c r="D29" s="276"/>
      <c r="E29" s="276"/>
      <c r="F29" s="276"/>
      <c r="G29" s="276"/>
      <c r="H29" s="276"/>
      <c r="I29" s="276"/>
      <c r="J29" s="276"/>
      <c r="K29" s="292"/>
    </row>
    <row r="30" spans="1:11" s="275" customFormat="1" ht="21" customHeight="1" thickBot="1">
      <c r="A30" s="2204" t="s">
        <v>2181</v>
      </c>
      <c r="B30" s="2164"/>
      <c r="C30" s="2164"/>
      <c r="D30" s="2164"/>
      <c r="E30" s="2164"/>
      <c r="F30" s="2164"/>
      <c r="G30" s="2164"/>
      <c r="H30" s="2164"/>
      <c r="I30" s="2164"/>
      <c r="J30" s="2164"/>
      <c r="K30" s="2196" t="s">
        <v>2182</v>
      </c>
    </row>
    <row r="31" spans="1:11" s="273" customFormat="1" ht="20.100000000000001" customHeight="1" thickTop="1">
      <c r="A31" s="2695" t="s">
        <v>53</v>
      </c>
      <c r="B31" s="2695" t="s">
        <v>45</v>
      </c>
      <c r="C31" s="2695"/>
      <c r="D31" s="2695"/>
      <c r="E31" s="2695" t="s">
        <v>46</v>
      </c>
      <c r="F31" s="2695"/>
      <c r="G31" s="2695"/>
      <c r="H31" s="2695" t="s">
        <v>905</v>
      </c>
      <c r="I31" s="2695"/>
      <c r="J31" s="2695"/>
      <c r="K31" s="3021" t="s">
        <v>502</v>
      </c>
    </row>
    <row r="32" spans="1:11" ht="20.100000000000001" customHeight="1">
      <c r="A32" s="2690"/>
      <c r="B32" s="1085"/>
      <c r="C32" s="1085" t="s">
        <v>1673</v>
      </c>
      <c r="D32" s="1085"/>
      <c r="E32" s="1085"/>
      <c r="F32" s="1085" t="s">
        <v>463</v>
      </c>
      <c r="G32" s="1085"/>
      <c r="H32" s="1085"/>
      <c r="I32" s="1085" t="s">
        <v>464</v>
      </c>
      <c r="J32" s="1085"/>
      <c r="K32" s="3022"/>
    </row>
    <row r="33" spans="1:11" ht="20.100000000000001" customHeight="1">
      <c r="A33" s="2690"/>
      <c r="B33" s="1318" t="s">
        <v>931</v>
      </c>
      <c r="C33" s="1318" t="s">
        <v>1126</v>
      </c>
      <c r="D33" s="1316" t="s">
        <v>954</v>
      </c>
      <c r="E33" s="1318" t="s">
        <v>931</v>
      </c>
      <c r="F33" s="1318" t="s">
        <v>1126</v>
      </c>
      <c r="G33" s="1316" t="s">
        <v>954</v>
      </c>
      <c r="H33" s="1318" t="s">
        <v>931</v>
      </c>
      <c r="I33" s="1318" t="s">
        <v>1126</v>
      </c>
      <c r="J33" s="1316" t="s">
        <v>954</v>
      </c>
      <c r="K33" s="3022"/>
    </row>
    <row r="34" spans="1:11" ht="20.100000000000001" customHeight="1" thickBot="1">
      <c r="A34" s="2707"/>
      <c r="B34" s="1088" t="s">
        <v>934</v>
      </c>
      <c r="C34" s="1088" t="s">
        <v>935</v>
      </c>
      <c r="D34" s="1088" t="s">
        <v>936</v>
      </c>
      <c r="E34" s="1088" t="s">
        <v>934</v>
      </c>
      <c r="F34" s="1088" t="s">
        <v>935</v>
      </c>
      <c r="G34" s="1088" t="s">
        <v>936</v>
      </c>
      <c r="H34" s="1088" t="s">
        <v>934</v>
      </c>
      <c r="I34" s="1088" t="s">
        <v>935</v>
      </c>
      <c r="J34" s="1088" t="s">
        <v>936</v>
      </c>
      <c r="K34" s="3023"/>
    </row>
    <row r="35" spans="1:11" ht="27" customHeight="1">
      <c r="A35" s="274" t="s">
        <v>51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67" t="s">
        <v>901</v>
      </c>
    </row>
    <row r="36" spans="1:11" ht="30" customHeight="1">
      <c r="A36" s="279" t="s">
        <v>64</v>
      </c>
      <c r="B36" s="279">
        <v>297</v>
      </c>
      <c r="C36" s="279">
        <v>103</v>
      </c>
      <c r="D36" s="279">
        <f>SUM(B36:C36)</f>
        <v>400</v>
      </c>
      <c r="E36" s="279">
        <v>0</v>
      </c>
      <c r="F36" s="279">
        <v>0</v>
      </c>
      <c r="G36" s="279">
        <v>0</v>
      </c>
      <c r="H36" s="279">
        <f>SUM(B36,E36)</f>
        <v>297</v>
      </c>
      <c r="I36" s="279">
        <f t="shared" ref="I36:J36" si="9">SUM(C36,F36)</f>
        <v>103</v>
      </c>
      <c r="J36" s="279">
        <f t="shared" si="9"/>
        <v>400</v>
      </c>
      <c r="K36" s="268" t="s">
        <v>489</v>
      </c>
    </row>
    <row r="37" spans="1:11" ht="30" customHeight="1">
      <c r="A37" s="279" t="s">
        <v>40</v>
      </c>
      <c r="B37" s="279">
        <v>40</v>
      </c>
      <c r="C37" s="279">
        <v>0</v>
      </c>
      <c r="D37" s="279">
        <f t="shared" ref="D37:D40" si="10">SUM(B37:C37)</f>
        <v>40</v>
      </c>
      <c r="E37" s="279">
        <v>0</v>
      </c>
      <c r="F37" s="279">
        <v>0</v>
      </c>
      <c r="G37" s="279">
        <v>0</v>
      </c>
      <c r="H37" s="279">
        <f t="shared" ref="H37:H40" si="11">SUM(B37,E37)</f>
        <v>40</v>
      </c>
      <c r="I37" s="279">
        <f t="shared" ref="I37:I40" si="12">SUM(C37,F37)</f>
        <v>0</v>
      </c>
      <c r="J37" s="279">
        <f t="shared" ref="J37:J40" si="13">SUM(D37,G37)</f>
        <v>40</v>
      </c>
      <c r="K37" s="521" t="s">
        <v>1202</v>
      </c>
    </row>
    <row r="38" spans="1:11" ht="30" customHeight="1">
      <c r="A38" s="279" t="s">
        <v>65</v>
      </c>
      <c r="B38" s="279">
        <v>92</v>
      </c>
      <c r="C38" s="279">
        <v>74</v>
      </c>
      <c r="D38" s="279">
        <f t="shared" si="10"/>
        <v>166</v>
      </c>
      <c r="E38" s="279">
        <v>0</v>
      </c>
      <c r="F38" s="279">
        <v>0</v>
      </c>
      <c r="G38" s="279">
        <v>0</v>
      </c>
      <c r="H38" s="279">
        <f t="shared" si="11"/>
        <v>92</v>
      </c>
      <c r="I38" s="279">
        <f t="shared" si="12"/>
        <v>74</v>
      </c>
      <c r="J38" s="279">
        <f t="shared" si="13"/>
        <v>166</v>
      </c>
      <c r="K38" s="37" t="s">
        <v>1168</v>
      </c>
    </row>
    <row r="39" spans="1:11" ht="30" customHeight="1">
      <c r="A39" s="279" t="s">
        <v>68</v>
      </c>
      <c r="B39" s="279">
        <v>93</v>
      </c>
      <c r="C39" s="279">
        <v>26</v>
      </c>
      <c r="D39" s="279">
        <f t="shared" si="10"/>
        <v>119</v>
      </c>
      <c r="E39" s="279">
        <v>0</v>
      </c>
      <c r="F39" s="279">
        <v>0</v>
      </c>
      <c r="G39" s="279">
        <v>0</v>
      </c>
      <c r="H39" s="279">
        <f t="shared" si="11"/>
        <v>93</v>
      </c>
      <c r="I39" s="279">
        <f t="shared" si="12"/>
        <v>26</v>
      </c>
      <c r="J39" s="279">
        <f t="shared" si="13"/>
        <v>119</v>
      </c>
      <c r="K39" s="37" t="s">
        <v>496</v>
      </c>
    </row>
    <row r="40" spans="1:11" ht="30" customHeight="1">
      <c r="A40" s="279" t="s">
        <v>69</v>
      </c>
      <c r="B40" s="279">
        <v>34</v>
      </c>
      <c r="C40" s="279">
        <v>22</v>
      </c>
      <c r="D40" s="279">
        <f t="shared" si="10"/>
        <v>56</v>
      </c>
      <c r="E40" s="279">
        <v>0</v>
      </c>
      <c r="F40" s="279">
        <v>0</v>
      </c>
      <c r="G40" s="279">
        <v>0</v>
      </c>
      <c r="H40" s="279">
        <f t="shared" si="11"/>
        <v>34</v>
      </c>
      <c r="I40" s="279">
        <f t="shared" si="12"/>
        <v>22</v>
      </c>
      <c r="J40" s="279">
        <f t="shared" si="13"/>
        <v>56</v>
      </c>
      <c r="K40" s="268" t="s">
        <v>498</v>
      </c>
    </row>
    <row r="41" spans="1:11" ht="30" customHeight="1" thickBot="1">
      <c r="A41" s="274" t="s">
        <v>52</v>
      </c>
      <c r="B41" s="274">
        <f>SUM(B36:B40)</f>
        <v>556</v>
      </c>
      <c r="C41" s="274">
        <f t="shared" ref="C41:J41" si="14">SUM(C36:C40)</f>
        <v>225</v>
      </c>
      <c r="D41" s="274">
        <f t="shared" si="14"/>
        <v>781</v>
      </c>
      <c r="E41" s="274">
        <f t="shared" si="14"/>
        <v>0</v>
      </c>
      <c r="F41" s="274">
        <f t="shared" si="14"/>
        <v>0</v>
      </c>
      <c r="G41" s="274">
        <f t="shared" si="14"/>
        <v>0</v>
      </c>
      <c r="H41" s="274">
        <f t="shared" si="14"/>
        <v>556</v>
      </c>
      <c r="I41" s="274">
        <f t="shared" si="14"/>
        <v>225</v>
      </c>
      <c r="J41" s="274">
        <f t="shared" si="14"/>
        <v>781</v>
      </c>
      <c r="K41" s="266" t="s">
        <v>501</v>
      </c>
    </row>
    <row r="42" spans="1:11" ht="24" customHeight="1" thickBot="1">
      <c r="A42" s="1147" t="s">
        <v>218</v>
      </c>
      <c r="B42" s="280">
        <f>SUM(B41,B26)</f>
        <v>2696</v>
      </c>
      <c r="C42" s="280">
        <f t="shared" ref="C42:J42" si="15">SUM(C41,C26)</f>
        <v>3535</v>
      </c>
      <c r="D42" s="280">
        <f t="shared" si="15"/>
        <v>6231</v>
      </c>
      <c r="E42" s="280">
        <f t="shared" si="15"/>
        <v>0</v>
      </c>
      <c r="F42" s="280">
        <f t="shared" si="15"/>
        <v>0</v>
      </c>
      <c r="G42" s="280">
        <f t="shared" si="15"/>
        <v>0</v>
      </c>
      <c r="H42" s="280">
        <f t="shared" si="15"/>
        <v>2696</v>
      </c>
      <c r="I42" s="280">
        <f t="shared" si="15"/>
        <v>3535</v>
      </c>
      <c r="J42" s="280">
        <f t="shared" si="15"/>
        <v>6231</v>
      </c>
      <c r="K42" s="1430" t="s">
        <v>2350</v>
      </c>
    </row>
    <row r="43" spans="1:11" ht="20.100000000000001" customHeight="1" thickTop="1">
      <c r="A43" s="278"/>
      <c r="B43" s="277"/>
      <c r="C43" s="277"/>
      <c r="D43" s="277"/>
      <c r="E43" s="277"/>
      <c r="F43" s="277"/>
      <c r="G43" s="277"/>
      <c r="H43" s="277"/>
      <c r="I43" s="277"/>
      <c r="J43" s="277"/>
      <c r="K43" s="275"/>
    </row>
    <row r="44" spans="1:11" ht="20.100000000000001" customHeight="1">
      <c r="A44" s="278"/>
      <c r="B44" s="277"/>
      <c r="C44" s="277"/>
      <c r="D44" s="277"/>
      <c r="E44" s="277"/>
      <c r="F44" s="277"/>
      <c r="G44" s="277"/>
      <c r="H44" s="277"/>
      <c r="I44" s="277"/>
      <c r="J44" s="277"/>
      <c r="K44" s="275"/>
    </row>
    <row r="45" spans="1:11" ht="20.100000000000001" customHeight="1">
      <c r="A45" s="278"/>
      <c r="B45" s="277"/>
      <c r="C45" s="277"/>
      <c r="D45" s="277"/>
      <c r="E45" s="277"/>
      <c r="F45" s="277"/>
      <c r="G45" s="277"/>
      <c r="H45" s="277"/>
      <c r="I45" s="277"/>
      <c r="J45" s="277"/>
      <c r="K45" s="275"/>
    </row>
    <row r="46" spans="1:11" ht="20.100000000000001" customHeight="1">
      <c r="A46" s="278"/>
      <c r="B46" s="277"/>
      <c r="C46" s="277"/>
      <c r="D46" s="277"/>
      <c r="E46" s="277"/>
      <c r="F46" s="277"/>
      <c r="G46" s="277"/>
      <c r="H46" s="277"/>
      <c r="I46" s="277"/>
      <c r="J46" s="277"/>
      <c r="K46" s="275"/>
    </row>
    <row r="47" spans="1:11" ht="20.100000000000001" customHeight="1">
      <c r="A47" s="278"/>
      <c r="B47" s="277"/>
      <c r="C47" s="277"/>
      <c r="D47" s="277"/>
      <c r="E47" s="277"/>
      <c r="F47" s="277"/>
      <c r="G47" s="277"/>
      <c r="H47" s="277"/>
      <c r="I47" s="277"/>
      <c r="J47" s="277"/>
      <c r="K47" s="275"/>
    </row>
    <row r="48" spans="1:11" ht="20.100000000000001" customHeight="1">
      <c r="A48" s="278"/>
      <c r="B48" s="277"/>
      <c r="C48" s="277"/>
      <c r="D48" s="277"/>
      <c r="E48" s="277"/>
      <c r="F48" s="277"/>
      <c r="G48" s="277"/>
      <c r="H48" s="277"/>
      <c r="I48" s="277"/>
      <c r="J48" s="277"/>
      <c r="K48" s="275"/>
    </row>
    <row r="49" spans="1:11" ht="20.100000000000001" customHeight="1">
      <c r="A49" s="278"/>
      <c r="B49" s="277"/>
      <c r="C49" s="277"/>
      <c r="D49" s="277"/>
      <c r="E49" s="277"/>
      <c r="F49" s="277"/>
      <c r="G49" s="277"/>
      <c r="H49" s="277"/>
      <c r="I49" s="277"/>
      <c r="J49" s="277"/>
      <c r="K49" s="275"/>
    </row>
    <row r="50" spans="1:11" ht="20.100000000000001" customHeight="1">
      <c r="A50" s="278"/>
      <c r="B50" s="277"/>
      <c r="C50" s="277"/>
      <c r="D50" s="277"/>
      <c r="E50" s="277"/>
      <c r="F50" s="277"/>
      <c r="G50" s="277"/>
      <c r="H50" s="277"/>
      <c r="I50" s="277"/>
      <c r="J50" s="277"/>
      <c r="K50" s="275"/>
    </row>
    <row r="51" spans="1:11" ht="20.100000000000001" customHeight="1">
      <c r="A51" s="278"/>
      <c r="B51" s="277"/>
      <c r="C51" s="277"/>
      <c r="D51" s="277"/>
      <c r="E51" s="277"/>
      <c r="F51" s="277"/>
      <c r="G51" s="277"/>
      <c r="H51" s="277"/>
      <c r="I51" s="277"/>
      <c r="J51" s="277"/>
      <c r="K51" s="275"/>
    </row>
    <row r="52" spans="1:11" ht="20.100000000000001" customHeight="1">
      <c r="A52" s="278"/>
      <c r="B52" s="277"/>
      <c r="C52" s="277"/>
      <c r="D52" s="277"/>
      <c r="E52" s="277"/>
      <c r="F52" s="277"/>
      <c r="G52" s="277"/>
      <c r="H52" s="277"/>
      <c r="I52" s="277"/>
      <c r="J52" s="277"/>
      <c r="K52" s="275"/>
    </row>
    <row r="53" spans="1:11" ht="20.100000000000001" customHeight="1">
      <c r="A53" s="278"/>
      <c r="B53" s="277"/>
      <c r="C53" s="277"/>
      <c r="D53" s="277"/>
      <c r="E53" s="277"/>
      <c r="F53" s="277"/>
      <c r="G53" s="277"/>
      <c r="H53" s="277"/>
      <c r="I53" s="277"/>
      <c r="J53" s="277"/>
      <c r="K53" s="275"/>
    </row>
    <row r="54" spans="1:11" ht="20.100000000000001" customHeight="1">
      <c r="A54" s="278"/>
      <c r="B54" s="277"/>
      <c r="C54" s="277"/>
      <c r="D54" s="277"/>
      <c r="E54" s="277"/>
      <c r="F54" s="277"/>
      <c r="G54" s="277"/>
      <c r="H54" s="277"/>
      <c r="I54" s="277"/>
      <c r="J54" s="277"/>
      <c r="K54" s="275"/>
    </row>
    <row r="55" spans="1:11" ht="20.100000000000001" customHeight="1">
      <c r="A55" s="278"/>
      <c r="B55" s="277"/>
      <c r="C55" s="277"/>
      <c r="D55" s="277"/>
      <c r="E55" s="277"/>
      <c r="F55" s="277"/>
      <c r="G55" s="277"/>
      <c r="H55" s="277"/>
      <c r="I55" s="277"/>
      <c r="J55" s="277"/>
      <c r="K55" s="275"/>
    </row>
    <row r="56" spans="1:11" ht="20.100000000000001" customHeight="1">
      <c r="A56" s="278"/>
      <c r="B56" s="277"/>
      <c r="C56" s="277"/>
      <c r="D56" s="277"/>
      <c r="E56" s="277"/>
      <c r="F56" s="277"/>
      <c r="G56" s="277"/>
      <c r="H56" s="277"/>
      <c r="I56" s="277"/>
      <c r="J56" s="277"/>
      <c r="K56" s="275"/>
    </row>
    <row r="57" spans="1:11" ht="20.100000000000001" customHeight="1">
      <c r="A57" s="278"/>
      <c r="B57" s="275"/>
      <c r="C57" s="275"/>
      <c r="D57" s="275"/>
      <c r="E57" s="275"/>
      <c r="F57" s="275"/>
      <c r="G57" s="275"/>
      <c r="H57" s="275"/>
      <c r="I57" s="275"/>
      <c r="J57" s="275"/>
      <c r="K57" s="275"/>
    </row>
    <row r="58" spans="1:11" ht="20.100000000000001" customHeight="1">
      <c r="A58" s="278"/>
      <c r="B58" s="275"/>
      <c r="C58" s="275"/>
      <c r="D58" s="275"/>
      <c r="E58" s="275"/>
      <c r="F58" s="275"/>
      <c r="G58" s="275"/>
      <c r="H58" s="275"/>
      <c r="I58" s="275"/>
      <c r="J58" s="275"/>
      <c r="K58" s="275"/>
    </row>
    <row r="59" spans="1:11" ht="15.75">
      <c r="A59" s="278"/>
      <c r="B59" s="275"/>
      <c r="C59" s="275"/>
      <c r="D59" s="275"/>
      <c r="E59" s="275"/>
      <c r="F59" s="275"/>
      <c r="G59" s="275"/>
      <c r="H59" s="275"/>
      <c r="I59" s="275"/>
      <c r="J59" s="275"/>
      <c r="K59" s="275"/>
    </row>
    <row r="60" spans="1:11" ht="15.75">
      <c r="A60" s="278"/>
      <c r="B60" s="275"/>
      <c r="C60" s="275"/>
      <c r="D60" s="275"/>
      <c r="E60" s="275"/>
      <c r="F60" s="275"/>
      <c r="G60" s="275"/>
      <c r="H60" s="275"/>
      <c r="I60" s="275"/>
      <c r="J60" s="275"/>
      <c r="K60" s="275"/>
    </row>
    <row r="61" spans="1:11" ht="15.75">
      <c r="A61" s="278"/>
      <c r="B61" s="275"/>
      <c r="C61" s="275"/>
      <c r="D61" s="275"/>
      <c r="E61" s="275"/>
      <c r="F61" s="275"/>
      <c r="G61" s="275"/>
      <c r="H61" s="275"/>
      <c r="I61" s="275"/>
      <c r="J61" s="275"/>
      <c r="K61" s="275"/>
    </row>
    <row r="62" spans="1:11" ht="15.75">
      <c r="A62" s="278"/>
      <c r="B62" s="275"/>
      <c r="C62" s="275"/>
      <c r="D62" s="275"/>
      <c r="E62" s="275"/>
      <c r="F62" s="275"/>
      <c r="G62" s="275"/>
      <c r="H62" s="275"/>
      <c r="I62" s="275"/>
      <c r="J62" s="275"/>
      <c r="K62" s="275"/>
    </row>
    <row r="63" spans="1:11" ht="15.75">
      <c r="A63" s="278"/>
      <c r="B63" s="275"/>
      <c r="C63" s="275"/>
      <c r="D63" s="275"/>
      <c r="E63" s="275"/>
      <c r="F63" s="275"/>
      <c r="G63" s="275"/>
      <c r="H63" s="275"/>
      <c r="I63" s="275"/>
      <c r="J63" s="275"/>
    </row>
    <row r="64" spans="1:11" ht="15.75">
      <c r="A64" s="278"/>
      <c r="B64" s="275"/>
      <c r="C64" s="275"/>
      <c r="D64" s="275"/>
      <c r="E64" s="275"/>
      <c r="F64" s="275"/>
      <c r="G64" s="275"/>
      <c r="H64" s="275"/>
      <c r="I64" s="275"/>
      <c r="J64" s="275"/>
    </row>
    <row r="65" spans="1:10" ht="15.75">
      <c r="A65" s="278"/>
      <c r="B65" s="275"/>
      <c r="C65" s="275"/>
      <c r="D65" s="275"/>
      <c r="E65" s="275"/>
      <c r="F65" s="275"/>
      <c r="G65" s="275"/>
      <c r="H65" s="275"/>
      <c r="I65" s="275"/>
      <c r="J65" s="275"/>
    </row>
    <row r="66" spans="1:10" ht="15.75">
      <c r="A66" s="278"/>
      <c r="B66" s="275"/>
      <c r="C66" s="275"/>
      <c r="D66" s="275"/>
      <c r="E66" s="275"/>
      <c r="F66" s="275"/>
      <c r="G66" s="275"/>
      <c r="H66" s="275"/>
      <c r="I66" s="275"/>
      <c r="J66" s="275"/>
    </row>
    <row r="67" spans="1:10" ht="15.75">
      <c r="A67" s="278"/>
      <c r="B67" s="275"/>
      <c r="C67" s="275"/>
      <c r="D67" s="275"/>
      <c r="E67" s="275"/>
      <c r="F67" s="275"/>
      <c r="G67" s="275"/>
      <c r="H67" s="275"/>
      <c r="I67" s="275"/>
      <c r="J67" s="275"/>
    </row>
    <row r="68" spans="1:10" ht="15.75">
      <c r="A68" s="278"/>
      <c r="B68" s="275"/>
      <c r="C68" s="275"/>
      <c r="D68" s="275"/>
      <c r="E68" s="275"/>
      <c r="F68" s="275"/>
      <c r="G68" s="275"/>
      <c r="H68" s="275"/>
      <c r="I68" s="275"/>
      <c r="J68" s="275"/>
    </row>
    <row r="69" spans="1:10" ht="15.75">
      <c r="A69" s="278"/>
      <c r="B69" s="275"/>
      <c r="C69" s="275"/>
      <c r="D69" s="275"/>
      <c r="E69" s="275"/>
      <c r="F69" s="275"/>
      <c r="G69" s="275"/>
      <c r="H69" s="275"/>
      <c r="I69" s="275"/>
      <c r="J69" s="275"/>
    </row>
    <row r="70" spans="1:10" ht="15.75">
      <c r="A70" s="278"/>
      <c r="B70" s="275"/>
      <c r="C70" s="275"/>
      <c r="D70" s="275"/>
      <c r="E70" s="275"/>
      <c r="F70" s="275"/>
      <c r="G70" s="275"/>
      <c r="H70" s="275"/>
      <c r="I70" s="275"/>
      <c r="J70" s="275"/>
    </row>
    <row r="71" spans="1:10" ht="15.75">
      <c r="A71" s="278"/>
      <c r="B71" s="275"/>
      <c r="C71" s="275"/>
      <c r="D71" s="275"/>
      <c r="E71" s="275"/>
      <c r="F71" s="275"/>
      <c r="G71" s="275"/>
      <c r="H71" s="275"/>
      <c r="I71" s="275"/>
      <c r="J71" s="275"/>
    </row>
    <row r="72" spans="1:10" ht="15.75">
      <c r="A72" s="278"/>
      <c r="B72" s="275"/>
      <c r="C72" s="275"/>
      <c r="D72" s="275"/>
      <c r="E72" s="275"/>
      <c r="F72" s="275"/>
      <c r="G72" s="275"/>
      <c r="H72" s="275"/>
      <c r="I72" s="275"/>
      <c r="J72" s="275"/>
    </row>
    <row r="73" spans="1:10" ht="15.75">
      <c r="A73" s="278"/>
      <c r="B73" s="275"/>
      <c r="C73" s="275"/>
      <c r="D73" s="275"/>
      <c r="E73" s="275"/>
      <c r="F73" s="275"/>
      <c r="G73" s="275"/>
      <c r="H73" s="275"/>
      <c r="I73" s="275"/>
      <c r="J73" s="275"/>
    </row>
    <row r="74" spans="1:10" ht="15.75">
      <c r="A74" s="278"/>
      <c r="B74" s="275"/>
      <c r="C74" s="275"/>
      <c r="D74" s="275"/>
      <c r="E74" s="275"/>
      <c r="F74" s="275"/>
      <c r="G74" s="275"/>
      <c r="H74" s="275"/>
      <c r="I74" s="275"/>
      <c r="J74" s="275"/>
    </row>
    <row r="75" spans="1:10" ht="15.75">
      <c r="A75" s="278"/>
      <c r="B75" s="275"/>
      <c r="C75" s="275"/>
      <c r="D75" s="275"/>
      <c r="E75" s="275"/>
      <c r="F75" s="275"/>
      <c r="G75" s="275"/>
      <c r="H75" s="275"/>
      <c r="I75" s="275"/>
      <c r="J75" s="275"/>
    </row>
    <row r="76" spans="1:10" ht="15.75">
      <c r="A76" s="278"/>
      <c r="B76" s="275"/>
      <c r="C76" s="275"/>
      <c r="D76" s="275"/>
      <c r="E76" s="275"/>
      <c r="F76" s="275"/>
      <c r="G76" s="275"/>
      <c r="H76" s="275"/>
      <c r="I76" s="275"/>
      <c r="J76" s="275"/>
    </row>
    <row r="77" spans="1:10" ht="15.75">
      <c r="A77" s="278"/>
      <c r="B77" s="275"/>
      <c r="C77" s="275"/>
      <c r="D77" s="275"/>
      <c r="E77" s="275"/>
      <c r="F77" s="275"/>
      <c r="G77" s="275"/>
      <c r="H77" s="275"/>
      <c r="I77" s="275"/>
      <c r="J77" s="275"/>
    </row>
    <row r="78" spans="1:10" ht="15.75">
      <c r="A78" s="278"/>
      <c r="B78" s="275"/>
      <c r="C78" s="275"/>
      <c r="D78" s="275"/>
      <c r="E78" s="275"/>
      <c r="F78" s="275"/>
      <c r="G78" s="275"/>
      <c r="H78" s="275"/>
      <c r="I78" s="275"/>
      <c r="J78" s="275"/>
    </row>
    <row r="79" spans="1:10" ht="15.75">
      <c r="A79" s="278"/>
      <c r="B79" s="275"/>
      <c r="C79" s="275"/>
      <c r="D79" s="275"/>
      <c r="E79" s="275"/>
      <c r="F79" s="275"/>
      <c r="G79" s="275"/>
      <c r="H79" s="275"/>
      <c r="I79" s="275"/>
      <c r="J79" s="275"/>
    </row>
    <row r="80" spans="1:10" ht="15.75">
      <c r="A80" s="278"/>
      <c r="B80" s="275"/>
      <c r="C80" s="275"/>
      <c r="D80" s="275"/>
      <c r="E80" s="275"/>
      <c r="F80" s="275"/>
      <c r="G80" s="275"/>
      <c r="H80" s="275"/>
      <c r="I80" s="275"/>
      <c r="J80" s="275"/>
    </row>
    <row r="81" spans="1:10" ht="15.75">
      <c r="A81" s="278"/>
      <c r="B81" s="275"/>
      <c r="C81" s="275"/>
      <c r="D81" s="275"/>
      <c r="E81" s="275"/>
      <c r="F81" s="275"/>
      <c r="G81" s="275"/>
      <c r="H81" s="275"/>
      <c r="I81" s="275"/>
      <c r="J81" s="275"/>
    </row>
    <row r="82" spans="1:10" ht="15.75">
      <c r="A82" s="278"/>
      <c r="B82" s="275"/>
      <c r="C82" s="275"/>
      <c r="D82" s="275"/>
      <c r="E82" s="275"/>
      <c r="F82" s="275"/>
      <c r="G82" s="275"/>
      <c r="H82" s="275"/>
      <c r="I82" s="275"/>
      <c r="J82" s="275"/>
    </row>
    <row r="83" spans="1:10" ht="15.75">
      <c r="A83" s="278"/>
      <c r="B83" s="275"/>
      <c r="C83" s="275"/>
      <c r="D83" s="275"/>
      <c r="E83" s="275"/>
      <c r="F83" s="275"/>
      <c r="G83" s="275"/>
      <c r="H83" s="275"/>
      <c r="I83" s="275"/>
      <c r="J83" s="275"/>
    </row>
    <row r="84" spans="1:10" ht="15.75">
      <c r="A84" s="278"/>
      <c r="B84" s="275"/>
      <c r="C84" s="275"/>
      <c r="D84" s="275"/>
      <c r="E84" s="275"/>
      <c r="F84" s="275"/>
      <c r="G84" s="275"/>
      <c r="H84" s="275"/>
      <c r="I84" s="275"/>
      <c r="J84" s="275"/>
    </row>
    <row r="85" spans="1:10" ht="15.75">
      <c r="A85" s="278"/>
      <c r="B85" s="275"/>
      <c r="C85" s="275"/>
      <c r="D85" s="275"/>
      <c r="E85" s="275"/>
      <c r="F85" s="275"/>
      <c r="G85" s="275"/>
      <c r="H85" s="275"/>
      <c r="I85" s="275"/>
      <c r="J85" s="275"/>
    </row>
    <row r="86" spans="1:10" ht="15.75">
      <c r="A86" s="278"/>
      <c r="B86" s="275"/>
      <c r="C86" s="275"/>
      <c r="D86" s="275"/>
      <c r="E86" s="275"/>
      <c r="F86" s="275"/>
      <c r="G86" s="275"/>
      <c r="H86" s="275"/>
      <c r="I86" s="275"/>
      <c r="J86" s="275"/>
    </row>
    <row r="87" spans="1:10" ht="15.75">
      <c r="A87" s="278"/>
      <c r="B87" s="275"/>
      <c r="C87" s="275"/>
      <c r="D87" s="275"/>
      <c r="E87" s="275"/>
      <c r="F87" s="275"/>
      <c r="G87" s="275"/>
      <c r="H87" s="275"/>
      <c r="I87" s="275"/>
      <c r="J87" s="275"/>
    </row>
    <row r="88" spans="1:10" ht="15.75">
      <c r="A88" s="278"/>
      <c r="B88" s="275"/>
      <c r="C88" s="275"/>
      <c r="D88" s="275"/>
      <c r="E88" s="275"/>
      <c r="F88" s="275"/>
      <c r="G88" s="275"/>
      <c r="H88" s="275"/>
      <c r="I88" s="275"/>
      <c r="J88" s="275"/>
    </row>
    <row r="89" spans="1:10" ht="15.75">
      <c r="A89" s="278"/>
      <c r="B89" s="275"/>
      <c r="C89" s="275"/>
      <c r="D89" s="275"/>
      <c r="E89" s="275"/>
      <c r="F89" s="275"/>
      <c r="G89" s="275"/>
      <c r="H89" s="275"/>
      <c r="I89" s="275"/>
      <c r="J89" s="275"/>
    </row>
    <row r="90" spans="1:10" ht="15.75">
      <c r="A90" s="278"/>
      <c r="B90" s="275"/>
      <c r="C90" s="275"/>
      <c r="D90" s="275"/>
      <c r="E90" s="275"/>
      <c r="F90" s="275"/>
      <c r="G90" s="275"/>
      <c r="H90" s="275"/>
      <c r="I90" s="275"/>
      <c r="J90" s="275"/>
    </row>
    <row r="91" spans="1:10" ht="15.75">
      <c r="A91" s="278"/>
      <c r="B91" s="275"/>
      <c r="C91" s="275"/>
      <c r="D91" s="275"/>
      <c r="E91" s="275"/>
      <c r="F91" s="275"/>
      <c r="G91" s="275"/>
      <c r="H91" s="275"/>
      <c r="I91" s="275"/>
      <c r="J91" s="275"/>
    </row>
    <row r="92" spans="1:10" ht="15.75">
      <c r="A92" s="278"/>
      <c r="B92" s="275"/>
      <c r="C92" s="275"/>
      <c r="D92" s="275"/>
      <c r="E92" s="275"/>
      <c r="F92" s="275"/>
      <c r="G92" s="275"/>
      <c r="H92" s="275"/>
      <c r="I92" s="275"/>
      <c r="J92" s="275"/>
    </row>
    <row r="93" spans="1:10" ht="15.75">
      <c r="A93" s="278"/>
      <c r="B93" s="275"/>
      <c r="C93" s="275"/>
      <c r="D93" s="275"/>
      <c r="E93" s="275"/>
      <c r="F93" s="275"/>
      <c r="G93" s="275"/>
      <c r="H93" s="275"/>
      <c r="I93" s="275"/>
      <c r="J93" s="275"/>
    </row>
    <row r="94" spans="1:10" ht="15.75">
      <c r="A94" s="278"/>
      <c r="B94" s="275"/>
      <c r="C94" s="275"/>
      <c r="D94" s="275"/>
      <c r="E94" s="275"/>
      <c r="F94" s="275"/>
      <c r="G94" s="275"/>
      <c r="H94" s="275"/>
      <c r="I94" s="275"/>
      <c r="J94" s="275"/>
    </row>
    <row r="95" spans="1:10" ht="15.75">
      <c r="A95" s="278"/>
      <c r="B95" s="275"/>
      <c r="C95" s="275"/>
      <c r="D95" s="275"/>
      <c r="E95" s="275"/>
      <c r="F95" s="275"/>
      <c r="G95" s="275"/>
      <c r="H95" s="275"/>
      <c r="I95" s="275"/>
      <c r="J95" s="275"/>
    </row>
    <row r="96" spans="1:10" ht="15.75">
      <c r="A96" s="278"/>
      <c r="B96" s="275"/>
      <c r="C96" s="275"/>
      <c r="D96" s="275"/>
      <c r="E96" s="275"/>
      <c r="F96" s="275"/>
      <c r="G96" s="275"/>
      <c r="H96" s="275"/>
      <c r="I96" s="275"/>
      <c r="J96" s="275"/>
    </row>
    <row r="97" spans="1:10" ht="15.75">
      <c r="A97" s="278"/>
      <c r="B97" s="275"/>
      <c r="C97" s="275"/>
      <c r="D97" s="275"/>
      <c r="E97" s="275"/>
      <c r="F97" s="275"/>
      <c r="G97" s="275"/>
      <c r="H97" s="275"/>
      <c r="I97" s="275"/>
      <c r="J97" s="275"/>
    </row>
    <row r="98" spans="1:10" ht="15.75">
      <c r="A98" s="278"/>
      <c r="B98" s="275"/>
      <c r="C98" s="275"/>
      <c r="D98" s="275"/>
      <c r="E98" s="275"/>
      <c r="F98" s="275"/>
      <c r="G98" s="275"/>
      <c r="H98" s="275"/>
      <c r="I98" s="275"/>
      <c r="J98" s="275"/>
    </row>
    <row r="99" spans="1:10" ht="15.75">
      <c r="A99" s="278"/>
      <c r="B99" s="275"/>
      <c r="C99" s="275"/>
      <c r="D99" s="275"/>
      <c r="E99" s="275"/>
      <c r="F99" s="275"/>
      <c r="G99" s="275"/>
      <c r="H99" s="275"/>
      <c r="I99" s="275"/>
      <c r="J99" s="275"/>
    </row>
    <row r="100" spans="1:10" ht="15.75">
      <c r="A100" s="278"/>
      <c r="B100" s="275"/>
      <c r="C100" s="275"/>
      <c r="D100" s="275"/>
      <c r="E100" s="275"/>
      <c r="F100" s="275"/>
      <c r="G100" s="275"/>
      <c r="H100" s="275"/>
      <c r="I100" s="275"/>
      <c r="J100" s="275"/>
    </row>
    <row r="101" spans="1:10" ht="15.75">
      <c r="A101" s="278"/>
      <c r="B101" s="275"/>
      <c r="C101" s="275"/>
      <c r="D101" s="275"/>
      <c r="E101" s="275"/>
      <c r="F101" s="275"/>
      <c r="G101" s="275"/>
      <c r="H101" s="275"/>
      <c r="I101" s="275"/>
      <c r="J101" s="275"/>
    </row>
    <row r="102" spans="1:10" ht="15.75">
      <c r="A102" s="278"/>
      <c r="B102" s="275"/>
      <c r="C102" s="275"/>
      <c r="D102" s="275"/>
      <c r="E102" s="275"/>
      <c r="F102" s="275"/>
      <c r="G102" s="275"/>
      <c r="H102" s="275"/>
      <c r="I102" s="275"/>
      <c r="J102" s="275"/>
    </row>
    <row r="103" spans="1:10" ht="15.75">
      <c r="A103" s="278"/>
      <c r="B103" s="275"/>
      <c r="C103" s="275"/>
      <c r="D103" s="275"/>
      <c r="E103" s="275"/>
      <c r="F103" s="275"/>
      <c r="G103" s="275"/>
      <c r="H103" s="275"/>
      <c r="I103" s="275"/>
      <c r="J103" s="275"/>
    </row>
    <row r="104" spans="1:10" ht="15.75">
      <c r="A104" s="278"/>
      <c r="B104" s="275"/>
      <c r="C104" s="275"/>
      <c r="D104" s="275"/>
      <c r="E104" s="275"/>
      <c r="F104" s="275"/>
      <c r="G104" s="275"/>
      <c r="H104" s="275"/>
      <c r="I104" s="275"/>
      <c r="J104" s="275"/>
    </row>
    <row r="105" spans="1:10" ht="15.75">
      <c r="A105" s="278"/>
      <c r="B105" s="275"/>
      <c r="C105" s="275"/>
      <c r="D105" s="275"/>
      <c r="E105" s="275"/>
      <c r="F105" s="275"/>
      <c r="G105" s="275"/>
      <c r="H105" s="275"/>
      <c r="I105" s="275"/>
      <c r="J105" s="275"/>
    </row>
    <row r="106" spans="1:10" ht="15.75">
      <c r="A106" s="278"/>
      <c r="B106" s="275"/>
      <c r="C106" s="275"/>
      <c r="D106" s="275"/>
      <c r="E106" s="275"/>
      <c r="F106" s="275"/>
      <c r="G106" s="275"/>
      <c r="H106" s="275"/>
      <c r="I106" s="275"/>
      <c r="J106" s="275"/>
    </row>
    <row r="107" spans="1:10" ht="15.75">
      <c r="A107" s="278"/>
      <c r="B107" s="275"/>
      <c r="C107" s="275"/>
      <c r="D107" s="275"/>
      <c r="E107" s="275"/>
      <c r="F107" s="275"/>
      <c r="G107" s="275"/>
      <c r="H107" s="275"/>
      <c r="I107" s="275"/>
      <c r="J107" s="275"/>
    </row>
    <row r="108" spans="1:10" ht="15.75">
      <c r="A108" s="278"/>
      <c r="B108" s="275"/>
      <c r="C108" s="275"/>
      <c r="D108" s="275"/>
      <c r="E108" s="275"/>
      <c r="F108" s="275"/>
      <c r="G108" s="275"/>
      <c r="H108" s="275"/>
      <c r="I108" s="275"/>
      <c r="J108" s="275"/>
    </row>
    <row r="109" spans="1:10" ht="15.75">
      <c r="A109" s="278"/>
      <c r="B109" s="275"/>
      <c r="C109" s="275"/>
      <c r="D109" s="275"/>
      <c r="E109" s="275"/>
      <c r="F109" s="275"/>
      <c r="G109" s="275"/>
      <c r="H109" s="275"/>
      <c r="I109" s="275"/>
      <c r="J109" s="275"/>
    </row>
    <row r="110" spans="1:10" ht="15.75">
      <c r="A110" s="278"/>
      <c r="B110" s="275"/>
      <c r="C110" s="275"/>
      <c r="D110" s="275"/>
      <c r="E110" s="275"/>
      <c r="F110" s="275"/>
      <c r="G110" s="275"/>
      <c r="H110" s="275"/>
      <c r="I110" s="275"/>
      <c r="J110" s="275"/>
    </row>
    <row r="111" spans="1:10" ht="15.75">
      <c r="A111" s="278"/>
      <c r="B111" s="275"/>
      <c r="C111" s="275"/>
      <c r="D111" s="275"/>
      <c r="E111" s="275"/>
      <c r="F111" s="275"/>
      <c r="G111" s="275"/>
      <c r="H111" s="275"/>
      <c r="I111" s="275"/>
      <c r="J111" s="275"/>
    </row>
    <row r="112" spans="1:10" ht="15.75">
      <c r="A112" s="278"/>
      <c r="B112" s="275"/>
      <c r="C112" s="275"/>
      <c r="D112" s="275"/>
      <c r="E112" s="275"/>
      <c r="F112" s="275"/>
      <c r="G112" s="275"/>
      <c r="H112" s="275"/>
      <c r="I112" s="275"/>
      <c r="J112" s="275"/>
    </row>
    <row r="113" spans="1:10" ht="15.75">
      <c r="A113" s="278"/>
      <c r="B113" s="275"/>
      <c r="C113" s="275"/>
      <c r="D113" s="275"/>
      <c r="E113" s="275"/>
      <c r="F113" s="275"/>
      <c r="G113" s="275"/>
      <c r="H113" s="275"/>
      <c r="I113" s="275"/>
      <c r="J113" s="275"/>
    </row>
    <row r="114" spans="1:10" ht="15.75">
      <c r="A114" s="278"/>
      <c r="B114" s="275"/>
      <c r="C114" s="275"/>
      <c r="D114" s="275"/>
      <c r="E114" s="275"/>
      <c r="F114" s="275"/>
      <c r="G114" s="275"/>
      <c r="H114" s="275"/>
      <c r="I114" s="275"/>
      <c r="J114" s="275"/>
    </row>
    <row r="115" spans="1:10" ht="15.75">
      <c r="A115" s="278"/>
      <c r="B115" s="275"/>
      <c r="C115" s="275"/>
      <c r="D115" s="275"/>
      <c r="E115" s="275"/>
      <c r="F115" s="275"/>
      <c r="G115" s="275"/>
      <c r="H115" s="275"/>
      <c r="I115" s="275"/>
      <c r="J115" s="275"/>
    </row>
    <row r="116" spans="1:10" ht="15.75">
      <c r="A116" s="278"/>
      <c r="B116" s="275"/>
      <c r="C116" s="275"/>
      <c r="D116" s="275"/>
      <c r="E116" s="275"/>
      <c r="F116" s="275"/>
      <c r="G116" s="275"/>
      <c r="H116" s="275"/>
      <c r="I116" s="275"/>
      <c r="J116" s="275"/>
    </row>
    <row r="117" spans="1:10" ht="15.75">
      <c r="A117" s="278"/>
      <c r="B117" s="275"/>
      <c r="C117" s="275"/>
      <c r="D117" s="275"/>
      <c r="E117" s="275"/>
      <c r="F117" s="275"/>
      <c r="G117" s="275"/>
      <c r="H117" s="275"/>
      <c r="I117" s="275"/>
      <c r="J117" s="275"/>
    </row>
    <row r="118" spans="1:10" ht="15.75">
      <c r="A118" s="278"/>
      <c r="B118" s="275"/>
      <c r="C118" s="275"/>
      <c r="D118" s="275"/>
      <c r="E118" s="275"/>
      <c r="F118" s="275"/>
      <c r="G118" s="275"/>
      <c r="H118" s="275"/>
      <c r="I118" s="275"/>
      <c r="J118" s="275"/>
    </row>
    <row r="119" spans="1:10" ht="15.75">
      <c r="A119" s="278"/>
      <c r="B119" s="275"/>
      <c r="C119" s="275"/>
      <c r="D119" s="275"/>
      <c r="E119" s="275"/>
      <c r="F119" s="275"/>
      <c r="G119" s="275"/>
      <c r="H119" s="275"/>
      <c r="I119" s="275"/>
      <c r="J119" s="275"/>
    </row>
    <row r="120" spans="1:10" ht="15.75">
      <c r="A120" s="278"/>
      <c r="B120" s="275"/>
      <c r="C120" s="275"/>
      <c r="D120" s="275"/>
      <c r="E120" s="275"/>
      <c r="F120" s="275"/>
      <c r="G120" s="275"/>
      <c r="H120" s="275"/>
      <c r="I120" s="275"/>
      <c r="J120" s="275"/>
    </row>
    <row r="121" spans="1:10" ht="15.75">
      <c r="A121" s="278"/>
      <c r="B121" s="275"/>
      <c r="C121" s="275"/>
      <c r="D121" s="275"/>
      <c r="E121" s="275"/>
      <c r="F121" s="275"/>
      <c r="G121" s="275"/>
      <c r="H121" s="275"/>
      <c r="I121" s="275"/>
      <c r="J121" s="275"/>
    </row>
    <row r="122" spans="1:10" ht="15.75">
      <c r="A122" s="278"/>
      <c r="B122" s="275"/>
      <c r="C122" s="275"/>
      <c r="D122" s="275"/>
      <c r="E122" s="275"/>
      <c r="F122" s="275"/>
      <c r="G122" s="275"/>
      <c r="H122" s="275"/>
      <c r="I122" s="275"/>
      <c r="J122" s="275"/>
    </row>
    <row r="123" spans="1:10" ht="15.75">
      <c r="A123" s="278"/>
      <c r="B123" s="275"/>
      <c r="C123" s="275"/>
      <c r="D123" s="275"/>
      <c r="E123" s="275"/>
      <c r="F123" s="275"/>
      <c r="G123" s="275"/>
      <c r="H123" s="275"/>
      <c r="I123" s="275"/>
      <c r="J123" s="275"/>
    </row>
    <row r="124" spans="1:10" ht="15.75">
      <c r="A124" s="278"/>
      <c r="B124" s="275"/>
      <c r="C124" s="275"/>
      <c r="D124" s="275"/>
      <c r="E124" s="275"/>
      <c r="F124" s="275"/>
      <c r="G124" s="275"/>
      <c r="H124" s="275"/>
      <c r="I124" s="275"/>
      <c r="J124" s="275"/>
    </row>
    <row r="125" spans="1:10" ht="15.75">
      <c r="A125" s="278"/>
      <c r="B125" s="275"/>
      <c r="C125" s="275"/>
      <c r="D125" s="275"/>
      <c r="E125" s="275"/>
      <c r="F125" s="275"/>
      <c r="G125" s="275"/>
      <c r="H125" s="275"/>
      <c r="I125" s="275"/>
      <c r="J125" s="275"/>
    </row>
    <row r="126" spans="1:10" ht="15.75">
      <c r="A126" s="278"/>
      <c r="B126" s="275"/>
      <c r="C126" s="275"/>
      <c r="D126" s="275"/>
      <c r="E126" s="275"/>
      <c r="F126" s="275"/>
      <c r="G126" s="275"/>
      <c r="H126" s="275"/>
      <c r="I126" s="275"/>
      <c r="J126" s="275"/>
    </row>
    <row r="127" spans="1:10" ht="15.75">
      <c r="A127" s="278"/>
      <c r="B127" s="275"/>
      <c r="C127" s="275"/>
      <c r="D127" s="275"/>
      <c r="E127" s="275"/>
      <c r="F127" s="275"/>
      <c r="G127" s="275"/>
      <c r="H127" s="275"/>
      <c r="I127" s="275"/>
      <c r="J127" s="275"/>
    </row>
    <row r="128" spans="1:10" ht="15.75">
      <c r="A128" s="278"/>
      <c r="B128" s="275"/>
      <c r="C128" s="275"/>
      <c r="D128" s="275"/>
      <c r="E128" s="275"/>
      <c r="F128" s="275"/>
      <c r="G128" s="275"/>
      <c r="H128" s="275"/>
      <c r="I128" s="275"/>
      <c r="J128" s="275"/>
    </row>
    <row r="129" spans="1:10" ht="15.75">
      <c r="A129" s="278"/>
      <c r="B129" s="275"/>
      <c r="C129" s="275"/>
      <c r="D129" s="275"/>
      <c r="E129" s="275"/>
      <c r="F129" s="275"/>
      <c r="G129" s="275"/>
      <c r="H129" s="275"/>
      <c r="I129" s="275"/>
      <c r="J129" s="275"/>
    </row>
    <row r="130" spans="1:10" ht="15.75">
      <c r="A130" s="278"/>
      <c r="B130" s="275"/>
      <c r="C130" s="275"/>
      <c r="D130" s="275"/>
      <c r="E130" s="275"/>
      <c r="F130" s="275"/>
      <c r="G130" s="275"/>
      <c r="H130" s="275"/>
      <c r="I130" s="275"/>
      <c r="J130" s="275"/>
    </row>
    <row r="131" spans="1:10" ht="15.75">
      <c r="A131" s="278"/>
      <c r="B131" s="275"/>
      <c r="C131" s="275"/>
      <c r="D131" s="275"/>
      <c r="E131" s="275"/>
      <c r="F131" s="275"/>
      <c r="G131" s="275"/>
      <c r="H131" s="275"/>
      <c r="I131" s="275"/>
      <c r="J131" s="275"/>
    </row>
    <row r="132" spans="1:10" ht="15.75">
      <c r="A132" s="278"/>
      <c r="B132" s="275"/>
      <c r="C132" s="275"/>
      <c r="D132" s="275"/>
      <c r="E132" s="275"/>
      <c r="F132" s="275"/>
      <c r="G132" s="275"/>
      <c r="H132" s="275"/>
      <c r="I132" s="275"/>
      <c r="J132" s="275"/>
    </row>
    <row r="133" spans="1:10" ht="15.75">
      <c r="A133" s="278"/>
      <c r="B133" s="275"/>
      <c r="C133" s="275"/>
      <c r="D133" s="275"/>
      <c r="E133" s="275"/>
      <c r="F133" s="275"/>
      <c r="G133" s="275"/>
      <c r="H133" s="275"/>
      <c r="I133" s="275"/>
      <c r="J133" s="275"/>
    </row>
    <row r="134" spans="1:10" ht="15.75">
      <c r="A134" s="278"/>
      <c r="B134" s="275"/>
      <c r="C134" s="275"/>
      <c r="D134" s="275"/>
      <c r="E134" s="275"/>
      <c r="F134" s="275"/>
      <c r="G134" s="275"/>
      <c r="H134" s="275"/>
      <c r="I134" s="275"/>
      <c r="J134" s="275"/>
    </row>
    <row r="135" spans="1:10" ht="15.75">
      <c r="A135" s="278"/>
      <c r="B135" s="275"/>
      <c r="C135" s="275"/>
      <c r="D135" s="275"/>
      <c r="E135" s="275"/>
      <c r="F135" s="275"/>
      <c r="G135" s="275"/>
      <c r="H135" s="275"/>
      <c r="I135" s="275"/>
      <c r="J135" s="275"/>
    </row>
    <row r="136" spans="1:10" ht="15.75">
      <c r="A136" s="278"/>
      <c r="B136" s="275"/>
      <c r="C136" s="275"/>
      <c r="D136" s="275"/>
      <c r="E136" s="275"/>
      <c r="F136" s="275"/>
      <c r="G136" s="275"/>
      <c r="H136" s="275"/>
      <c r="I136" s="275"/>
      <c r="J136" s="275"/>
    </row>
    <row r="137" spans="1:10" ht="15.75">
      <c r="A137" s="278"/>
      <c r="B137" s="275"/>
      <c r="C137" s="275"/>
      <c r="D137" s="275"/>
      <c r="E137" s="275"/>
      <c r="F137" s="275"/>
      <c r="G137" s="275"/>
      <c r="H137" s="275"/>
      <c r="I137" s="275"/>
      <c r="J137" s="275"/>
    </row>
    <row r="138" spans="1:10" ht="15.75">
      <c r="A138" s="278"/>
      <c r="B138" s="275"/>
      <c r="C138" s="275"/>
      <c r="D138" s="275"/>
      <c r="E138" s="275"/>
      <c r="F138" s="275"/>
      <c r="G138" s="275"/>
      <c r="H138" s="275"/>
      <c r="I138" s="275"/>
      <c r="J138" s="275"/>
    </row>
    <row r="139" spans="1:10" ht="15.75">
      <c r="A139" s="278"/>
      <c r="B139" s="275"/>
      <c r="C139" s="275"/>
      <c r="D139" s="275"/>
      <c r="E139" s="275"/>
      <c r="F139" s="275"/>
      <c r="G139" s="275"/>
      <c r="H139" s="275"/>
      <c r="I139" s="275"/>
      <c r="J139" s="275"/>
    </row>
    <row r="140" spans="1:10" ht="15.75">
      <c r="A140" s="278"/>
      <c r="B140" s="275"/>
      <c r="C140" s="275"/>
      <c r="D140" s="275"/>
      <c r="E140" s="275"/>
      <c r="F140" s="275"/>
      <c r="G140" s="275"/>
      <c r="H140" s="275"/>
      <c r="I140" s="275"/>
      <c r="J140" s="275"/>
    </row>
    <row r="141" spans="1:10" ht="15.75">
      <c r="A141" s="278"/>
      <c r="B141" s="275"/>
      <c r="C141" s="275"/>
      <c r="D141" s="275"/>
      <c r="E141" s="275"/>
      <c r="F141" s="275"/>
      <c r="G141" s="275"/>
      <c r="H141" s="275"/>
      <c r="I141" s="275"/>
      <c r="J141" s="275"/>
    </row>
    <row r="142" spans="1:10" ht="15.75">
      <c r="A142" s="278"/>
      <c r="B142" s="275"/>
      <c r="C142" s="275"/>
      <c r="D142" s="275"/>
      <c r="E142" s="275"/>
      <c r="F142" s="275"/>
      <c r="G142" s="275"/>
      <c r="H142" s="275"/>
      <c r="I142" s="275"/>
      <c r="J142" s="275"/>
    </row>
    <row r="143" spans="1:10" ht="15.75">
      <c r="A143" s="278"/>
      <c r="B143" s="275"/>
      <c r="C143" s="275"/>
      <c r="D143" s="275"/>
      <c r="E143" s="275"/>
      <c r="F143" s="275"/>
      <c r="G143" s="275"/>
      <c r="H143" s="275"/>
      <c r="I143" s="275"/>
      <c r="J143" s="275"/>
    </row>
    <row r="144" spans="1:10" ht="15.75">
      <c r="A144" s="278"/>
      <c r="B144" s="275"/>
      <c r="C144" s="275"/>
      <c r="D144" s="275"/>
      <c r="E144" s="275"/>
      <c r="F144" s="275"/>
      <c r="G144" s="275"/>
      <c r="H144" s="275"/>
      <c r="I144" s="275"/>
      <c r="J144" s="275"/>
    </row>
    <row r="145" spans="1:10" ht="15.75">
      <c r="A145" s="278"/>
      <c r="B145" s="275"/>
      <c r="C145" s="275"/>
      <c r="D145" s="275"/>
      <c r="E145" s="275"/>
      <c r="F145" s="275"/>
      <c r="G145" s="275"/>
      <c r="H145" s="275"/>
      <c r="I145" s="275"/>
      <c r="J145" s="275"/>
    </row>
    <row r="146" spans="1:10" ht="15.75">
      <c r="A146" s="278"/>
      <c r="B146" s="275"/>
      <c r="C146" s="275"/>
      <c r="D146" s="275"/>
      <c r="E146" s="275"/>
      <c r="F146" s="275"/>
      <c r="G146" s="275"/>
      <c r="H146" s="275"/>
      <c r="I146" s="275"/>
      <c r="J146" s="275"/>
    </row>
    <row r="147" spans="1:10" ht="15.75">
      <c r="A147" s="278"/>
      <c r="B147" s="275"/>
      <c r="C147" s="275"/>
      <c r="D147" s="275"/>
      <c r="E147" s="275"/>
      <c r="F147" s="275"/>
      <c r="G147" s="275"/>
      <c r="H147" s="275"/>
      <c r="I147" s="275"/>
      <c r="J147" s="275"/>
    </row>
    <row r="148" spans="1:10" ht="15.75">
      <c r="A148" s="278"/>
      <c r="B148" s="275"/>
      <c r="C148" s="275"/>
      <c r="D148" s="275"/>
      <c r="E148" s="275"/>
      <c r="F148" s="275"/>
      <c r="G148" s="275"/>
      <c r="H148" s="275"/>
      <c r="I148" s="275"/>
      <c r="J148" s="275"/>
    </row>
    <row r="149" spans="1:10" ht="15.75">
      <c r="A149" s="278"/>
      <c r="B149" s="275"/>
      <c r="C149" s="275"/>
      <c r="D149" s="275"/>
      <c r="E149" s="275"/>
      <c r="F149" s="275"/>
      <c r="G149" s="275"/>
      <c r="H149" s="275"/>
      <c r="I149" s="275"/>
      <c r="J149" s="275"/>
    </row>
    <row r="150" spans="1:10" ht="15.75">
      <c r="A150" s="278"/>
      <c r="B150" s="275"/>
      <c r="C150" s="275"/>
      <c r="D150" s="275"/>
      <c r="E150" s="275"/>
      <c r="F150" s="275"/>
      <c r="G150" s="275"/>
      <c r="H150" s="275"/>
      <c r="I150" s="275"/>
      <c r="J150" s="275"/>
    </row>
    <row r="151" spans="1:10" ht="15.75">
      <c r="A151" s="278"/>
      <c r="B151" s="275"/>
      <c r="C151" s="275"/>
      <c r="D151" s="275"/>
      <c r="E151" s="275"/>
      <c r="F151" s="275"/>
      <c r="G151" s="275"/>
      <c r="H151" s="275"/>
      <c r="I151" s="275"/>
      <c r="J151" s="275"/>
    </row>
    <row r="152" spans="1:10" ht="15.75">
      <c r="A152" s="278"/>
      <c r="B152" s="275"/>
      <c r="C152" s="275"/>
      <c r="D152" s="275"/>
      <c r="E152" s="275"/>
      <c r="F152" s="275"/>
      <c r="G152" s="275"/>
      <c r="H152" s="275"/>
      <c r="I152" s="275"/>
      <c r="J152" s="275"/>
    </row>
    <row r="153" spans="1:10" ht="15.75">
      <c r="A153" s="278"/>
      <c r="B153" s="275"/>
      <c r="C153" s="275"/>
      <c r="D153" s="275"/>
      <c r="E153" s="275"/>
      <c r="F153" s="275"/>
      <c r="G153" s="275"/>
      <c r="H153" s="275"/>
      <c r="I153" s="275"/>
      <c r="J153" s="275"/>
    </row>
    <row r="154" spans="1:10" ht="15">
      <c r="B154" s="275"/>
      <c r="C154" s="275"/>
      <c r="D154" s="275"/>
      <c r="E154" s="275"/>
      <c r="F154" s="275"/>
      <c r="G154" s="275"/>
      <c r="H154" s="275"/>
      <c r="I154" s="275"/>
      <c r="J154" s="275"/>
    </row>
    <row r="155" spans="1:10" ht="15">
      <c r="B155" s="275"/>
      <c r="C155" s="275"/>
      <c r="D155" s="275"/>
      <c r="E155" s="275"/>
      <c r="F155" s="275"/>
      <c r="G155" s="275"/>
      <c r="H155" s="275"/>
      <c r="I155" s="275"/>
      <c r="J155" s="275"/>
    </row>
    <row r="156" spans="1:10" ht="15">
      <c r="B156" s="275"/>
      <c r="C156" s="275"/>
      <c r="D156" s="275"/>
      <c r="E156" s="275"/>
      <c r="F156" s="275"/>
      <c r="G156" s="275"/>
      <c r="H156" s="275"/>
      <c r="I156" s="275"/>
      <c r="J156" s="275"/>
    </row>
    <row r="157" spans="1:10" ht="15">
      <c r="B157" s="275"/>
      <c r="C157" s="275"/>
      <c r="D157" s="275"/>
      <c r="E157" s="275"/>
      <c r="F157" s="275"/>
      <c r="G157" s="275"/>
      <c r="H157" s="275"/>
      <c r="I157" s="275"/>
      <c r="J157" s="275"/>
    </row>
    <row r="158" spans="1:10" ht="15">
      <c r="B158" s="275"/>
      <c r="C158" s="275"/>
      <c r="D158" s="275"/>
      <c r="E158" s="275"/>
      <c r="F158" s="275"/>
      <c r="G158" s="275"/>
      <c r="H158" s="275"/>
      <c r="I158" s="275"/>
      <c r="J158" s="275"/>
    </row>
    <row r="159" spans="1:10" ht="15">
      <c r="B159" s="275"/>
      <c r="C159" s="275"/>
      <c r="D159" s="275"/>
      <c r="E159" s="275"/>
      <c r="F159" s="275"/>
      <c r="G159" s="275"/>
      <c r="H159" s="275"/>
      <c r="I159" s="275"/>
      <c r="J159" s="275"/>
    </row>
    <row r="160" spans="1:10" ht="15">
      <c r="B160" s="275"/>
      <c r="C160" s="275"/>
      <c r="D160" s="275"/>
      <c r="E160" s="275"/>
      <c r="F160" s="275"/>
      <c r="G160" s="275"/>
      <c r="H160" s="275"/>
      <c r="I160" s="275"/>
      <c r="J160" s="275"/>
    </row>
    <row r="161" spans="2:10" ht="15">
      <c r="B161" s="275"/>
      <c r="C161" s="275"/>
      <c r="D161" s="275"/>
      <c r="E161" s="275"/>
      <c r="F161" s="275"/>
      <c r="G161" s="275"/>
      <c r="H161" s="275"/>
      <c r="I161" s="275"/>
      <c r="J161" s="275"/>
    </row>
    <row r="162" spans="2:10" ht="15">
      <c r="B162" s="275"/>
      <c r="C162" s="275"/>
      <c r="D162" s="275"/>
      <c r="E162" s="275"/>
      <c r="F162" s="275"/>
      <c r="G162" s="275"/>
      <c r="H162" s="275"/>
      <c r="I162" s="275"/>
      <c r="J162" s="275"/>
    </row>
    <row r="163" spans="2:10" ht="15">
      <c r="B163" s="275"/>
      <c r="C163" s="275"/>
      <c r="D163" s="275"/>
      <c r="E163" s="275"/>
      <c r="F163" s="275"/>
      <c r="G163" s="275"/>
      <c r="H163" s="275"/>
      <c r="I163" s="275"/>
      <c r="J163" s="275"/>
    </row>
    <row r="164" spans="2:10" ht="15">
      <c r="B164" s="275"/>
      <c r="C164" s="275"/>
      <c r="D164" s="275"/>
      <c r="E164" s="275"/>
      <c r="F164" s="275"/>
      <c r="G164" s="275"/>
      <c r="H164" s="275"/>
      <c r="I164" s="275"/>
      <c r="J164" s="275"/>
    </row>
    <row r="165" spans="2:10" ht="15">
      <c r="B165" s="275"/>
      <c r="C165" s="275"/>
      <c r="D165" s="275"/>
      <c r="E165" s="275"/>
      <c r="F165" s="275"/>
      <c r="G165" s="275"/>
      <c r="H165" s="275"/>
      <c r="I165" s="275"/>
      <c r="J165" s="275"/>
    </row>
    <row r="166" spans="2:10" ht="15">
      <c r="B166" s="275"/>
      <c r="C166" s="275"/>
      <c r="D166" s="275"/>
      <c r="E166" s="275"/>
      <c r="F166" s="275"/>
      <c r="G166" s="275"/>
      <c r="H166" s="275"/>
      <c r="I166" s="275"/>
      <c r="J166" s="275"/>
    </row>
  </sheetData>
  <mergeCells count="12">
    <mergeCell ref="A4:A7"/>
    <mergeCell ref="A1:K1"/>
    <mergeCell ref="A31:A34"/>
    <mergeCell ref="B31:D31"/>
    <mergeCell ref="E31:G31"/>
    <mergeCell ref="H31:J31"/>
    <mergeCell ref="K31:K34"/>
    <mergeCell ref="B4:D4"/>
    <mergeCell ref="E4:G4"/>
    <mergeCell ref="H4:J4"/>
    <mergeCell ref="K4:K7"/>
    <mergeCell ref="A2:K2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300"/>
  <sheetViews>
    <sheetView rightToLeft="1" view="pageBreakPreview" topLeftCell="A133" zoomScale="90" zoomScaleNormal="70" zoomScaleSheetLayoutView="90" workbookViewId="0">
      <selection activeCell="R101" sqref="R101"/>
    </sheetView>
  </sheetViews>
  <sheetFormatPr defaultRowHeight="15.75"/>
  <cols>
    <col min="1" max="1" width="16.28515625" style="284" customWidth="1"/>
    <col min="2" max="2" width="16.42578125" style="284" customWidth="1"/>
    <col min="3" max="3" width="13.28515625" style="284" customWidth="1"/>
    <col min="4" max="6" width="8.28515625" style="57" customWidth="1"/>
    <col min="7" max="9" width="6" style="57" customWidth="1"/>
    <col min="10" max="11" width="8.28515625" style="57" customWidth="1"/>
    <col min="12" max="12" width="7" style="57" customWidth="1"/>
    <col min="13" max="13" width="14" style="57" customWidth="1"/>
    <col min="14" max="14" width="27.28515625" style="57" customWidth="1"/>
    <col min="15" max="15" width="23.85546875" style="57" customWidth="1"/>
    <col min="16" max="16384" width="9.140625" style="57"/>
  </cols>
  <sheetData>
    <row r="1" spans="1:17" s="827" customFormat="1" ht="21" customHeight="1">
      <c r="A1" s="2987" t="s">
        <v>1880</v>
      </c>
      <c r="B1" s="2987"/>
      <c r="C1" s="2987"/>
      <c r="D1" s="2987"/>
      <c r="E1" s="2987"/>
      <c r="F1" s="2987"/>
      <c r="G1" s="2987"/>
      <c r="H1" s="2987"/>
      <c r="I1" s="2987"/>
      <c r="J1" s="2987"/>
      <c r="K1" s="2987"/>
      <c r="L1" s="2987"/>
      <c r="M1" s="2987"/>
      <c r="N1" s="2987"/>
      <c r="O1" s="2987"/>
    </row>
    <row r="2" spans="1:17" s="827" customFormat="1" ht="21" customHeight="1">
      <c r="A2" s="2693" t="s">
        <v>1879</v>
      </c>
      <c r="B2" s="2693"/>
      <c r="C2" s="2693"/>
      <c r="D2" s="2693"/>
      <c r="E2" s="2693"/>
      <c r="F2" s="2693"/>
      <c r="G2" s="2693"/>
      <c r="H2" s="2693"/>
      <c r="I2" s="2693"/>
      <c r="J2" s="2693"/>
      <c r="K2" s="2693"/>
      <c r="L2" s="2693"/>
      <c r="M2" s="2693"/>
      <c r="N2" s="2693"/>
      <c r="O2" s="2693"/>
    </row>
    <row r="3" spans="1:17" s="285" customFormat="1" ht="15.75" customHeight="1" thickBot="1">
      <c r="A3" s="2988" t="s">
        <v>2177</v>
      </c>
      <c r="B3" s="2988"/>
      <c r="C3" s="1447"/>
      <c r="D3" s="1447"/>
      <c r="E3" s="1447"/>
      <c r="F3" s="1447"/>
      <c r="G3" s="1447"/>
      <c r="H3" s="1447"/>
      <c r="I3" s="1447"/>
      <c r="J3" s="1447"/>
      <c r="K3" s="1447"/>
      <c r="L3" s="1447"/>
      <c r="M3" s="1446"/>
      <c r="N3" s="1446"/>
      <c r="O3" s="1549" t="s">
        <v>706</v>
      </c>
    </row>
    <row r="4" spans="1:17" ht="19.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874" t="s">
        <v>503</v>
      </c>
      <c r="N4" s="2874" t="s">
        <v>509</v>
      </c>
      <c r="O4" s="2874" t="s">
        <v>502</v>
      </c>
    </row>
    <row r="5" spans="1:17" ht="17.25" customHeight="1">
      <c r="A5" s="2690"/>
      <c r="B5" s="2690"/>
      <c r="C5" s="2690"/>
      <c r="D5" s="2690" t="s">
        <v>1673</v>
      </c>
      <c r="E5" s="2690"/>
      <c r="F5" s="2690"/>
      <c r="G5" s="2690" t="s">
        <v>463</v>
      </c>
      <c r="H5" s="2690"/>
      <c r="I5" s="2690"/>
      <c r="J5" s="2690" t="s">
        <v>464</v>
      </c>
      <c r="K5" s="2690"/>
      <c r="L5" s="2690"/>
      <c r="M5" s="2875"/>
      <c r="N5" s="2875"/>
      <c r="O5" s="2875"/>
    </row>
    <row r="6" spans="1:17" ht="17.25" customHeight="1">
      <c r="A6" s="2690"/>
      <c r="B6" s="2690"/>
      <c r="C6" s="2690"/>
      <c r="D6" s="1359" t="s">
        <v>931</v>
      </c>
      <c r="E6" s="1359" t="s">
        <v>1126</v>
      </c>
      <c r="F6" s="1335" t="s">
        <v>954</v>
      </c>
      <c r="G6" s="1359" t="s">
        <v>931</v>
      </c>
      <c r="H6" s="1359" t="s">
        <v>1126</v>
      </c>
      <c r="I6" s="1335" t="s">
        <v>954</v>
      </c>
      <c r="J6" s="1359" t="s">
        <v>931</v>
      </c>
      <c r="K6" s="1359" t="s">
        <v>1126</v>
      </c>
      <c r="L6" s="1335" t="s">
        <v>954</v>
      </c>
      <c r="M6" s="2875"/>
      <c r="N6" s="2875"/>
      <c r="O6" s="2875"/>
    </row>
    <row r="7" spans="1:17" ht="20.25" customHeight="1" thickBot="1">
      <c r="A7" s="2707"/>
      <c r="B7" s="2707"/>
      <c r="C7" s="2707"/>
      <c r="D7" s="1336" t="s">
        <v>934</v>
      </c>
      <c r="E7" s="1336" t="s">
        <v>935</v>
      </c>
      <c r="F7" s="1336" t="s">
        <v>936</v>
      </c>
      <c r="G7" s="1336" t="s">
        <v>934</v>
      </c>
      <c r="H7" s="1336" t="s">
        <v>935</v>
      </c>
      <c r="I7" s="1336" t="s">
        <v>936</v>
      </c>
      <c r="J7" s="1336" t="s">
        <v>934</v>
      </c>
      <c r="K7" s="1336" t="s">
        <v>935</v>
      </c>
      <c r="L7" s="1336" t="s">
        <v>936</v>
      </c>
      <c r="M7" s="2876"/>
      <c r="N7" s="2876"/>
      <c r="O7" s="2876"/>
    </row>
    <row r="8" spans="1:17" ht="20.25" customHeight="1">
      <c r="A8" s="2985" t="s">
        <v>48</v>
      </c>
      <c r="B8" s="2985"/>
      <c r="C8" s="2985"/>
      <c r="D8" s="2985"/>
      <c r="E8" s="2985"/>
      <c r="F8" s="2985"/>
      <c r="G8" s="2985"/>
      <c r="H8" s="2985"/>
      <c r="I8" s="2985"/>
      <c r="J8" s="2985"/>
      <c r="K8" s="2985"/>
      <c r="L8" s="2985"/>
      <c r="M8" s="286"/>
      <c r="N8" s="2986" t="s">
        <v>504</v>
      </c>
      <c r="O8" s="2986"/>
    </row>
    <row r="9" spans="1:17" ht="18" customHeight="1">
      <c r="A9" s="1338" t="s">
        <v>98</v>
      </c>
      <c r="B9" s="1462" t="s">
        <v>70</v>
      </c>
      <c r="C9" s="1338"/>
      <c r="D9" s="1714">
        <v>32</v>
      </c>
      <c r="E9" s="1714">
        <v>90</v>
      </c>
      <c r="F9" s="1338">
        <f>SUM(D9:E9)</f>
        <v>122</v>
      </c>
      <c r="G9" s="1338">
        <v>0</v>
      </c>
      <c r="H9" s="1338">
        <v>0</v>
      </c>
      <c r="I9" s="1338">
        <v>0</v>
      </c>
      <c r="J9" s="1338">
        <f>SUM(D9,G9)</f>
        <v>32</v>
      </c>
      <c r="K9" s="1338">
        <f t="shared" ref="K9:L9" si="0">SUM(E9,H9)</f>
        <v>90</v>
      </c>
      <c r="L9" s="1338">
        <f t="shared" si="0"/>
        <v>122</v>
      </c>
      <c r="M9" s="1339"/>
      <c r="N9" s="1448" t="s">
        <v>506</v>
      </c>
      <c r="O9" s="37" t="s">
        <v>589</v>
      </c>
    </row>
    <row r="10" spans="1:17" ht="18" customHeight="1">
      <c r="A10" s="1338" t="s">
        <v>57</v>
      </c>
      <c r="B10" s="1462" t="s">
        <v>70</v>
      </c>
      <c r="C10" s="1338"/>
      <c r="D10" s="1714">
        <v>40</v>
      </c>
      <c r="E10" s="1714">
        <v>50</v>
      </c>
      <c r="F10" s="1714">
        <f t="shared" ref="F10:F21" si="1">SUM(D10:E10)</f>
        <v>90</v>
      </c>
      <c r="G10" s="1338">
        <v>0</v>
      </c>
      <c r="H10" s="1338">
        <v>0</v>
      </c>
      <c r="I10" s="1338">
        <v>0</v>
      </c>
      <c r="J10" s="1338">
        <f t="shared" ref="J10:J29" si="2">SUM(D10,G10)</f>
        <v>40</v>
      </c>
      <c r="K10" s="1338">
        <f t="shared" ref="K10:K29" si="3">SUM(E10,H10)</f>
        <v>50</v>
      </c>
      <c r="L10" s="1338">
        <f t="shared" ref="L10:L29" si="4">SUM(F10,I10)</f>
        <v>90</v>
      </c>
      <c r="M10" s="1339"/>
      <c r="N10" s="1448" t="s">
        <v>506</v>
      </c>
      <c r="O10" s="37" t="s">
        <v>480</v>
      </c>
    </row>
    <row r="11" spans="1:17" ht="18" customHeight="1">
      <c r="A11" s="1338" t="s">
        <v>58</v>
      </c>
      <c r="B11" s="1462" t="s">
        <v>70</v>
      </c>
      <c r="C11" s="1338"/>
      <c r="D11" s="1714">
        <v>35</v>
      </c>
      <c r="E11" s="1714">
        <v>52</v>
      </c>
      <c r="F11" s="1714">
        <v>87</v>
      </c>
      <c r="G11" s="1338">
        <v>0</v>
      </c>
      <c r="H11" s="1338">
        <v>0</v>
      </c>
      <c r="I11" s="1338">
        <v>0</v>
      </c>
      <c r="J11" s="1338">
        <f t="shared" si="2"/>
        <v>35</v>
      </c>
      <c r="K11" s="1338">
        <f t="shared" si="3"/>
        <v>52</v>
      </c>
      <c r="L11" s="1338">
        <f t="shared" si="4"/>
        <v>87</v>
      </c>
      <c r="M11" s="1339"/>
      <c r="N11" s="1448" t="s">
        <v>506</v>
      </c>
      <c r="O11" s="35" t="s">
        <v>481</v>
      </c>
    </row>
    <row r="12" spans="1:17" ht="18" customHeight="1">
      <c r="A12" s="1338" t="s">
        <v>59</v>
      </c>
      <c r="B12" s="1462" t="s">
        <v>70</v>
      </c>
      <c r="C12" s="1338"/>
      <c r="D12" s="1714">
        <v>6</v>
      </c>
      <c r="E12" s="1714">
        <v>27</v>
      </c>
      <c r="F12" s="1714">
        <f t="shared" si="1"/>
        <v>33</v>
      </c>
      <c r="G12" s="1338">
        <v>0</v>
      </c>
      <c r="H12" s="1338">
        <v>0</v>
      </c>
      <c r="I12" s="1338">
        <v>0</v>
      </c>
      <c r="J12" s="1338">
        <f t="shared" si="2"/>
        <v>6</v>
      </c>
      <c r="K12" s="1338">
        <f t="shared" si="3"/>
        <v>27</v>
      </c>
      <c r="L12" s="1338">
        <f t="shared" si="4"/>
        <v>33</v>
      </c>
      <c r="M12" s="1339"/>
      <c r="N12" s="1448" t="s">
        <v>506</v>
      </c>
      <c r="O12" s="37" t="s">
        <v>482</v>
      </c>
    </row>
    <row r="13" spans="1:17" ht="18" customHeight="1">
      <c r="A13" s="2703" t="s">
        <v>60</v>
      </c>
      <c r="B13" s="1427" t="s">
        <v>187</v>
      </c>
      <c r="C13" s="1427"/>
      <c r="D13" s="1714">
        <v>44</v>
      </c>
      <c r="E13" s="1714">
        <v>25</v>
      </c>
      <c r="F13" s="1714">
        <f t="shared" si="1"/>
        <v>69</v>
      </c>
      <c r="G13" s="1338">
        <v>0</v>
      </c>
      <c r="H13" s="1338">
        <v>0</v>
      </c>
      <c r="I13" s="1338">
        <v>0</v>
      </c>
      <c r="J13" s="1338">
        <f t="shared" si="2"/>
        <v>44</v>
      </c>
      <c r="K13" s="1338">
        <f t="shared" si="3"/>
        <v>25</v>
      </c>
      <c r="L13" s="1338">
        <f t="shared" si="4"/>
        <v>69</v>
      </c>
      <c r="M13" s="1339"/>
      <c r="N13" s="1148" t="s">
        <v>592</v>
      </c>
      <c r="O13" s="2780" t="s">
        <v>483</v>
      </c>
    </row>
    <row r="14" spans="1:17" ht="18" customHeight="1">
      <c r="A14" s="2704"/>
      <c r="B14" s="1427" t="s">
        <v>1119</v>
      </c>
      <c r="C14" s="1427"/>
      <c r="D14" s="1714">
        <v>8</v>
      </c>
      <c r="E14" s="1714">
        <v>29</v>
      </c>
      <c r="F14" s="1714">
        <f t="shared" si="1"/>
        <v>37</v>
      </c>
      <c r="G14" s="1338">
        <v>0</v>
      </c>
      <c r="H14" s="1338">
        <v>0</v>
      </c>
      <c r="I14" s="1338">
        <v>0</v>
      </c>
      <c r="J14" s="1338">
        <f t="shared" ref="J14:J20" si="5">SUM(D14,G14)</f>
        <v>8</v>
      </c>
      <c r="K14" s="1338">
        <f t="shared" ref="K14:K20" si="6">SUM(E14,H14)</f>
        <v>29</v>
      </c>
      <c r="L14" s="1338">
        <f t="shared" ref="L14:L20" si="7">SUM(F14,I14)</f>
        <v>37</v>
      </c>
      <c r="M14" s="1339"/>
      <c r="N14" s="1251" t="s">
        <v>1703</v>
      </c>
      <c r="O14" s="2781"/>
    </row>
    <row r="15" spans="1:17" ht="18" customHeight="1">
      <c r="A15" s="2704"/>
      <c r="B15" s="1427" t="s">
        <v>188</v>
      </c>
      <c r="C15" s="1427"/>
      <c r="D15" s="1714">
        <v>92</v>
      </c>
      <c r="E15" s="1714">
        <v>45</v>
      </c>
      <c r="F15" s="1714">
        <f t="shared" si="1"/>
        <v>137</v>
      </c>
      <c r="G15" s="1338">
        <v>0</v>
      </c>
      <c r="H15" s="1338">
        <v>0</v>
      </c>
      <c r="I15" s="1338">
        <v>0</v>
      </c>
      <c r="J15" s="1338">
        <f t="shared" si="5"/>
        <v>92</v>
      </c>
      <c r="K15" s="1338">
        <f t="shared" si="6"/>
        <v>45</v>
      </c>
      <c r="L15" s="1338">
        <f t="shared" si="7"/>
        <v>137</v>
      </c>
      <c r="M15" s="1339"/>
      <c r="N15" s="1148" t="s">
        <v>593</v>
      </c>
      <c r="O15" s="2781"/>
      <c r="Q15" s="713"/>
    </row>
    <row r="16" spans="1:17" ht="18" customHeight="1">
      <c r="A16" s="2704"/>
      <c r="B16" s="1427" t="s">
        <v>18</v>
      </c>
      <c r="C16" s="1427"/>
      <c r="D16" s="1714">
        <v>39</v>
      </c>
      <c r="E16" s="1714">
        <v>26</v>
      </c>
      <c r="F16" s="1714">
        <f t="shared" si="1"/>
        <v>65</v>
      </c>
      <c r="G16" s="1338">
        <v>0</v>
      </c>
      <c r="H16" s="1338">
        <v>0</v>
      </c>
      <c r="I16" s="1338">
        <v>0</v>
      </c>
      <c r="J16" s="1338">
        <f t="shared" si="5"/>
        <v>39</v>
      </c>
      <c r="K16" s="1338">
        <f t="shared" si="6"/>
        <v>26</v>
      </c>
      <c r="L16" s="1338">
        <f t="shared" si="7"/>
        <v>65</v>
      </c>
      <c r="M16" s="1339"/>
      <c r="N16" s="1148" t="s">
        <v>594</v>
      </c>
      <c r="O16" s="2781"/>
    </row>
    <row r="17" spans="1:15" ht="18" customHeight="1">
      <c r="A17" s="2704"/>
      <c r="B17" s="1427" t="s">
        <v>1120</v>
      </c>
      <c r="C17" s="1427"/>
      <c r="D17" s="1714">
        <v>5</v>
      </c>
      <c r="E17" s="1714">
        <v>16</v>
      </c>
      <c r="F17" s="1714">
        <f t="shared" si="1"/>
        <v>21</v>
      </c>
      <c r="G17" s="1338">
        <v>0</v>
      </c>
      <c r="H17" s="1338">
        <v>0</v>
      </c>
      <c r="I17" s="1338">
        <v>0</v>
      </c>
      <c r="J17" s="1338">
        <f t="shared" si="5"/>
        <v>5</v>
      </c>
      <c r="K17" s="1338">
        <f t="shared" si="6"/>
        <v>16</v>
      </c>
      <c r="L17" s="1338">
        <f t="shared" si="7"/>
        <v>21</v>
      </c>
      <c r="M17" s="1339"/>
      <c r="N17" s="1148" t="s">
        <v>507</v>
      </c>
      <c r="O17" s="2781"/>
    </row>
    <row r="18" spans="1:15" ht="18" customHeight="1">
      <c r="A18" s="2704"/>
      <c r="B18" s="1427" t="s">
        <v>144</v>
      </c>
      <c r="C18" s="1427"/>
      <c r="D18" s="1714">
        <v>29</v>
      </c>
      <c r="E18" s="1714">
        <v>37</v>
      </c>
      <c r="F18" s="1714">
        <f t="shared" si="1"/>
        <v>66</v>
      </c>
      <c r="G18" s="1338">
        <v>0</v>
      </c>
      <c r="H18" s="1338">
        <v>0</v>
      </c>
      <c r="I18" s="1338">
        <v>0</v>
      </c>
      <c r="J18" s="1338">
        <f t="shared" si="5"/>
        <v>29</v>
      </c>
      <c r="K18" s="1338">
        <f t="shared" si="6"/>
        <v>37</v>
      </c>
      <c r="L18" s="1338">
        <f t="shared" si="7"/>
        <v>66</v>
      </c>
      <c r="M18" s="1339"/>
      <c r="N18" s="1148" t="s">
        <v>1704</v>
      </c>
      <c r="O18" s="2781"/>
    </row>
    <row r="19" spans="1:15" ht="18" customHeight="1">
      <c r="A19" s="2704"/>
      <c r="B19" s="1427" t="s">
        <v>1121</v>
      </c>
      <c r="C19" s="1427"/>
      <c r="D19" s="1714">
        <v>13</v>
      </c>
      <c r="E19" s="1714">
        <v>36</v>
      </c>
      <c r="F19" s="1714">
        <f t="shared" si="1"/>
        <v>49</v>
      </c>
      <c r="G19" s="1338">
        <v>0</v>
      </c>
      <c r="H19" s="1338">
        <v>0</v>
      </c>
      <c r="I19" s="1338">
        <v>0</v>
      </c>
      <c r="J19" s="1338">
        <f t="shared" si="5"/>
        <v>13</v>
      </c>
      <c r="K19" s="1338">
        <f t="shared" si="6"/>
        <v>36</v>
      </c>
      <c r="L19" s="1338">
        <f t="shared" si="7"/>
        <v>49</v>
      </c>
      <c r="M19" s="1339"/>
      <c r="N19" s="1148" t="s">
        <v>597</v>
      </c>
      <c r="O19" s="2781"/>
    </row>
    <row r="20" spans="1:15" ht="18" customHeight="1">
      <c r="A20" s="2705"/>
      <c r="B20" s="1427" t="s">
        <v>1122</v>
      </c>
      <c r="C20" s="1427"/>
      <c r="D20" s="1714">
        <v>43</v>
      </c>
      <c r="E20" s="1714">
        <v>26</v>
      </c>
      <c r="F20" s="1714">
        <f t="shared" si="1"/>
        <v>69</v>
      </c>
      <c r="G20" s="1338">
        <v>0</v>
      </c>
      <c r="H20" s="1338">
        <v>0</v>
      </c>
      <c r="I20" s="1338">
        <v>0</v>
      </c>
      <c r="J20" s="1338">
        <f t="shared" si="5"/>
        <v>43</v>
      </c>
      <c r="K20" s="1338">
        <f t="shared" si="6"/>
        <v>26</v>
      </c>
      <c r="L20" s="1338">
        <f t="shared" si="7"/>
        <v>69</v>
      </c>
      <c r="M20" s="1339"/>
      <c r="N20" s="1350" t="s">
        <v>1123</v>
      </c>
      <c r="O20" s="3032"/>
    </row>
    <row r="21" spans="1:15" ht="18" customHeight="1">
      <c r="A21" s="2706" t="s">
        <v>225</v>
      </c>
      <c r="B21" s="2706"/>
      <c r="C21" s="2706"/>
      <c r="D21" s="1338">
        <f>SUM(D13:D20)</f>
        <v>273</v>
      </c>
      <c r="E21" s="1338">
        <f>SUM(E13:E20)</f>
        <v>240</v>
      </c>
      <c r="F21" s="1714">
        <f t="shared" si="1"/>
        <v>513</v>
      </c>
      <c r="G21" s="1338">
        <f t="shared" ref="G21:L21" si="8">SUM(G13:G20)</f>
        <v>0</v>
      </c>
      <c r="H21" s="1338">
        <f t="shared" si="8"/>
        <v>0</v>
      </c>
      <c r="I21" s="1338">
        <f t="shared" si="8"/>
        <v>0</v>
      </c>
      <c r="J21" s="1338">
        <f t="shared" si="8"/>
        <v>273</v>
      </c>
      <c r="K21" s="1338">
        <f t="shared" si="8"/>
        <v>240</v>
      </c>
      <c r="L21" s="1338">
        <f t="shared" si="8"/>
        <v>513</v>
      </c>
      <c r="M21" s="2719" t="s">
        <v>2348</v>
      </c>
      <c r="N21" s="2719"/>
      <c r="O21" s="2719"/>
    </row>
    <row r="22" spans="1:15" ht="18" customHeight="1">
      <c r="A22" s="2703" t="s">
        <v>61</v>
      </c>
      <c r="B22" s="1427" t="s">
        <v>1069</v>
      </c>
      <c r="C22" s="1427"/>
      <c r="D22" s="1714">
        <v>27</v>
      </c>
      <c r="E22" s="1714">
        <v>38</v>
      </c>
      <c r="F22" s="1338">
        <f t="shared" ref="F22:F29" si="9">SUM(D22:E22)</f>
        <v>65</v>
      </c>
      <c r="G22" s="1338">
        <v>0</v>
      </c>
      <c r="H22" s="1338">
        <v>0</v>
      </c>
      <c r="I22" s="1338">
        <v>0</v>
      </c>
      <c r="J22" s="1338">
        <f t="shared" si="2"/>
        <v>27</v>
      </c>
      <c r="K22" s="1338">
        <f t="shared" si="3"/>
        <v>38</v>
      </c>
      <c r="L22" s="1338">
        <f t="shared" si="4"/>
        <v>65</v>
      </c>
      <c r="M22" s="1339"/>
      <c r="N22" s="1339" t="s">
        <v>512</v>
      </c>
      <c r="O22" s="2702" t="s">
        <v>485</v>
      </c>
    </row>
    <row r="23" spans="1:15" ht="21.75" customHeight="1">
      <c r="A23" s="2704"/>
      <c r="B23" s="1425" t="s">
        <v>1096</v>
      </c>
      <c r="C23" s="1425"/>
      <c r="D23" s="1712">
        <v>17</v>
      </c>
      <c r="E23" s="1712">
        <v>32</v>
      </c>
      <c r="F23" s="1342">
        <f t="shared" si="9"/>
        <v>49</v>
      </c>
      <c r="G23" s="1342">
        <v>0</v>
      </c>
      <c r="H23" s="1342">
        <v>0</v>
      </c>
      <c r="I23" s="1342">
        <v>0</v>
      </c>
      <c r="J23" s="1342">
        <f t="shared" si="2"/>
        <v>17</v>
      </c>
      <c r="K23" s="1342">
        <f t="shared" si="3"/>
        <v>32</v>
      </c>
      <c r="L23" s="1342">
        <f t="shared" si="4"/>
        <v>49</v>
      </c>
      <c r="M23" s="1376"/>
      <c r="N23" s="1350" t="s">
        <v>1080</v>
      </c>
      <c r="O23" s="2700"/>
    </row>
    <row r="24" spans="1:15" ht="18" customHeight="1">
      <c r="A24" s="2704"/>
      <c r="B24" s="1425" t="s">
        <v>74</v>
      </c>
      <c r="C24" s="1425"/>
      <c r="D24" s="1712">
        <v>13</v>
      </c>
      <c r="E24" s="1712">
        <v>7</v>
      </c>
      <c r="F24" s="1342">
        <f t="shared" si="9"/>
        <v>20</v>
      </c>
      <c r="G24" s="1342">
        <v>0</v>
      </c>
      <c r="H24" s="1342">
        <v>0</v>
      </c>
      <c r="I24" s="1342">
        <v>0</v>
      </c>
      <c r="J24" s="1342">
        <f t="shared" si="2"/>
        <v>13</v>
      </c>
      <c r="K24" s="1342">
        <f t="shared" si="3"/>
        <v>7</v>
      </c>
      <c r="L24" s="1342">
        <f t="shared" si="4"/>
        <v>20</v>
      </c>
      <c r="M24" s="1376"/>
      <c r="N24" s="1376" t="s">
        <v>691</v>
      </c>
      <c r="O24" s="2700"/>
    </row>
    <row r="25" spans="1:15" ht="18" customHeight="1">
      <c r="A25" s="2704"/>
      <c r="B25" s="1427" t="s">
        <v>183</v>
      </c>
      <c r="C25" s="1427"/>
      <c r="D25" s="1714">
        <v>6</v>
      </c>
      <c r="E25" s="1714">
        <v>29</v>
      </c>
      <c r="F25" s="1338">
        <f t="shared" si="9"/>
        <v>35</v>
      </c>
      <c r="G25" s="1338">
        <v>0</v>
      </c>
      <c r="H25" s="1338">
        <v>0</v>
      </c>
      <c r="I25" s="1338">
        <v>0</v>
      </c>
      <c r="J25" s="1338">
        <f t="shared" si="2"/>
        <v>6</v>
      </c>
      <c r="K25" s="1338">
        <f t="shared" si="3"/>
        <v>29</v>
      </c>
      <c r="L25" s="1338">
        <f t="shared" si="4"/>
        <v>35</v>
      </c>
      <c r="M25" s="1339"/>
      <c r="N25" s="1339" t="s">
        <v>515</v>
      </c>
      <c r="O25" s="2700"/>
    </row>
    <row r="26" spans="1:15" ht="18" customHeight="1">
      <c r="A26" s="2704"/>
      <c r="B26" s="1427" t="s">
        <v>76</v>
      </c>
      <c r="C26" s="1427"/>
      <c r="D26" s="1714">
        <v>6</v>
      </c>
      <c r="E26" s="1714">
        <v>26</v>
      </c>
      <c r="F26" s="1338">
        <f t="shared" si="9"/>
        <v>32</v>
      </c>
      <c r="G26" s="1338">
        <v>0</v>
      </c>
      <c r="H26" s="1338">
        <v>0</v>
      </c>
      <c r="I26" s="1338">
        <v>0</v>
      </c>
      <c r="J26" s="1338">
        <f t="shared" si="2"/>
        <v>6</v>
      </c>
      <c r="K26" s="1338">
        <f t="shared" si="3"/>
        <v>26</v>
      </c>
      <c r="L26" s="1338">
        <f t="shared" si="4"/>
        <v>32</v>
      </c>
      <c r="M26" s="1339"/>
      <c r="N26" s="1339" t="s">
        <v>516</v>
      </c>
      <c r="O26" s="2700"/>
    </row>
    <row r="27" spans="1:15" ht="18" customHeight="1">
      <c r="A27" s="2704"/>
      <c r="B27" s="1427" t="s">
        <v>23</v>
      </c>
      <c r="C27" s="1427"/>
      <c r="D27" s="1714">
        <v>14</v>
      </c>
      <c r="E27" s="1714">
        <v>4</v>
      </c>
      <c r="F27" s="1338">
        <f t="shared" si="9"/>
        <v>18</v>
      </c>
      <c r="G27" s="1338">
        <v>0</v>
      </c>
      <c r="H27" s="1338">
        <v>0</v>
      </c>
      <c r="I27" s="1338">
        <v>0</v>
      </c>
      <c r="J27" s="1338">
        <f t="shared" si="2"/>
        <v>14</v>
      </c>
      <c r="K27" s="1338">
        <f t="shared" si="3"/>
        <v>4</v>
      </c>
      <c r="L27" s="1338">
        <f t="shared" si="4"/>
        <v>18</v>
      </c>
      <c r="M27" s="1339"/>
      <c r="N27" s="1343" t="s">
        <v>517</v>
      </c>
      <c r="O27" s="2700"/>
    </row>
    <row r="28" spans="1:15" ht="18" customHeight="1">
      <c r="A28" s="2704"/>
      <c r="B28" s="1427" t="s">
        <v>75</v>
      </c>
      <c r="C28" s="1427"/>
      <c r="D28" s="1714">
        <v>8</v>
      </c>
      <c r="E28" s="1714">
        <v>22</v>
      </c>
      <c r="F28" s="1338">
        <f t="shared" si="9"/>
        <v>30</v>
      </c>
      <c r="G28" s="1338">
        <v>0</v>
      </c>
      <c r="H28" s="1338">
        <v>0</v>
      </c>
      <c r="I28" s="1338">
        <v>0</v>
      </c>
      <c r="J28" s="1338">
        <f t="shared" si="2"/>
        <v>8</v>
      </c>
      <c r="K28" s="1338">
        <f t="shared" si="3"/>
        <v>22</v>
      </c>
      <c r="L28" s="1338">
        <f t="shared" si="4"/>
        <v>30</v>
      </c>
      <c r="M28" s="1339"/>
      <c r="N28" s="1339" t="s">
        <v>518</v>
      </c>
      <c r="O28" s="2700"/>
    </row>
    <row r="29" spans="1:15" ht="18" customHeight="1">
      <c r="A29" s="2705"/>
      <c r="B29" s="1428" t="s">
        <v>1070</v>
      </c>
      <c r="C29" s="1428"/>
      <c r="D29" s="1719">
        <v>12</v>
      </c>
      <c r="E29" s="1719">
        <v>24</v>
      </c>
      <c r="F29" s="1368">
        <f t="shared" si="9"/>
        <v>36</v>
      </c>
      <c r="G29" s="1368">
        <v>0</v>
      </c>
      <c r="H29" s="1368">
        <v>0</v>
      </c>
      <c r="I29" s="1368">
        <v>0</v>
      </c>
      <c r="J29" s="1368">
        <f t="shared" si="2"/>
        <v>12</v>
      </c>
      <c r="K29" s="1368">
        <f t="shared" si="3"/>
        <v>24</v>
      </c>
      <c r="L29" s="1368">
        <f t="shared" si="4"/>
        <v>36</v>
      </c>
      <c r="M29" s="1397"/>
      <c r="N29" s="1397" t="s">
        <v>1081</v>
      </c>
      <c r="O29" s="2701"/>
    </row>
    <row r="30" spans="1:15" ht="18" customHeight="1" thickBot="1">
      <c r="A30" s="2728" t="s">
        <v>225</v>
      </c>
      <c r="B30" s="2728"/>
      <c r="C30" s="2728"/>
      <c r="D30" s="1360">
        <f>SUM(D22:D29)</f>
        <v>103</v>
      </c>
      <c r="E30" s="1360">
        <f t="shared" ref="E30:L30" si="10">SUM(E22:E29)</f>
        <v>182</v>
      </c>
      <c r="F30" s="1360">
        <f t="shared" si="10"/>
        <v>285</v>
      </c>
      <c r="G30" s="1360">
        <f t="shared" si="10"/>
        <v>0</v>
      </c>
      <c r="H30" s="1360">
        <f t="shared" si="10"/>
        <v>0</v>
      </c>
      <c r="I30" s="1360">
        <f t="shared" si="10"/>
        <v>0</v>
      </c>
      <c r="J30" s="1360">
        <f t="shared" si="10"/>
        <v>103</v>
      </c>
      <c r="K30" s="1360">
        <f t="shared" si="10"/>
        <v>182</v>
      </c>
      <c r="L30" s="1360">
        <f t="shared" si="10"/>
        <v>285</v>
      </c>
      <c r="M30" s="2713" t="s">
        <v>2348</v>
      </c>
      <c r="N30" s="2713"/>
      <c r="O30" s="2713"/>
    </row>
    <row r="31" spans="1:15" ht="18" customHeight="1" thickTop="1">
      <c r="A31" s="1337"/>
      <c r="B31" s="1337"/>
      <c r="C31" s="1337"/>
      <c r="D31" s="1337"/>
      <c r="E31" s="1337"/>
      <c r="F31" s="1337"/>
      <c r="G31" s="1337"/>
      <c r="H31" s="1337"/>
      <c r="I31" s="1337"/>
      <c r="J31" s="1337"/>
      <c r="K31" s="1337"/>
      <c r="L31" s="1337"/>
      <c r="M31" s="1366"/>
      <c r="N31" s="1366"/>
      <c r="O31" s="1366"/>
    </row>
    <row r="32" spans="1:15" ht="18" customHeight="1">
      <c r="A32" s="1337"/>
      <c r="B32" s="1337"/>
      <c r="C32" s="1337"/>
      <c r="D32" s="1337"/>
      <c r="E32" s="1337"/>
      <c r="F32" s="1337"/>
      <c r="G32" s="1337"/>
      <c r="H32" s="1337"/>
      <c r="I32" s="1337"/>
      <c r="J32" s="1337"/>
      <c r="K32" s="1337"/>
      <c r="L32" s="1337"/>
      <c r="M32" s="1366"/>
      <c r="N32" s="1366"/>
      <c r="O32" s="1366"/>
    </row>
    <row r="33" spans="1:15" s="285" customFormat="1" ht="21" customHeight="1" thickBot="1">
      <c r="A33" s="2984" t="s">
        <v>2178</v>
      </c>
      <c r="B33" s="2984"/>
      <c r="C33" s="1361"/>
      <c r="D33" s="1361"/>
      <c r="E33" s="1361"/>
      <c r="F33" s="1361"/>
      <c r="G33" s="1361"/>
      <c r="H33" s="1361"/>
      <c r="I33" s="1361"/>
      <c r="J33" s="1361"/>
      <c r="K33" s="1361"/>
      <c r="L33" s="1361"/>
      <c r="M33" s="1366"/>
      <c r="N33" s="2965" t="s">
        <v>2183</v>
      </c>
      <c r="O33" s="2965"/>
    </row>
    <row r="34" spans="1:15" ht="18.75" customHeight="1" thickTop="1">
      <c r="A34" s="2695" t="s">
        <v>53</v>
      </c>
      <c r="B34" s="2695" t="s">
        <v>54</v>
      </c>
      <c r="C34" s="2695" t="s">
        <v>55</v>
      </c>
      <c r="D34" s="2695" t="s">
        <v>45</v>
      </c>
      <c r="E34" s="2695"/>
      <c r="F34" s="2695"/>
      <c r="G34" s="2695" t="s">
        <v>46</v>
      </c>
      <c r="H34" s="2695"/>
      <c r="I34" s="2695"/>
      <c r="J34" s="2695" t="s">
        <v>905</v>
      </c>
      <c r="K34" s="2695"/>
      <c r="L34" s="2695"/>
      <c r="M34" s="2874" t="s">
        <v>503</v>
      </c>
      <c r="N34" s="2874" t="s">
        <v>509</v>
      </c>
      <c r="O34" s="2874" t="s">
        <v>502</v>
      </c>
    </row>
    <row r="35" spans="1:15" ht="18.75" customHeight="1">
      <c r="A35" s="2690"/>
      <c r="B35" s="2690"/>
      <c r="C35" s="2690"/>
      <c r="D35" s="2690" t="s">
        <v>1673</v>
      </c>
      <c r="E35" s="2690"/>
      <c r="F35" s="2690"/>
      <c r="G35" s="2690" t="s">
        <v>463</v>
      </c>
      <c r="H35" s="2690"/>
      <c r="I35" s="2690"/>
      <c r="J35" s="2690" t="s">
        <v>464</v>
      </c>
      <c r="K35" s="2690"/>
      <c r="L35" s="2690"/>
      <c r="M35" s="2875"/>
      <c r="N35" s="2875"/>
      <c r="O35" s="2875"/>
    </row>
    <row r="36" spans="1:15" ht="18.75" customHeight="1">
      <c r="A36" s="2690"/>
      <c r="B36" s="2690"/>
      <c r="C36" s="2690"/>
      <c r="D36" s="1359" t="s">
        <v>931</v>
      </c>
      <c r="E36" s="1359" t="s">
        <v>1126</v>
      </c>
      <c r="F36" s="1335" t="s">
        <v>954</v>
      </c>
      <c r="G36" s="1359" t="s">
        <v>931</v>
      </c>
      <c r="H36" s="1359" t="s">
        <v>1126</v>
      </c>
      <c r="I36" s="1335" t="s">
        <v>954</v>
      </c>
      <c r="J36" s="1359" t="s">
        <v>931</v>
      </c>
      <c r="K36" s="1359" t="s">
        <v>1126</v>
      </c>
      <c r="L36" s="1335" t="s">
        <v>954</v>
      </c>
      <c r="M36" s="2875"/>
      <c r="N36" s="2875"/>
      <c r="O36" s="2875"/>
    </row>
    <row r="37" spans="1:15" ht="18.75" customHeight="1" thickBot="1">
      <c r="A37" s="2707"/>
      <c r="B37" s="2707"/>
      <c r="C37" s="2707"/>
      <c r="D37" s="1336" t="s">
        <v>934</v>
      </c>
      <c r="E37" s="1336" t="s">
        <v>935</v>
      </c>
      <c r="F37" s="1336" t="s">
        <v>936</v>
      </c>
      <c r="G37" s="1336" t="s">
        <v>934</v>
      </c>
      <c r="H37" s="1336" t="s">
        <v>935</v>
      </c>
      <c r="I37" s="1336" t="s">
        <v>936</v>
      </c>
      <c r="J37" s="1336" t="s">
        <v>934</v>
      </c>
      <c r="K37" s="1336" t="s">
        <v>935</v>
      </c>
      <c r="L37" s="1336" t="s">
        <v>936</v>
      </c>
      <c r="M37" s="2876"/>
      <c r="N37" s="2876"/>
      <c r="O37" s="2876"/>
    </row>
    <row r="38" spans="1:15" ht="18" customHeight="1">
      <c r="A38" s="1338" t="s">
        <v>62</v>
      </c>
      <c r="B38" s="1337" t="s">
        <v>70</v>
      </c>
      <c r="C38" s="1345"/>
      <c r="D38" s="1345">
        <v>20</v>
      </c>
      <c r="E38" s="1345">
        <v>19</v>
      </c>
      <c r="F38" s="1345">
        <f>SUM(D38:E38)</f>
        <v>39</v>
      </c>
      <c r="G38" s="1338">
        <f t="shared" ref="G38:I39" si="11">SUM(G26:G37)</f>
        <v>0</v>
      </c>
      <c r="H38" s="1338">
        <f t="shared" si="11"/>
        <v>0</v>
      </c>
      <c r="I38" s="1338">
        <f t="shared" si="11"/>
        <v>0</v>
      </c>
      <c r="J38" s="1345">
        <f>SUM(D38,G38)</f>
        <v>20</v>
      </c>
      <c r="K38" s="1345">
        <f t="shared" ref="K38:K46" si="12">SUM(E38,H38)</f>
        <v>19</v>
      </c>
      <c r="L38" s="1345">
        <f t="shared" ref="L38:L46" si="13">SUM(F38,I38)</f>
        <v>39</v>
      </c>
      <c r="M38" s="1366"/>
      <c r="N38" s="1366" t="s">
        <v>506</v>
      </c>
      <c r="O38" s="1366" t="s">
        <v>486</v>
      </c>
    </row>
    <row r="39" spans="1:15" ht="18" customHeight="1">
      <c r="A39" s="2703" t="s">
        <v>63</v>
      </c>
      <c r="B39" s="1338" t="s">
        <v>77</v>
      </c>
      <c r="C39" s="1338"/>
      <c r="D39" s="1338">
        <v>6</v>
      </c>
      <c r="E39" s="1338">
        <v>45</v>
      </c>
      <c r="F39" s="1345">
        <f t="shared" ref="F39:F46" si="14">SUM(D39:E39)</f>
        <v>51</v>
      </c>
      <c r="G39" s="1338">
        <f t="shared" si="11"/>
        <v>0</v>
      </c>
      <c r="H39" s="1338">
        <f t="shared" si="11"/>
        <v>0</v>
      </c>
      <c r="I39" s="1338">
        <f t="shared" si="11"/>
        <v>0</v>
      </c>
      <c r="J39" s="1345">
        <f t="shared" ref="J39:J46" si="15">SUM(D39,G39)</f>
        <v>6</v>
      </c>
      <c r="K39" s="1345">
        <f t="shared" si="12"/>
        <v>45</v>
      </c>
      <c r="L39" s="1345">
        <f t="shared" si="13"/>
        <v>51</v>
      </c>
      <c r="M39" s="1339"/>
      <c r="N39" s="1339" t="s">
        <v>519</v>
      </c>
      <c r="O39" s="2702" t="s">
        <v>487</v>
      </c>
    </row>
    <row r="40" spans="1:15" ht="18" customHeight="1">
      <c r="A40" s="2704"/>
      <c r="B40" s="1338" t="s">
        <v>248</v>
      </c>
      <c r="C40" s="1338"/>
      <c r="D40" s="1714">
        <v>27</v>
      </c>
      <c r="E40" s="1714">
        <v>46</v>
      </c>
      <c r="F40" s="1345">
        <f t="shared" si="14"/>
        <v>73</v>
      </c>
      <c r="G40" s="1338">
        <f t="shared" ref="G40" si="16">SUM(G28:G39)</f>
        <v>0</v>
      </c>
      <c r="H40" s="1338">
        <f t="shared" ref="H40:I40" si="17">SUM(H28:H39)</f>
        <v>0</v>
      </c>
      <c r="I40" s="1338">
        <f t="shared" si="17"/>
        <v>0</v>
      </c>
      <c r="J40" s="1345">
        <f t="shared" si="15"/>
        <v>27</v>
      </c>
      <c r="K40" s="1345">
        <f t="shared" si="12"/>
        <v>46</v>
      </c>
      <c r="L40" s="1345">
        <f t="shared" si="13"/>
        <v>73</v>
      </c>
      <c r="M40" s="1339"/>
      <c r="N40" s="1376" t="s">
        <v>1705</v>
      </c>
      <c r="O40" s="2700"/>
    </row>
    <row r="41" spans="1:15" ht="18" customHeight="1">
      <c r="A41" s="2704"/>
      <c r="B41" s="1338" t="s">
        <v>78</v>
      </c>
      <c r="C41" s="1338"/>
      <c r="D41" s="1714">
        <v>25</v>
      </c>
      <c r="E41" s="1714">
        <v>20</v>
      </c>
      <c r="F41" s="1345">
        <f t="shared" si="14"/>
        <v>45</v>
      </c>
      <c r="G41" s="1338">
        <f>SUM(G28:G39)</f>
        <v>0</v>
      </c>
      <c r="H41" s="1338">
        <f>SUM(H28:H39)</f>
        <v>0</v>
      </c>
      <c r="I41" s="1338">
        <f>SUM(I28:I39)</f>
        <v>0</v>
      </c>
      <c r="J41" s="1345">
        <f t="shared" si="15"/>
        <v>25</v>
      </c>
      <c r="K41" s="1345">
        <f t="shared" si="12"/>
        <v>20</v>
      </c>
      <c r="L41" s="1345">
        <f t="shared" si="13"/>
        <v>45</v>
      </c>
      <c r="M41" s="1339"/>
      <c r="N41" s="1339" t="s">
        <v>521</v>
      </c>
      <c r="O41" s="2700"/>
    </row>
    <row r="42" spans="1:15" ht="18" customHeight="1">
      <c r="A42" s="2704"/>
      <c r="B42" s="1338" t="s">
        <v>79</v>
      </c>
      <c r="C42" s="1338"/>
      <c r="D42" s="1714">
        <v>32</v>
      </c>
      <c r="E42" s="1714">
        <v>16</v>
      </c>
      <c r="F42" s="1345">
        <f t="shared" si="14"/>
        <v>48</v>
      </c>
      <c r="G42" s="1338">
        <f>SUM(G31:G41)</f>
        <v>0</v>
      </c>
      <c r="H42" s="1338">
        <f>SUM(H31:H41)</f>
        <v>0</v>
      </c>
      <c r="I42" s="1338">
        <f>SUM(I31:I41)</f>
        <v>0</v>
      </c>
      <c r="J42" s="1345">
        <f t="shared" si="15"/>
        <v>32</v>
      </c>
      <c r="K42" s="1345">
        <f t="shared" si="12"/>
        <v>16</v>
      </c>
      <c r="L42" s="1345">
        <f t="shared" si="13"/>
        <v>48</v>
      </c>
      <c r="M42" s="1339"/>
      <c r="N42" s="1339" t="s">
        <v>522</v>
      </c>
      <c r="O42" s="2700"/>
    </row>
    <row r="43" spans="1:15" ht="18" customHeight="1">
      <c r="A43" s="2704"/>
      <c r="B43" s="1338" t="s">
        <v>80</v>
      </c>
      <c r="C43" s="1338"/>
      <c r="D43" s="1714">
        <v>14</v>
      </c>
      <c r="E43" s="1714">
        <v>30</v>
      </c>
      <c r="F43" s="1345">
        <f t="shared" si="14"/>
        <v>44</v>
      </c>
      <c r="G43" s="1338">
        <f>SUM(G31:G42)</f>
        <v>0</v>
      </c>
      <c r="H43" s="1338">
        <f>SUM(H31:H42)</f>
        <v>0</v>
      </c>
      <c r="I43" s="1338">
        <f>SUM(I31:I42)</f>
        <v>0</v>
      </c>
      <c r="J43" s="1345">
        <f t="shared" si="15"/>
        <v>14</v>
      </c>
      <c r="K43" s="1345">
        <f t="shared" si="12"/>
        <v>30</v>
      </c>
      <c r="L43" s="1345">
        <f t="shared" si="13"/>
        <v>44</v>
      </c>
      <c r="M43" s="1339"/>
      <c r="N43" s="1339" t="s">
        <v>523</v>
      </c>
      <c r="O43" s="2700"/>
    </row>
    <row r="44" spans="1:15" ht="18" customHeight="1">
      <c r="A44" s="2704"/>
      <c r="B44" s="1338" t="s">
        <v>27</v>
      </c>
      <c r="C44" s="1338"/>
      <c r="D44" s="1714">
        <v>18</v>
      </c>
      <c r="E44" s="1714">
        <v>34</v>
      </c>
      <c r="F44" s="1345">
        <f t="shared" si="14"/>
        <v>52</v>
      </c>
      <c r="G44" s="1338">
        <f t="shared" ref="G44:I44" si="18">SUM(G31:G43)</f>
        <v>0</v>
      </c>
      <c r="H44" s="1338">
        <f t="shared" si="18"/>
        <v>0</v>
      </c>
      <c r="I44" s="1338">
        <f t="shared" si="18"/>
        <v>0</v>
      </c>
      <c r="J44" s="1345">
        <f t="shared" si="15"/>
        <v>18</v>
      </c>
      <c r="K44" s="1345">
        <f t="shared" si="12"/>
        <v>34</v>
      </c>
      <c r="L44" s="1345">
        <f t="shared" si="13"/>
        <v>52</v>
      </c>
      <c r="M44" s="1339"/>
      <c r="N44" s="1339" t="s">
        <v>524</v>
      </c>
      <c r="O44" s="2700"/>
    </row>
    <row r="45" spans="1:15" ht="18" customHeight="1">
      <c r="A45" s="2705"/>
      <c r="B45" s="1338" t="s">
        <v>22</v>
      </c>
      <c r="C45" s="1338"/>
      <c r="D45" s="1714">
        <v>7</v>
      </c>
      <c r="E45" s="1714">
        <v>54</v>
      </c>
      <c r="F45" s="1345">
        <f t="shared" si="14"/>
        <v>61</v>
      </c>
      <c r="G45" s="1338">
        <f t="shared" ref="G45:I45" si="19">SUM(G32:G44)</f>
        <v>0</v>
      </c>
      <c r="H45" s="1338">
        <f t="shared" si="19"/>
        <v>0</v>
      </c>
      <c r="I45" s="1338">
        <f t="shared" si="19"/>
        <v>0</v>
      </c>
      <c r="J45" s="1345">
        <f t="shared" si="15"/>
        <v>7</v>
      </c>
      <c r="K45" s="1345">
        <f t="shared" si="12"/>
        <v>54</v>
      </c>
      <c r="L45" s="1345">
        <f t="shared" si="13"/>
        <v>61</v>
      </c>
      <c r="M45" s="1339"/>
      <c r="N45" s="1339" t="s">
        <v>507</v>
      </c>
      <c r="O45" s="2701"/>
    </row>
    <row r="46" spans="1:15" ht="18" customHeight="1">
      <c r="A46" s="2706" t="s">
        <v>225</v>
      </c>
      <c r="B46" s="2706"/>
      <c r="C46" s="2706"/>
      <c r="D46" s="1338">
        <f>SUM(D39:D45)</f>
        <v>129</v>
      </c>
      <c r="E46" s="1338">
        <f>SUM(E39:E45)</f>
        <v>245</v>
      </c>
      <c r="F46" s="1338">
        <f t="shared" si="14"/>
        <v>374</v>
      </c>
      <c r="G46" s="1338">
        <f t="shared" ref="G46:I46" si="20">SUM(G33:G45)</f>
        <v>0</v>
      </c>
      <c r="H46" s="1338">
        <f t="shared" si="20"/>
        <v>0</v>
      </c>
      <c r="I46" s="1338">
        <f t="shared" si="20"/>
        <v>0</v>
      </c>
      <c r="J46" s="1338">
        <f t="shared" si="15"/>
        <v>129</v>
      </c>
      <c r="K46" s="1338">
        <f t="shared" si="12"/>
        <v>245</v>
      </c>
      <c r="L46" s="1338">
        <f t="shared" si="13"/>
        <v>374</v>
      </c>
      <c r="M46" s="2719" t="s">
        <v>2348</v>
      </c>
      <c r="N46" s="2719"/>
      <c r="O46" s="2719"/>
    </row>
    <row r="47" spans="1:15" ht="18" customHeight="1">
      <c r="A47" s="2709" t="s">
        <v>64</v>
      </c>
      <c r="B47" s="1345" t="s">
        <v>83</v>
      </c>
      <c r="C47" s="1345"/>
      <c r="D47" s="1716">
        <v>32</v>
      </c>
      <c r="E47" s="1716">
        <v>46</v>
      </c>
      <c r="F47" s="1345">
        <f>SUM(D47:E47)</f>
        <v>78</v>
      </c>
      <c r="G47" s="1345">
        <v>0</v>
      </c>
      <c r="H47" s="1345">
        <v>0</v>
      </c>
      <c r="I47" s="1345">
        <v>0</v>
      </c>
      <c r="J47" s="1345">
        <f>SUM(D47,G47)</f>
        <v>32</v>
      </c>
      <c r="K47" s="1345">
        <f t="shared" ref="K47:L47" si="21">SUM(E47,H47)</f>
        <v>46</v>
      </c>
      <c r="L47" s="1345">
        <f t="shared" si="21"/>
        <v>78</v>
      </c>
      <c r="M47" s="929"/>
      <c r="N47" s="929" t="s">
        <v>528</v>
      </c>
      <c r="O47" s="2720" t="s">
        <v>527</v>
      </c>
    </row>
    <row r="48" spans="1:15" ht="18" customHeight="1">
      <c r="A48" s="2710"/>
      <c r="B48" s="1338" t="s">
        <v>87</v>
      </c>
      <c r="C48" s="1338"/>
      <c r="D48" s="1714">
        <v>83</v>
      </c>
      <c r="E48" s="1714">
        <v>50</v>
      </c>
      <c r="F48" s="1338">
        <f t="shared" ref="F48:F51" si="22">SUM(D48:E48)</f>
        <v>133</v>
      </c>
      <c r="G48" s="1338">
        <v>0</v>
      </c>
      <c r="H48" s="1338">
        <v>0</v>
      </c>
      <c r="I48" s="1338">
        <v>0</v>
      </c>
      <c r="J48" s="1338">
        <f t="shared" ref="J48:J72" si="23">SUM(D48,G48)</f>
        <v>83</v>
      </c>
      <c r="K48" s="1338">
        <f t="shared" ref="K48:K72" si="24">SUM(E48,H48)</f>
        <v>50</v>
      </c>
      <c r="L48" s="1338">
        <f t="shared" ref="L48:L72" si="25">SUM(F48,I48)</f>
        <v>133</v>
      </c>
      <c r="M48" s="2981" t="s">
        <v>1082</v>
      </c>
      <c r="N48" s="3024"/>
      <c r="O48" s="2717"/>
    </row>
    <row r="49" spans="1:15" ht="18" customHeight="1">
      <c r="A49" s="2710"/>
      <c r="B49" s="1338" t="s">
        <v>84</v>
      </c>
      <c r="C49" s="1338"/>
      <c r="D49" s="1714">
        <v>79</v>
      </c>
      <c r="E49" s="1714">
        <v>39</v>
      </c>
      <c r="F49" s="1338">
        <f t="shared" si="22"/>
        <v>118</v>
      </c>
      <c r="G49" s="1338">
        <v>0</v>
      </c>
      <c r="H49" s="1338">
        <v>0</v>
      </c>
      <c r="I49" s="1338">
        <v>0</v>
      </c>
      <c r="J49" s="1338">
        <f t="shared" si="23"/>
        <v>79</v>
      </c>
      <c r="K49" s="1338">
        <f t="shared" si="24"/>
        <v>39</v>
      </c>
      <c r="L49" s="1338">
        <f t="shared" si="25"/>
        <v>118</v>
      </c>
      <c r="M49" s="1339"/>
      <c r="N49" s="1339" t="s">
        <v>532</v>
      </c>
      <c r="O49" s="2717"/>
    </row>
    <row r="50" spans="1:15" ht="28.5" customHeight="1">
      <c r="A50" s="2710"/>
      <c r="B50" s="1338" t="s">
        <v>173</v>
      </c>
      <c r="C50" s="1338"/>
      <c r="D50" s="1714">
        <v>86</v>
      </c>
      <c r="E50" s="1714">
        <v>47</v>
      </c>
      <c r="F50" s="1338">
        <f t="shared" si="22"/>
        <v>133</v>
      </c>
      <c r="G50" s="1338">
        <v>0</v>
      </c>
      <c r="H50" s="1338">
        <v>0</v>
      </c>
      <c r="I50" s="1338">
        <v>0</v>
      </c>
      <c r="J50" s="1338">
        <f t="shared" si="23"/>
        <v>86</v>
      </c>
      <c r="K50" s="1338">
        <f t="shared" si="24"/>
        <v>47</v>
      </c>
      <c r="L50" s="1338">
        <f t="shared" si="25"/>
        <v>133</v>
      </c>
      <c r="M50" s="1339"/>
      <c r="N50" s="1343" t="s">
        <v>686</v>
      </c>
      <c r="O50" s="2717"/>
    </row>
    <row r="51" spans="1:15" ht="18" customHeight="1">
      <c r="A51" s="2711"/>
      <c r="B51" s="1338" t="s">
        <v>97</v>
      </c>
      <c r="C51" s="1338"/>
      <c r="D51" s="1714">
        <v>56</v>
      </c>
      <c r="E51" s="1714">
        <v>47</v>
      </c>
      <c r="F51" s="1338">
        <f t="shared" si="22"/>
        <v>103</v>
      </c>
      <c r="G51" s="1338">
        <v>0</v>
      </c>
      <c r="H51" s="1338">
        <v>0</v>
      </c>
      <c r="I51" s="1338">
        <v>0</v>
      </c>
      <c r="J51" s="1338">
        <f t="shared" si="23"/>
        <v>56</v>
      </c>
      <c r="K51" s="1338">
        <f t="shared" si="24"/>
        <v>47</v>
      </c>
      <c r="L51" s="1338">
        <f t="shared" si="25"/>
        <v>103</v>
      </c>
      <c r="M51" s="1339"/>
      <c r="N51" s="1339" t="s">
        <v>533</v>
      </c>
      <c r="O51" s="2718"/>
    </row>
    <row r="52" spans="1:15" ht="18" customHeight="1">
      <c r="A52" s="2706" t="s">
        <v>225</v>
      </c>
      <c r="B52" s="2706"/>
      <c r="C52" s="2706"/>
      <c r="D52" s="1338">
        <f>SUM(D47:D51)</f>
        <v>336</v>
      </c>
      <c r="E52" s="1338">
        <f t="shared" ref="E52:I52" si="26">SUM(E47:E51)</f>
        <v>229</v>
      </c>
      <c r="F52" s="1338">
        <f t="shared" si="26"/>
        <v>565</v>
      </c>
      <c r="G52" s="1338">
        <f t="shared" si="26"/>
        <v>0</v>
      </c>
      <c r="H52" s="1338">
        <f t="shared" si="26"/>
        <v>0</v>
      </c>
      <c r="I52" s="1338">
        <f t="shared" si="26"/>
        <v>0</v>
      </c>
      <c r="J52" s="1338">
        <f t="shared" si="23"/>
        <v>336</v>
      </c>
      <c r="K52" s="1338">
        <f t="shared" si="24"/>
        <v>229</v>
      </c>
      <c r="L52" s="1338">
        <f t="shared" si="25"/>
        <v>565</v>
      </c>
      <c r="M52" s="2719" t="s">
        <v>2348</v>
      </c>
      <c r="N52" s="2719"/>
      <c r="O52" s="2719"/>
    </row>
    <row r="53" spans="1:15" ht="18" customHeight="1">
      <c r="A53" s="2709" t="s">
        <v>137</v>
      </c>
      <c r="B53" s="1338" t="s">
        <v>77</v>
      </c>
      <c r="C53" s="1338"/>
      <c r="D53" s="1714">
        <v>12</v>
      </c>
      <c r="E53" s="1714">
        <v>58</v>
      </c>
      <c r="F53" s="1338">
        <f>SUM(D53:E53)</f>
        <v>70</v>
      </c>
      <c r="G53" s="1338">
        <v>0</v>
      </c>
      <c r="H53" s="1338">
        <v>0</v>
      </c>
      <c r="I53" s="1338">
        <v>0</v>
      </c>
      <c r="J53" s="1338">
        <f t="shared" si="23"/>
        <v>12</v>
      </c>
      <c r="K53" s="1338">
        <f t="shared" si="24"/>
        <v>58</v>
      </c>
      <c r="L53" s="1338">
        <f t="shared" si="25"/>
        <v>70</v>
      </c>
      <c r="M53" s="1339"/>
      <c r="N53" s="929" t="s">
        <v>519</v>
      </c>
      <c r="O53" s="2720" t="s">
        <v>1819</v>
      </c>
    </row>
    <row r="54" spans="1:15" ht="18" customHeight="1">
      <c r="A54" s="2710"/>
      <c r="B54" s="1338" t="s">
        <v>78</v>
      </c>
      <c r="C54" s="1338"/>
      <c r="D54" s="1714">
        <v>60</v>
      </c>
      <c r="E54" s="1714">
        <v>60</v>
      </c>
      <c r="F54" s="1338">
        <f t="shared" ref="F54:F57" si="27">SUM(D54:E54)</f>
        <v>120</v>
      </c>
      <c r="G54" s="1338">
        <v>0</v>
      </c>
      <c r="H54" s="1338">
        <v>0</v>
      </c>
      <c r="I54" s="1338">
        <v>0</v>
      </c>
      <c r="J54" s="1338">
        <f t="shared" si="23"/>
        <v>60</v>
      </c>
      <c r="K54" s="1338">
        <f t="shared" si="24"/>
        <v>60</v>
      </c>
      <c r="L54" s="1338">
        <f t="shared" si="25"/>
        <v>120</v>
      </c>
      <c r="M54" s="1339"/>
      <c r="N54" s="1339" t="s">
        <v>521</v>
      </c>
      <c r="O54" s="2717"/>
    </row>
    <row r="55" spans="1:15" ht="18" customHeight="1">
      <c r="A55" s="2710"/>
      <c r="B55" s="1338" t="s">
        <v>79</v>
      </c>
      <c r="C55" s="1338"/>
      <c r="D55" s="1714">
        <v>44</v>
      </c>
      <c r="E55" s="1714">
        <v>43</v>
      </c>
      <c r="F55" s="1338">
        <f t="shared" si="27"/>
        <v>87</v>
      </c>
      <c r="G55" s="1338">
        <v>0</v>
      </c>
      <c r="H55" s="1338">
        <v>0</v>
      </c>
      <c r="I55" s="1338">
        <v>0</v>
      </c>
      <c r="J55" s="1338">
        <f t="shared" si="23"/>
        <v>44</v>
      </c>
      <c r="K55" s="1338">
        <f t="shared" si="24"/>
        <v>43</v>
      </c>
      <c r="L55" s="1338">
        <f t="shared" si="25"/>
        <v>87</v>
      </c>
      <c r="M55" s="1339"/>
      <c r="N55" s="1339" t="s">
        <v>1084</v>
      </c>
      <c r="O55" s="2717"/>
    </row>
    <row r="56" spans="1:15" ht="18" customHeight="1">
      <c r="A56" s="2710"/>
      <c r="B56" s="1338" t="s">
        <v>80</v>
      </c>
      <c r="C56" s="1338"/>
      <c r="D56" s="1714">
        <v>35</v>
      </c>
      <c r="E56" s="1714">
        <v>41</v>
      </c>
      <c r="F56" s="1338">
        <f t="shared" si="27"/>
        <v>76</v>
      </c>
      <c r="G56" s="1338">
        <v>0</v>
      </c>
      <c r="H56" s="1338">
        <v>0</v>
      </c>
      <c r="I56" s="1338">
        <v>0</v>
      </c>
      <c r="J56" s="1338">
        <f t="shared" si="23"/>
        <v>35</v>
      </c>
      <c r="K56" s="1338">
        <f t="shared" si="24"/>
        <v>41</v>
      </c>
      <c r="L56" s="1338">
        <f t="shared" si="25"/>
        <v>76</v>
      </c>
      <c r="M56" s="1339"/>
      <c r="N56" s="1339" t="s">
        <v>523</v>
      </c>
      <c r="O56" s="2717"/>
    </row>
    <row r="57" spans="1:15" ht="18" customHeight="1">
      <c r="A57" s="2711"/>
      <c r="B57" s="1338" t="s">
        <v>22</v>
      </c>
      <c r="C57" s="1338"/>
      <c r="D57" s="1714">
        <v>16</v>
      </c>
      <c r="E57" s="1714">
        <v>33</v>
      </c>
      <c r="F57" s="1338">
        <f t="shared" si="27"/>
        <v>49</v>
      </c>
      <c r="G57" s="1338">
        <v>0</v>
      </c>
      <c r="H57" s="1338">
        <v>0</v>
      </c>
      <c r="I57" s="1338">
        <v>0</v>
      </c>
      <c r="J57" s="1338">
        <f t="shared" si="23"/>
        <v>16</v>
      </c>
      <c r="K57" s="1338">
        <f t="shared" si="24"/>
        <v>33</v>
      </c>
      <c r="L57" s="1338">
        <f t="shared" si="25"/>
        <v>49</v>
      </c>
      <c r="M57" s="1339"/>
      <c r="N57" s="1339" t="s">
        <v>507</v>
      </c>
      <c r="O57" s="2718"/>
    </row>
    <row r="58" spans="1:15" ht="18" customHeight="1">
      <c r="A58" s="2706" t="s">
        <v>225</v>
      </c>
      <c r="B58" s="2706"/>
      <c r="C58" s="2706"/>
      <c r="D58" s="1338">
        <f>SUM(D53:D57)</f>
        <v>167</v>
      </c>
      <c r="E58" s="1338">
        <f t="shared" ref="E58:I58" si="28">SUM(E53:E57)</f>
        <v>235</v>
      </c>
      <c r="F58" s="1338">
        <f t="shared" si="28"/>
        <v>402</v>
      </c>
      <c r="G58" s="1338">
        <f t="shared" si="28"/>
        <v>0</v>
      </c>
      <c r="H58" s="1338">
        <f t="shared" si="28"/>
        <v>0</v>
      </c>
      <c r="I58" s="1338">
        <f t="shared" si="28"/>
        <v>0</v>
      </c>
      <c r="J58" s="1338">
        <f t="shared" si="23"/>
        <v>167</v>
      </c>
      <c r="K58" s="1338">
        <f t="shared" si="24"/>
        <v>235</v>
      </c>
      <c r="L58" s="1338">
        <f t="shared" si="25"/>
        <v>402</v>
      </c>
      <c r="M58" s="2719" t="s">
        <v>2348</v>
      </c>
      <c r="N58" s="2719"/>
      <c r="O58" s="2719"/>
    </row>
    <row r="59" spans="1:15" ht="18" customHeight="1">
      <c r="A59" s="2709" t="s">
        <v>26</v>
      </c>
      <c r="B59" s="1338" t="s">
        <v>100</v>
      </c>
      <c r="C59" s="1338"/>
      <c r="D59" s="1714">
        <v>24</v>
      </c>
      <c r="E59" s="1714">
        <v>141</v>
      </c>
      <c r="F59" s="1338">
        <f>SUM(D59:E59)</f>
        <v>165</v>
      </c>
      <c r="G59" s="1338">
        <v>0</v>
      </c>
      <c r="H59" s="1338">
        <v>0</v>
      </c>
      <c r="I59" s="1338">
        <v>0</v>
      </c>
      <c r="J59" s="1338">
        <f t="shared" si="23"/>
        <v>24</v>
      </c>
      <c r="K59" s="1338">
        <f t="shared" si="24"/>
        <v>141</v>
      </c>
      <c r="L59" s="1338">
        <f t="shared" si="25"/>
        <v>165</v>
      </c>
      <c r="M59" s="1339"/>
      <c r="N59" s="1339" t="s">
        <v>544</v>
      </c>
      <c r="O59" s="2720" t="s">
        <v>1820</v>
      </c>
    </row>
    <row r="60" spans="1:15" ht="18" customHeight="1">
      <c r="A60" s="2710"/>
      <c r="B60" s="1368" t="s">
        <v>101</v>
      </c>
      <c r="C60" s="1368"/>
      <c r="D60" s="1719">
        <v>30</v>
      </c>
      <c r="E60" s="1719">
        <v>138</v>
      </c>
      <c r="F60" s="1368">
        <f t="shared" ref="F60:F72" si="29">SUM(D60:E60)</f>
        <v>168</v>
      </c>
      <c r="G60" s="1368">
        <v>0</v>
      </c>
      <c r="H60" s="1368">
        <v>0</v>
      </c>
      <c r="I60" s="1368">
        <v>0</v>
      </c>
      <c r="J60" s="1368">
        <f t="shared" si="23"/>
        <v>30</v>
      </c>
      <c r="K60" s="1368">
        <f t="shared" si="24"/>
        <v>138</v>
      </c>
      <c r="L60" s="1368">
        <f t="shared" si="25"/>
        <v>168</v>
      </c>
      <c r="M60" s="1397"/>
      <c r="N60" s="1397" t="s">
        <v>605</v>
      </c>
      <c r="O60" s="2717"/>
    </row>
    <row r="61" spans="1:15" ht="18" customHeight="1" thickBot="1">
      <c r="A61" s="3030"/>
      <c r="B61" s="1360" t="s">
        <v>88</v>
      </c>
      <c r="C61" s="1360"/>
      <c r="D61" s="1717">
        <v>45</v>
      </c>
      <c r="E61" s="1717">
        <v>76</v>
      </c>
      <c r="F61" s="1360">
        <f t="shared" si="29"/>
        <v>121</v>
      </c>
      <c r="G61" s="1360">
        <v>0</v>
      </c>
      <c r="H61" s="1360">
        <v>0</v>
      </c>
      <c r="I61" s="1360">
        <v>0</v>
      </c>
      <c r="J61" s="1360">
        <f t="shared" si="23"/>
        <v>45</v>
      </c>
      <c r="K61" s="1360">
        <f t="shared" si="24"/>
        <v>76</v>
      </c>
      <c r="L61" s="1360">
        <f t="shared" si="25"/>
        <v>121</v>
      </c>
      <c r="M61" s="941"/>
      <c r="N61" s="941" t="s">
        <v>538</v>
      </c>
      <c r="O61" s="3031"/>
    </row>
    <row r="62" spans="1:15" ht="18" customHeight="1" thickTop="1">
      <c r="A62" s="261"/>
      <c r="B62" s="1421"/>
      <c r="C62" s="1421"/>
      <c r="D62" s="1421"/>
      <c r="E62" s="1421"/>
      <c r="F62" s="1421"/>
      <c r="G62" s="1421"/>
      <c r="H62" s="1421"/>
      <c r="I62" s="1421"/>
      <c r="J62" s="1421"/>
      <c r="K62" s="1421"/>
      <c r="L62" s="1421"/>
      <c r="M62" s="1424"/>
      <c r="N62" s="1424"/>
      <c r="O62" s="1422"/>
    </row>
    <row r="63" spans="1:15" ht="18" customHeight="1">
      <c r="A63" s="261"/>
      <c r="B63" s="1421"/>
      <c r="C63" s="1421"/>
      <c r="D63" s="1421"/>
      <c r="E63" s="1421"/>
      <c r="F63" s="1421"/>
      <c r="G63" s="1421"/>
      <c r="H63" s="1421"/>
      <c r="I63" s="1421"/>
      <c r="J63" s="1421"/>
      <c r="K63" s="1421"/>
      <c r="L63" s="1421"/>
      <c r="M63" s="1424"/>
      <c r="N63" s="1424"/>
      <c r="O63" s="1422"/>
    </row>
    <row r="64" spans="1:15" ht="18" customHeight="1">
      <c r="A64" s="261"/>
      <c r="B64" s="1421"/>
      <c r="C64" s="1421"/>
      <c r="D64" s="1421"/>
      <c r="E64" s="1421"/>
      <c r="F64" s="1421"/>
      <c r="G64" s="1421"/>
      <c r="H64" s="1421"/>
      <c r="I64" s="1421"/>
      <c r="J64" s="1421"/>
      <c r="K64" s="1421"/>
      <c r="L64" s="1421"/>
      <c r="M64" s="1424"/>
      <c r="N64" s="1424"/>
      <c r="O64" s="1422"/>
    </row>
    <row r="65" spans="1:15" s="285" customFormat="1" ht="21" customHeight="1" thickBot="1">
      <c r="A65" s="2984" t="s">
        <v>2178</v>
      </c>
      <c r="B65" s="2984"/>
      <c r="C65" s="2036"/>
      <c r="D65" s="2036"/>
      <c r="E65" s="2036"/>
      <c r="F65" s="2036"/>
      <c r="G65" s="2036"/>
      <c r="H65" s="2036"/>
      <c r="I65" s="2036"/>
      <c r="J65" s="2036"/>
      <c r="K65" s="2036"/>
      <c r="L65" s="2036"/>
      <c r="M65" s="2248"/>
      <c r="N65" s="2965" t="s">
        <v>2183</v>
      </c>
      <c r="O65" s="2965"/>
    </row>
    <row r="66" spans="1:15" ht="17.25" customHeight="1" thickTop="1">
      <c r="A66" s="2695" t="s">
        <v>53</v>
      </c>
      <c r="B66" s="2695" t="s">
        <v>54</v>
      </c>
      <c r="C66" s="2695" t="s">
        <v>55</v>
      </c>
      <c r="D66" s="2695" t="s">
        <v>45</v>
      </c>
      <c r="E66" s="2695"/>
      <c r="F66" s="2695"/>
      <c r="G66" s="2695" t="s">
        <v>46</v>
      </c>
      <c r="H66" s="2695"/>
      <c r="I66" s="2695"/>
      <c r="J66" s="2695" t="s">
        <v>47</v>
      </c>
      <c r="K66" s="2695"/>
      <c r="L66" s="2695"/>
      <c r="M66" s="2874" t="s">
        <v>503</v>
      </c>
      <c r="N66" s="2874" t="s">
        <v>509</v>
      </c>
      <c r="O66" s="2874" t="s">
        <v>502</v>
      </c>
    </row>
    <row r="67" spans="1:15" ht="17.25" customHeight="1">
      <c r="A67" s="2690"/>
      <c r="B67" s="2690"/>
      <c r="C67" s="2690"/>
      <c r="D67" s="2690" t="s">
        <v>1673</v>
      </c>
      <c r="E67" s="2690"/>
      <c r="F67" s="2690"/>
      <c r="G67" s="2690" t="s">
        <v>463</v>
      </c>
      <c r="H67" s="2690"/>
      <c r="I67" s="2690"/>
      <c r="J67" s="2690" t="s">
        <v>464</v>
      </c>
      <c r="K67" s="2690"/>
      <c r="L67" s="2690"/>
      <c r="M67" s="2875"/>
      <c r="N67" s="2875"/>
      <c r="O67" s="2875"/>
    </row>
    <row r="68" spans="1:15" ht="17.25" customHeight="1">
      <c r="A68" s="2690"/>
      <c r="B68" s="2690"/>
      <c r="C68" s="2690"/>
      <c r="D68" s="1359" t="s">
        <v>931</v>
      </c>
      <c r="E68" s="1359" t="s">
        <v>1126</v>
      </c>
      <c r="F68" s="1335" t="s">
        <v>954</v>
      </c>
      <c r="G68" s="1359" t="s">
        <v>931</v>
      </c>
      <c r="H68" s="1359" t="s">
        <v>1126</v>
      </c>
      <c r="I68" s="1335" t="s">
        <v>954</v>
      </c>
      <c r="J68" s="1359" t="s">
        <v>931</v>
      </c>
      <c r="K68" s="1359" t="s">
        <v>1126</v>
      </c>
      <c r="L68" s="1335" t="s">
        <v>954</v>
      </c>
      <c r="M68" s="2875"/>
      <c r="N68" s="2875"/>
      <c r="O68" s="2875"/>
    </row>
    <row r="69" spans="1:15" ht="17.25" customHeight="1" thickBot="1">
      <c r="A69" s="2707"/>
      <c r="B69" s="2707"/>
      <c r="C69" s="2707"/>
      <c r="D69" s="1336" t="s">
        <v>934</v>
      </c>
      <c r="E69" s="1336" t="s">
        <v>935</v>
      </c>
      <c r="F69" s="1336" t="s">
        <v>936</v>
      </c>
      <c r="G69" s="1336" t="s">
        <v>934</v>
      </c>
      <c r="H69" s="1336" t="s">
        <v>935</v>
      </c>
      <c r="I69" s="1336" t="s">
        <v>936</v>
      </c>
      <c r="J69" s="1336" t="s">
        <v>934</v>
      </c>
      <c r="K69" s="1336" t="s">
        <v>935</v>
      </c>
      <c r="L69" s="1336" t="s">
        <v>936</v>
      </c>
      <c r="M69" s="2876"/>
      <c r="N69" s="2876"/>
      <c r="O69" s="2876"/>
    </row>
    <row r="70" spans="1:15" ht="18" customHeight="1">
      <c r="A70" s="2747" t="s">
        <v>26</v>
      </c>
      <c r="B70" s="1338" t="s">
        <v>89</v>
      </c>
      <c r="C70" s="1338"/>
      <c r="D70" s="1714">
        <v>61</v>
      </c>
      <c r="E70" s="1714">
        <v>106</v>
      </c>
      <c r="F70" s="1338">
        <f t="shared" si="29"/>
        <v>167</v>
      </c>
      <c r="G70" s="1338">
        <v>0</v>
      </c>
      <c r="H70" s="1338">
        <v>0</v>
      </c>
      <c r="I70" s="1338">
        <v>0</v>
      </c>
      <c r="J70" s="1338">
        <f t="shared" si="23"/>
        <v>61</v>
      </c>
      <c r="K70" s="1338">
        <f t="shared" si="24"/>
        <v>106</v>
      </c>
      <c r="L70" s="1338">
        <f t="shared" si="25"/>
        <v>167</v>
      </c>
      <c r="M70" s="1339"/>
      <c r="N70" s="1339" t="s">
        <v>539</v>
      </c>
      <c r="O70" s="2716" t="s">
        <v>1820</v>
      </c>
    </row>
    <row r="71" spans="1:15" ht="19.5" customHeight="1">
      <c r="A71" s="2710"/>
      <c r="B71" s="1338" t="s">
        <v>200</v>
      </c>
      <c r="C71" s="1338"/>
      <c r="D71" s="1714">
        <v>29</v>
      </c>
      <c r="E71" s="1714">
        <v>32</v>
      </c>
      <c r="F71" s="1338">
        <f t="shared" si="29"/>
        <v>61</v>
      </c>
      <c r="G71" s="1338">
        <v>0</v>
      </c>
      <c r="H71" s="1338">
        <v>0</v>
      </c>
      <c r="I71" s="1338">
        <v>0</v>
      </c>
      <c r="J71" s="1338">
        <f t="shared" si="23"/>
        <v>29</v>
      </c>
      <c r="K71" s="1338">
        <f t="shared" si="24"/>
        <v>32</v>
      </c>
      <c r="L71" s="1338">
        <f t="shared" si="25"/>
        <v>61</v>
      </c>
      <c r="M71" s="1339"/>
      <c r="N71" s="1343" t="s">
        <v>1085</v>
      </c>
      <c r="O71" s="2717"/>
    </row>
    <row r="72" spans="1:15" ht="24.75" customHeight="1">
      <c r="A72" s="2710"/>
      <c r="B72" s="1718" t="s">
        <v>14</v>
      </c>
      <c r="C72" s="1338"/>
      <c r="D72" s="1714">
        <v>67</v>
      </c>
      <c r="E72" s="1714">
        <v>61</v>
      </c>
      <c r="F72" s="1338">
        <f t="shared" si="29"/>
        <v>128</v>
      </c>
      <c r="G72" s="1338">
        <v>0</v>
      </c>
      <c r="H72" s="1338">
        <v>0</v>
      </c>
      <c r="I72" s="1338">
        <v>0</v>
      </c>
      <c r="J72" s="1338">
        <f t="shared" si="23"/>
        <v>67</v>
      </c>
      <c r="K72" s="1338">
        <f t="shared" si="24"/>
        <v>61</v>
      </c>
      <c r="L72" s="1338">
        <f t="shared" si="25"/>
        <v>128</v>
      </c>
      <c r="M72" s="1339"/>
      <c r="N72" s="1343" t="s">
        <v>1086</v>
      </c>
      <c r="O72" s="2717"/>
    </row>
    <row r="73" spans="1:15" s="1733" customFormat="1" ht="25.5" customHeight="1">
      <c r="A73" s="2711"/>
      <c r="B73" s="1718" t="s">
        <v>1868</v>
      </c>
      <c r="C73" s="1714"/>
      <c r="D73" s="1714">
        <v>77</v>
      </c>
      <c r="E73" s="1714">
        <v>100</v>
      </c>
      <c r="F73" s="1338">
        <f>SUM(D73:E73)</f>
        <v>177</v>
      </c>
      <c r="G73" s="1338">
        <f>SUM(G59:G72)</f>
        <v>0</v>
      </c>
      <c r="H73" s="1338">
        <f>SUM(H59:H72)</f>
        <v>0</v>
      </c>
      <c r="I73" s="1338">
        <f>SUM(I59:I72)</f>
        <v>0</v>
      </c>
      <c r="J73" s="1338">
        <f>SUM(D73,G73)</f>
        <v>77</v>
      </c>
      <c r="K73" s="1338">
        <v>100</v>
      </c>
      <c r="L73" s="1338">
        <f>SUM(J73:K73)</f>
        <v>177</v>
      </c>
      <c r="M73" s="1713"/>
      <c r="N73" s="2107" t="s">
        <v>541</v>
      </c>
      <c r="O73" s="2718"/>
    </row>
    <row r="74" spans="1:15" ht="19.5" customHeight="1">
      <c r="A74" s="2706" t="s">
        <v>225</v>
      </c>
      <c r="B74" s="2706"/>
      <c r="C74" s="2706"/>
      <c r="D74" s="57">
        <f t="shared" ref="D74:L74" si="30">SUM(D70:D73,D59:D61)</f>
        <v>333</v>
      </c>
      <c r="E74" s="1733">
        <f t="shared" si="30"/>
        <v>654</v>
      </c>
      <c r="F74" s="1733">
        <f t="shared" si="30"/>
        <v>987</v>
      </c>
      <c r="G74" s="1733">
        <f t="shared" si="30"/>
        <v>0</v>
      </c>
      <c r="H74" s="1733">
        <f t="shared" si="30"/>
        <v>0</v>
      </c>
      <c r="I74" s="1733">
        <f t="shared" si="30"/>
        <v>0</v>
      </c>
      <c r="J74" s="1733">
        <f t="shared" si="30"/>
        <v>333</v>
      </c>
      <c r="K74" s="1733">
        <f t="shared" si="30"/>
        <v>654</v>
      </c>
      <c r="L74" s="1733">
        <f t="shared" si="30"/>
        <v>987</v>
      </c>
      <c r="M74" s="2719" t="s">
        <v>2348</v>
      </c>
      <c r="N74" s="2719"/>
      <c r="O74" s="2719"/>
    </row>
    <row r="75" spans="1:15" ht="19.5" customHeight="1">
      <c r="A75" s="2709" t="s">
        <v>42</v>
      </c>
      <c r="B75" s="1338" t="s">
        <v>88</v>
      </c>
      <c r="C75" s="1338"/>
      <c r="D75" s="1714">
        <v>0</v>
      </c>
      <c r="E75" s="1714">
        <v>70</v>
      </c>
      <c r="F75" s="1338">
        <f t="shared" ref="F75:F77" si="31">SUM(D75:E75)</f>
        <v>70</v>
      </c>
      <c r="G75" s="1338">
        <v>0</v>
      </c>
      <c r="H75" s="1338">
        <v>0</v>
      </c>
      <c r="I75" s="1338">
        <v>0</v>
      </c>
      <c r="J75" s="1338">
        <f t="shared" ref="J75:J76" si="32">SUM(D75,G75)</f>
        <v>0</v>
      </c>
      <c r="K75" s="1338">
        <f t="shared" ref="K75:K76" si="33">SUM(E75,H75)</f>
        <v>70</v>
      </c>
      <c r="L75" s="1338">
        <f t="shared" ref="L75:L76" si="34">SUM(F75,I75)</f>
        <v>70</v>
      </c>
      <c r="M75" s="1339"/>
      <c r="N75" s="1339" t="s">
        <v>538</v>
      </c>
      <c r="O75" s="2720" t="s">
        <v>543</v>
      </c>
    </row>
    <row r="76" spans="1:15" ht="19.5" customHeight="1">
      <c r="A76" s="2710"/>
      <c r="B76" s="1338" t="s">
        <v>100</v>
      </c>
      <c r="C76" s="1338"/>
      <c r="D76" s="1714">
        <v>0</v>
      </c>
      <c r="E76" s="1714">
        <v>110</v>
      </c>
      <c r="F76" s="1338">
        <f t="shared" si="31"/>
        <v>110</v>
      </c>
      <c r="G76" s="1338">
        <v>0</v>
      </c>
      <c r="H76" s="1338">
        <v>0</v>
      </c>
      <c r="I76" s="1338">
        <v>0</v>
      </c>
      <c r="J76" s="1338">
        <f t="shared" si="32"/>
        <v>0</v>
      </c>
      <c r="K76" s="1338">
        <f t="shared" si="33"/>
        <v>110</v>
      </c>
      <c r="L76" s="1338">
        <f t="shared" si="34"/>
        <v>110</v>
      </c>
      <c r="M76" s="1339"/>
      <c r="N76" s="1339" t="s">
        <v>544</v>
      </c>
      <c r="O76" s="2717"/>
    </row>
    <row r="77" spans="1:15" ht="18" customHeight="1">
      <c r="A77" s="2711"/>
      <c r="B77" s="1338" t="s">
        <v>89</v>
      </c>
      <c r="C77" s="1338"/>
      <c r="D77" s="1714">
        <v>0</v>
      </c>
      <c r="E77" s="1714">
        <v>121</v>
      </c>
      <c r="F77" s="1338">
        <f t="shared" si="31"/>
        <v>121</v>
      </c>
      <c r="G77" s="1338">
        <v>0</v>
      </c>
      <c r="H77" s="1338">
        <v>0</v>
      </c>
      <c r="I77" s="1338">
        <v>0</v>
      </c>
      <c r="J77" s="1338">
        <f t="shared" ref="J77" si="35">SUM(D77,G77)</f>
        <v>0</v>
      </c>
      <c r="K77" s="1338">
        <f t="shared" ref="K77" si="36">SUM(E77,H77)</f>
        <v>121</v>
      </c>
      <c r="L77" s="1338">
        <f t="shared" ref="L77" si="37">SUM(F77,I77)</f>
        <v>121</v>
      </c>
      <c r="M77" s="1339"/>
      <c r="N77" s="1339" t="s">
        <v>539</v>
      </c>
      <c r="O77" s="2718"/>
    </row>
    <row r="78" spans="1:15" ht="19.5" customHeight="1">
      <c r="A78" s="2706" t="s">
        <v>225</v>
      </c>
      <c r="B78" s="2706"/>
      <c r="C78" s="2706"/>
      <c r="D78" s="1338">
        <f>SUM(D75:D77)</f>
        <v>0</v>
      </c>
      <c r="E78" s="1338">
        <f>SUM(E75:E77)</f>
        <v>301</v>
      </c>
      <c r="F78" s="1338">
        <f t="shared" ref="F78" si="38">SUM(D78:E78)</f>
        <v>301</v>
      </c>
      <c r="G78" s="1338">
        <v>0</v>
      </c>
      <c r="H78" s="1338">
        <v>0</v>
      </c>
      <c r="I78" s="1338">
        <v>0</v>
      </c>
      <c r="J78" s="1338">
        <f t="shared" ref="J78" si="39">SUM(D78,G78)</f>
        <v>0</v>
      </c>
      <c r="K78" s="1338">
        <f t="shared" ref="K78" si="40">SUM(E78,H78)</f>
        <v>301</v>
      </c>
      <c r="L78" s="1338">
        <f t="shared" ref="L78" si="41">SUM(F78,I78)</f>
        <v>301</v>
      </c>
      <c r="M78" s="2719" t="s">
        <v>2348</v>
      </c>
      <c r="N78" s="2719"/>
      <c r="O78" s="2719"/>
    </row>
    <row r="79" spans="1:15" ht="29.25" customHeight="1">
      <c r="A79" s="1426" t="s">
        <v>176</v>
      </c>
      <c r="B79" s="1462" t="s">
        <v>99</v>
      </c>
      <c r="C79" s="1345"/>
      <c r="D79" s="1716">
        <v>139</v>
      </c>
      <c r="E79" s="1716">
        <v>38</v>
      </c>
      <c r="F79" s="1345">
        <f>SUM(D79:E79)</f>
        <v>177</v>
      </c>
      <c r="G79" s="1345">
        <v>0</v>
      </c>
      <c r="H79" s="1345">
        <v>0</v>
      </c>
      <c r="I79" s="1345">
        <v>0</v>
      </c>
      <c r="J79" s="1345">
        <f t="shared" ref="J79:L94" si="42">SUM(D79,G79)</f>
        <v>139</v>
      </c>
      <c r="K79" s="1345">
        <f t="shared" si="42"/>
        <v>38</v>
      </c>
      <c r="L79" s="1345">
        <f t="shared" si="42"/>
        <v>177</v>
      </c>
      <c r="M79" s="929"/>
      <c r="N79" s="1448" t="s">
        <v>506</v>
      </c>
      <c r="O79" s="922" t="s">
        <v>1202</v>
      </c>
    </row>
    <row r="80" spans="1:15" ht="19.5" customHeight="1">
      <c r="A80" s="2703" t="s">
        <v>65</v>
      </c>
      <c r="B80" s="1338" t="s">
        <v>100</v>
      </c>
      <c r="C80" s="1338"/>
      <c r="D80" s="1714">
        <v>63</v>
      </c>
      <c r="E80" s="1714">
        <v>180</v>
      </c>
      <c r="F80" s="1338">
        <f>SUM(D80:E80)</f>
        <v>243</v>
      </c>
      <c r="G80" s="1338">
        <v>0</v>
      </c>
      <c r="H80" s="1338">
        <v>0</v>
      </c>
      <c r="I80" s="1338">
        <v>0</v>
      </c>
      <c r="J80" s="1338">
        <f>SUM(D80,G80)</f>
        <v>63</v>
      </c>
      <c r="K80" s="1338">
        <f t="shared" si="42"/>
        <v>180</v>
      </c>
      <c r="L80" s="1338">
        <f t="shared" si="42"/>
        <v>243</v>
      </c>
      <c r="M80" s="1339"/>
      <c r="N80" s="1339" t="s">
        <v>544</v>
      </c>
      <c r="O80" s="2702" t="s">
        <v>1168</v>
      </c>
    </row>
    <row r="81" spans="1:15" ht="19.5" customHeight="1">
      <c r="A81" s="2704"/>
      <c r="B81" s="1338" t="s">
        <v>101</v>
      </c>
      <c r="C81" s="1338"/>
      <c r="D81" s="1714">
        <v>23</v>
      </c>
      <c r="E81" s="1714">
        <v>65</v>
      </c>
      <c r="F81" s="1338">
        <f t="shared" ref="F81:F86" si="43">SUM(D81:E81)</f>
        <v>88</v>
      </c>
      <c r="G81" s="1338">
        <v>0</v>
      </c>
      <c r="H81" s="1338">
        <v>0</v>
      </c>
      <c r="I81" s="1338">
        <v>0</v>
      </c>
      <c r="J81" s="1338">
        <f t="shared" ref="J81:J94" si="44">SUM(D81,G81)</f>
        <v>23</v>
      </c>
      <c r="K81" s="1338">
        <f t="shared" si="42"/>
        <v>65</v>
      </c>
      <c r="L81" s="1338">
        <f t="shared" si="42"/>
        <v>88</v>
      </c>
      <c r="M81" s="1339"/>
      <c r="N81" s="1339" t="s">
        <v>605</v>
      </c>
      <c r="O81" s="2700"/>
    </row>
    <row r="82" spans="1:15" ht="19.5" customHeight="1">
      <c r="A82" s="2704"/>
      <c r="B82" s="1338" t="s">
        <v>88</v>
      </c>
      <c r="C82" s="1338"/>
      <c r="D82" s="1714">
        <v>64</v>
      </c>
      <c r="E82" s="1714">
        <v>68</v>
      </c>
      <c r="F82" s="1338">
        <f t="shared" si="43"/>
        <v>132</v>
      </c>
      <c r="G82" s="1338">
        <v>0</v>
      </c>
      <c r="H82" s="1338">
        <v>0</v>
      </c>
      <c r="I82" s="1338">
        <v>0</v>
      </c>
      <c r="J82" s="1338">
        <f t="shared" si="44"/>
        <v>64</v>
      </c>
      <c r="K82" s="1338">
        <f t="shared" si="42"/>
        <v>68</v>
      </c>
      <c r="L82" s="1338">
        <f t="shared" si="42"/>
        <v>132</v>
      </c>
      <c r="M82" s="1339"/>
      <c r="N82" s="1339" t="s">
        <v>538</v>
      </c>
      <c r="O82" s="2700"/>
    </row>
    <row r="83" spans="1:15" ht="19.5" customHeight="1">
      <c r="A83" s="2704"/>
      <c r="B83" s="1338" t="s">
        <v>89</v>
      </c>
      <c r="C83" s="1338"/>
      <c r="D83" s="1714">
        <v>119</v>
      </c>
      <c r="E83" s="1714">
        <v>144</v>
      </c>
      <c r="F83" s="1338">
        <f t="shared" si="43"/>
        <v>263</v>
      </c>
      <c r="G83" s="1338">
        <v>0</v>
      </c>
      <c r="H83" s="1338">
        <v>0</v>
      </c>
      <c r="I83" s="1338">
        <v>0</v>
      </c>
      <c r="J83" s="1338">
        <f t="shared" si="44"/>
        <v>119</v>
      </c>
      <c r="K83" s="1338">
        <f t="shared" si="42"/>
        <v>144</v>
      </c>
      <c r="L83" s="1338">
        <f t="shared" si="42"/>
        <v>263</v>
      </c>
      <c r="M83" s="1339"/>
      <c r="N83" s="1339" t="s">
        <v>539</v>
      </c>
      <c r="O83" s="2700"/>
    </row>
    <row r="84" spans="1:15" ht="19.5" customHeight="1">
      <c r="A84" s="2704"/>
      <c r="B84" s="1338" t="s">
        <v>91</v>
      </c>
      <c r="C84" s="1338"/>
      <c r="D84" s="1714">
        <v>22</v>
      </c>
      <c r="E84" s="1714">
        <v>24</v>
      </c>
      <c r="F84" s="1338">
        <f t="shared" si="43"/>
        <v>46</v>
      </c>
      <c r="G84" s="1338">
        <v>0</v>
      </c>
      <c r="H84" s="1338">
        <v>0</v>
      </c>
      <c r="I84" s="1338">
        <v>0</v>
      </c>
      <c r="J84" s="1338">
        <f t="shared" si="44"/>
        <v>22</v>
      </c>
      <c r="K84" s="1338">
        <f t="shared" si="42"/>
        <v>24</v>
      </c>
      <c r="L84" s="1338">
        <f t="shared" si="42"/>
        <v>46</v>
      </c>
      <c r="M84" s="1339"/>
      <c r="N84" s="1339" t="s">
        <v>552</v>
      </c>
      <c r="O84" s="2700"/>
    </row>
    <row r="85" spans="1:15" ht="19.5" customHeight="1">
      <c r="A85" s="2704"/>
      <c r="B85" s="464" t="s">
        <v>193</v>
      </c>
      <c r="C85" s="1338"/>
      <c r="D85" s="1714">
        <v>35</v>
      </c>
      <c r="E85" s="1714">
        <v>53</v>
      </c>
      <c r="F85" s="1338">
        <f t="shared" si="43"/>
        <v>88</v>
      </c>
      <c r="G85" s="1338">
        <v>0</v>
      </c>
      <c r="H85" s="1338">
        <v>0</v>
      </c>
      <c r="I85" s="1338">
        <v>0</v>
      </c>
      <c r="J85" s="1338">
        <f t="shared" si="44"/>
        <v>35</v>
      </c>
      <c r="K85" s="1338">
        <f t="shared" si="42"/>
        <v>53</v>
      </c>
      <c r="L85" s="1338">
        <f t="shared" si="42"/>
        <v>88</v>
      </c>
      <c r="M85" s="1339"/>
      <c r="N85" s="1339" t="s">
        <v>606</v>
      </c>
      <c r="O85" s="2700"/>
    </row>
    <row r="86" spans="1:15" ht="19.5" customHeight="1">
      <c r="A86" s="2705"/>
      <c r="B86" s="1338" t="s">
        <v>103</v>
      </c>
      <c r="C86" s="1338"/>
      <c r="D86" s="1714">
        <v>31</v>
      </c>
      <c r="E86" s="1714">
        <v>43</v>
      </c>
      <c r="F86" s="1338">
        <f t="shared" si="43"/>
        <v>74</v>
      </c>
      <c r="G86" s="1338">
        <v>0</v>
      </c>
      <c r="H86" s="1338">
        <v>0</v>
      </c>
      <c r="I86" s="1338">
        <v>0</v>
      </c>
      <c r="J86" s="1338">
        <f t="shared" si="44"/>
        <v>31</v>
      </c>
      <c r="K86" s="1338">
        <f t="shared" si="42"/>
        <v>43</v>
      </c>
      <c r="L86" s="1338">
        <f t="shared" si="42"/>
        <v>74</v>
      </c>
      <c r="M86" s="1339"/>
      <c r="N86" s="1339" t="s">
        <v>608</v>
      </c>
      <c r="O86" s="2701"/>
    </row>
    <row r="87" spans="1:15" ht="19.5" customHeight="1">
      <c r="A87" s="2706" t="s">
        <v>225</v>
      </c>
      <c r="B87" s="2706"/>
      <c r="C87" s="2706"/>
      <c r="D87" s="1338">
        <f>SUM(D80:D86)</f>
        <v>357</v>
      </c>
      <c r="E87" s="1338">
        <f>SUM(E80:E86)</f>
        <v>577</v>
      </c>
      <c r="F87" s="1338">
        <f t="shared" ref="F87" si="45">SUM(F80:F86)</f>
        <v>934</v>
      </c>
      <c r="G87" s="1338">
        <v>0</v>
      </c>
      <c r="H87" s="1338">
        <v>0</v>
      </c>
      <c r="I87" s="1338">
        <v>0</v>
      </c>
      <c r="J87" s="1338">
        <f t="shared" si="44"/>
        <v>357</v>
      </c>
      <c r="K87" s="1338">
        <f t="shared" si="42"/>
        <v>577</v>
      </c>
      <c r="L87" s="1338">
        <f t="shared" si="42"/>
        <v>934</v>
      </c>
      <c r="M87" s="2719" t="s">
        <v>2348</v>
      </c>
      <c r="N87" s="2719"/>
      <c r="O87" s="2719"/>
    </row>
    <row r="88" spans="1:15" ht="19.5" customHeight="1">
      <c r="A88" s="2703" t="s">
        <v>1068</v>
      </c>
      <c r="B88" s="1338" t="s">
        <v>100</v>
      </c>
      <c r="C88" s="1338"/>
      <c r="D88" s="1714">
        <v>29</v>
      </c>
      <c r="E88" s="1714">
        <v>165</v>
      </c>
      <c r="F88" s="1338">
        <f>SUM(D88:E88)</f>
        <v>194</v>
      </c>
      <c r="G88" s="1338">
        <v>0</v>
      </c>
      <c r="H88" s="1342">
        <v>0</v>
      </c>
      <c r="I88" s="1342">
        <v>0</v>
      </c>
      <c r="J88" s="1342">
        <f>SUM(D88,G88)</f>
        <v>29</v>
      </c>
      <c r="K88" s="1342">
        <f t="shared" si="42"/>
        <v>165</v>
      </c>
      <c r="L88" s="1342">
        <f t="shared" si="42"/>
        <v>194</v>
      </c>
      <c r="M88" s="1340"/>
      <c r="N88" s="1376" t="s">
        <v>544</v>
      </c>
      <c r="O88" s="3028" t="s">
        <v>1702</v>
      </c>
    </row>
    <row r="89" spans="1:15" ht="19.5" customHeight="1">
      <c r="A89" s="2705"/>
      <c r="B89" s="1338" t="s">
        <v>77</v>
      </c>
      <c r="C89" s="1338"/>
      <c r="D89" s="1714">
        <v>14</v>
      </c>
      <c r="E89" s="1714">
        <v>39</v>
      </c>
      <c r="F89" s="1338">
        <f>SUM(D89:E89)</f>
        <v>53</v>
      </c>
      <c r="G89" s="1338">
        <v>0</v>
      </c>
      <c r="H89" s="1342">
        <v>0</v>
      </c>
      <c r="I89" s="1342">
        <v>0</v>
      </c>
      <c r="J89" s="1342">
        <f>SUM(D89,G89)</f>
        <v>14</v>
      </c>
      <c r="K89" s="1342">
        <f t="shared" ref="K89" si="46">SUM(E89,H89)</f>
        <v>39</v>
      </c>
      <c r="L89" s="1342">
        <f t="shared" ref="L89" si="47">SUM(F89,I89)</f>
        <v>53</v>
      </c>
      <c r="M89" s="1340"/>
      <c r="N89" s="1181" t="s">
        <v>519</v>
      </c>
      <c r="O89" s="3029"/>
    </row>
    <row r="90" spans="1:15" ht="19.5" customHeight="1">
      <c r="A90" s="2706" t="s">
        <v>225</v>
      </c>
      <c r="B90" s="2706"/>
      <c r="C90" s="2706"/>
      <c r="D90" s="1338">
        <f>SUM(D88:D89)</f>
        <v>43</v>
      </c>
      <c r="E90" s="1338">
        <f t="shared" ref="E90:F90" si="48">SUM(E88:E89)</f>
        <v>204</v>
      </c>
      <c r="F90" s="1338">
        <f t="shared" si="48"/>
        <v>247</v>
      </c>
      <c r="G90" s="1338">
        <v>0</v>
      </c>
      <c r="H90" s="1342">
        <v>0</v>
      </c>
      <c r="I90" s="1342">
        <v>0</v>
      </c>
      <c r="J90" s="1342">
        <f t="shared" ref="J90" si="49">SUM(D90,G90)</f>
        <v>43</v>
      </c>
      <c r="K90" s="1342">
        <f t="shared" ref="K90" si="50">SUM(E90,H90)</f>
        <v>204</v>
      </c>
      <c r="L90" s="1342">
        <f t="shared" ref="L90" si="51">SUM(F90,I90)</f>
        <v>247</v>
      </c>
      <c r="M90" s="2771" t="s">
        <v>2348</v>
      </c>
      <c r="N90" s="2771"/>
      <c r="O90" s="2771"/>
    </row>
    <row r="91" spans="1:15" ht="19.5" customHeight="1">
      <c r="A91" s="2391" t="s">
        <v>68</v>
      </c>
      <c r="B91" s="1338" t="s">
        <v>70</v>
      </c>
      <c r="C91" s="1338"/>
      <c r="D91" s="1714">
        <v>81</v>
      </c>
      <c r="E91" s="1714">
        <v>88</v>
      </c>
      <c r="F91" s="1338">
        <f>SUM(D91:E91)</f>
        <v>169</v>
      </c>
      <c r="G91" s="1338">
        <v>0</v>
      </c>
      <c r="H91" s="1342">
        <v>0</v>
      </c>
      <c r="I91" s="1342">
        <v>0</v>
      </c>
      <c r="J91" s="1342">
        <f t="shared" si="44"/>
        <v>81</v>
      </c>
      <c r="K91" s="1342">
        <f t="shared" si="42"/>
        <v>88</v>
      </c>
      <c r="L91" s="1342">
        <f t="shared" si="42"/>
        <v>169</v>
      </c>
      <c r="M91" s="1376"/>
      <c r="N91" s="1376" t="s">
        <v>506</v>
      </c>
      <c r="O91" s="2509" t="s">
        <v>496</v>
      </c>
    </row>
    <row r="92" spans="1:15" ht="19.5" customHeight="1">
      <c r="A92" s="2703" t="s">
        <v>69</v>
      </c>
      <c r="B92" s="3034" t="s">
        <v>1092</v>
      </c>
      <c r="C92" s="2358" t="s">
        <v>1071</v>
      </c>
      <c r="D92" s="2358">
        <v>2</v>
      </c>
      <c r="E92" s="2358">
        <v>3</v>
      </c>
      <c r="F92" s="2358">
        <f>SUM(D92:E92)</f>
        <v>5</v>
      </c>
      <c r="G92" s="2358">
        <v>0</v>
      </c>
      <c r="H92" s="2346">
        <v>0</v>
      </c>
      <c r="I92" s="2346">
        <v>0</v>
      </c>
      <c r="J92" s="2346">
        <f t="shared" si="44"/>
        <v>2</v>
      </c>
      <c r="K92" s="2346">
        <f t="shared" si="42"/>
        <v>3</v>
      </c>
      <c r="L92" s="2346">
        <f t="shared" si="42"/>
        <v>5</v>
      </c>
      <c r="M92" s="2382" t="s">
        <v>1707</v>
      </c>
      <c r="N92" s="3042" t="s">
        <v>1706</v>
      </c>
      <c r="O92" s="3025" t="s">
        <v>1087</v>
      </c>
    </row>
    <row r="93" spans="1:15" ht="19.5" customHeight="1">
      <c r="A93" s="2704"/>
      <c r="B93" s="3036"/>
      <c r="C93" s="2358" t="s">
        <v>1072</v>
      </c>
      <c r="D93" s="2358">
        <v>4</v>
      </c>
      <c r="E93" s="2358">
        <v>2</v>
      </c>
      <c r="F93" s="2358">
        <f>SUM(D93:E93)</f>
        <v>6</v>
      </c>
      <c r="G93" s="2358">
        <v>0</v>
      </c>
      <c r="H93" s="2346">
        <v>0</v>
      </c>
      <c r="I93" s="2346">
        <v>0</v>
      </c>
      <c r="J93" s="2346">
        <f t="shared" si="44"/>
        <v>4</v>
      </c>
      <c r="K93" s="2346">
        <f t="shared" si="42"/>
        <v>2</v>
      </c>
      <c r="L93" s="2346">
        <f t="shared" si="42"/>
        <v>6</v>
      </c>
      <c r="M93" s="723" t="s">
        <v>1708</v>
      </c>
      <c r="N93" s="3043"/>
      <c r="O93" s="3026"/>
    </row>
    <row r="94" spans="1:15" ht="19.5" customHeight="1" thickBot="1">
      <c r="A94" s="2743"/>
      <c r="B94" s="3044" t="s">
        <v>302</v>
      </c>
      <c r="C94" s="2728"/>
      <c r="D94" s="2374">
        <f>SUM(D92:D93)</f>
        <v>6</v>
      </c>
      <c r="E94" s="2374">
        <f t="shared" ref="E94" si="52">SUM(E92:E93)</f>
        <v>5</v>
      </c>
      <c r="F94" s="2374">
        <f t="shared" ref="F94" si="53">SUM(F92:F93)</f>
        <v>11</v>
      </c>
      <c r="G94" s="2374">
        <v>0</v>
      </c>
      <c r="H94" s="1466">
        <v>0</v>
      </c>
      <c r="I94" s="1466">
        <v>0</v>
      </c>
      <c r="J94" s="1466">
        <f t="shared" si="44"/>
        <v>6</v>
      </c>
      <c r="K94" s="1466">
        <f t="shared" si="42"/>
        <v>5</v>
      </c>
      <c r="L94" s="1466">
        <f t="shared" si="42"/>
        <v>11</v>
      </c>
      <c r="M94" s="2831" t="s">
        <v>2357</v>
      </c>
      <c r="N94" s="3040"/>
      <c r="O94" s="3027"/>
    </row>
    <row r="95" spans="1:15" s="285" customFormat="1" ht="21" customHeight="1" thickTop="1" thickBot="1">
      <c r="A95" s="2984" t="s">
        <v>2178</v>
      </c>
      <c r="B95" s="2984"/>
      <c r="C95" s="2036"/>
      <c r="D95" s="2036"/>
      <c r="E95" s="2036"/>
      <c r="F95" s="2036"/>
      <c r="G95" s="2036"/>
      <c r="H95" s="2036"/>
      <c r="I95" s="2036"/>
      <c r="J95" s="2036"/>
      <c r="K95" s="2036"/>
      <c r="L95" s="2036"/>
      <c r="M95" s="2248"/>
      <c r="N95" s="2965" t="s">
        <v>2183</v>
      </c>
      <c r="O95" s="2965"/>
    </row>
    <row r="96" spans="1:15" ht="18" customHeight="1" thickTop="1">
      <c r="A96" s="2695" t="s">
        <v>53</v>
      </c>
      <c r="B96" s="2695" t="s">
        <v>54</v>
      </c>
      <c r="C96" s="2695" t="s">
        <v>55</v>
      </c>
      <c r="D96" s="2695" t="s">
        <v>45</v>
      </c>
      <c r="E96" s="2695"/>
      <c r="F96" s="2695"/>
      <c r="G96" s="2695" t="s">
        <v>46</v>
      </c>
      <c r="H96" s="2695"/>
      <c r="I96" s="2695"/>
      <c r="J96" s="2695" t="s">
        <v>905</v>
      </c>
      <c r="K96" s="2695"/>
      <c r="L96" s="2695"/>
      <c r="M96" s="2874" t="s">
        <v>503</v>
      </c>
      <c r="N96" s="2874" t="s">
        <v>509</v>
      </c>
      <c r="O96" s="2874" t="s">
        <v>502</v>
      </c>
    </row>
    <row r="97" spans="1:15" ht="16.5" customHeight="1">
      <c r="A97" s="2690"/>
      <c r="B97" s="2690"/>
      <c r="C97" s="2690"/>
      <c r="D97" s="2690" t="s">
        <v>1673</v>
      </c>
      <c r="E97" s="2690"/>
      <c r="F97" s="2690"/>
      <c r="G97" s="2690" t="s">
        <v>463</v>
      </c>
      <c r="H97" s="2690"/>
      <c r="I97" s="2690"/>
      <c r="J97" s="2690" t="s">
        <v>464</v>
      </c>
      <c r="K97" s="2690"/>
      <c r="L97" s="2690"/>
      <c r="M97" s="2875"/>
      <c r="N97" s="2875"/>
      <c r="O97" s="2875"/>
    </row>
    <row r="98" spans="1:15" ht="16.5" customHeight="1">
      <c r="A98" s="2690"/>
      <c r="B98" s="2690"/>
      <c r="C98" s="2690"/>
      <c r="D98" s="1359" t="s">
        <v>931</v>
      </c>
      <c r="E98" s="1359" t="s">
        <v>1126</v>
      </c>
      <c r="F98" s="1335" t="s">
        <v>954</v>
      </c>
      <c r="G98" s="1359" t="s">
        <v>931</v>
      </c>
      <c r="H98" s="1359" t="s">
        <v>1126</v>
      </c>
      <c r="I98" s="1335" t="s">
        <v>954</v>
      </c>
      <c r="J98" s="1359" t="s">
        <v>931</v>
      </c>
      <c r="K98" s="1359" t="s">
        <v>1126</v>
      </c>
      <c r="L98" s="1335" t="s">
        <v>954</v>
      </c>
      <c r="M98" s="2875"/>
      <c r="N98" s="2875"/>
      <c r="O98" s="2875"/>
    </row>
    <row r="99" spans="1:15" ht="18" customHeight="1" thickBot="1">
      <c r="A99" s="2707"/>
      <c r="B99" s="2707"/>
      <c r="C99" s="2707"/>
      <c r="D99" s="1336" t="s">
        <v>934</v>
      </c>
      <c r="E99" s="1336" t="s">
        <v>935</v>
      </c>
      <c r="F99" s="1336" t="s">
        <v>936</v>
      </c>
      <c r="G99" s="1336" t="s">
        <v>934</v>
      </c>
      <c r="H99" s="1336" t="s">
        <v>935</v>
      </c>
      <c r="I99" s="1336" t="s">
        <v>936</v>
      </c>
      <c r="J99" s="1336" t="s">
        <v>934</v>
      </c>
      <c r="K99" s="1336" t="s">
        <v>935</v>
      </c>
      <c r="L99" s="1336" t="s">
        <v>936</v>
      </c>
      <c r="M99" s="2876"/>
      <c r="N99" s="2876"/>
      <c r="O99" s="2876"/>
    </row>
    <row r="100" spans="1:15" ht="18.75" customHeight="1">
      <c r="A100" s="2715" t="s">
        <v>69</v>
      </c>
      <c r="B100" s="2715" t="s">
        <v>163</v>
      </c>
      <c r="C100" s="1338" t="s">
        <v>184</v>
      </c>
      <c r="D100" s="1714">
        <v>6</v>
      </c>
      <c r="E100" s="1714">
        <v>18</v>
      </c>
      <c r="F100" s="1338">
        <f>SUM(D100:E100)</f>
        <v>24</v>
      </c>
      <c r="G100" s="1338">
        <v>0</v>
      </c>
      <c r="H100" s="1338">
        <v>0</v>
      </c>
      <c r="I100" s="1338">
        <v>0</v>
      </c>
      <c r="J100" s="1338">
        <f t="shared" ref="J100:J103" si="54">SUM(D100,G100)</f>
        <v>6</v>
      </c>
      <c r="K100" s="1338">
        <f t="shared" ref="K100:K103" si="55">SUM(E100,H100)</f>
        <v>18</v>
      </c>
      <c r="L100" s="1338">
        <f t="shared" ref="L100:L103" si="56">SUM(F100,I100)</f>
        <v>24</v>
      </c>
      <c r="M100" s="1339" t="s">
        <v>566</v>
      </c>
      <c r="N100" s="2731" t="s">
        <v>586</v>
      </c>
      <c r="O100" s="2772" t="s">
        <v>498</v>
      </c>
    </row>
    <row r="101" spans="1:15" ht="18.75" customHeight="1">
      <c r="A101" s="2704"/>
      <c r="B101" s="2704"/>
      <c r="C101" s="1338" t="s">
        <v>161</v>
      </c>
      <c r="D101" s="1714">
        <v>1</v>
      </c>
      <c r="E101" s="1714">
        <v>3</v>
      </c>
      <c r="F101" s="1338">
        <f>SUM(D101:E101)</f>
        <v>4</v>
      </c>
      <c r="G101" s="1338">
        <v>0</v>
      </c>
      <c r="H101" s="1338">
        <v>0</v>
      </c>
      <c r="I101" s="1338">
        <v>0</v>
      </c>
      <c r="J101" s="1338">
        <f t="shared" si="54"/>
        <v>1</v>
      </c>
      <c r="K101" s="1338">
        <f t="shared" si="55"/>
        <v>3</v>
      </c>
      <c r="L101" s="1338">
        <f t="shared" si="56"/>
        <v>4</v>
      </c>
      <c r="M101" s="1339" t="s">
        <v>1088</v>
      </c>
      <c r="N101" s="2700"/>
      <c r="O101" s="2768"/>
    </row>
    <row r="102" spans="1:15" ht="18.75" customHeight="1">
      <c r="A102" s="2704"/>
      <c r="B102" s="2705"/>
      <c r="C102" s="1368" t="s">
        <v>1073</v>
      </c>
      <c r="D102" s="1719">
        <v>1</v>
      </c>
      <c r="E102" s="1719">
        <v>7</v>
      </c>
      <c r="F102" s="1368">
        <f>SUM(D102:E102)</f>
        <v>8</v>
      </c>
      <c r="G102" s="1368">
        <v>0</v>
      </c>
      <c r="H102" s="1368">
        <v>0</v>
      </c>
      <c r="I102" s="1368">
        <v>0</v>
      </c>
      <c r="J102" s="1368">
        <f t="shared" si="54"/>
        <v>1</v>
      </c>
      <c r="K102" s="1368">
        <f t="shared" si="55"/>
        <v>7</v>
      </c>
      <c r="L102" s="1368">
        <f t="shared" si="56"/>
        <v>8</v>
      </c>
      <c r="M102" s="1397" t="s">
        <v>567</v>
      </c>
      <c r="N102" s="2701"/>
      <c r="O102" s="2768"/>
    </row>
    <row r="103" spans="1:15" s="287" customFormat="1" ht="18.75" customHeight="1">
      <c r="A103" s="2704"/>
      <c r="B103" s="2706" t="s">
        <v>302</v>
      </c>
      <c r="C103" s="2706"/>
      <c r="D103" s="1338">
        <f>SUM(D100:D102)</f>
        <v>8</v>
      </c>
      <c r="E103" s="1338">
        <f t="shared" ref="E103:I103" si="57">SUM(E100:E102)</f>
        <v>28</v>
      </c>
      <c r="F103" s="1338">
        <f t="shared" si="57"/>
        <v>36</v>
      </c>
      <c r="G103" s="1338">
        <f t="shared" si="57"/>
        <v>0</v>
      </c>
      <c r="H103" s="1338">
        <f t="shared" si="57"/>
        <v>0</v>
      </c>
      <c r="I103" s="1338">
        <f t="shared" si="57"/>
        <v>0</v>
      </c>
      <c r="J103" s="1338">
        <f t="shared" si="54"/>
        <v>8</v>
      </c>
      <c r="K103" s="1338">
        <f t="shared" si="55"/>
        <v>28</v>
      </c>
      <c r="L103" s="1338">
        <f t="shared" si="56"/>
        <v>36</v>
      </c>
      <c r="M103" s="2730" t="s">
        <v>2364</v>
      </c>
      <c r="N103" s="2730"/>
      <c r="O103" s="2768"/>
    </row>
    <row r="104" spans="1:15" s="290" customFormat="1" ht="18.75" customHeight="1">
      <c r="A104" s="2704"/>
      <c r="B104" s="2703" t="s">
        <v>1074</v>
      </c>
      <c r="C104" s="1345" t="s">
        <v>190</v>
      </c>
      <c r="D104" s="1716">
        <v>16</v>
      </c>
      <c r="E104" s="1715">
        <v>0</v>
      </c>
      <c r="F104" s="1337">
        <f>SUM(D104:E104)</f>
        <v>16</v>
      </c>
      <c r="G104" s="1337">
        <v>0</v>
      </c>
      <c r="H104" s="1337">
        <v>0</v>
      </c>
      <c r="I104" s="1337">
        <v>0</v>
      </c>
      <c r="J104" s="1337">
        <f t="shared" ref="J104" si="58">SUM(D104,G104)</f>
        <v>16</v>
      </c>
      <c r="K104" s="1337">
        <f t="shared" ref="K104" si="59">SUM(E104,H104)</f>
        <v>0</v>
      </c>
      <c r="L104" s="1337">
        <f t="shared" ref="L104" si="60">SUM(F104,I104)</f>
        <v>16</v>
      </c>
      <c r="M104" s="934" t="s">
        <v>573</v>
      </c>
      <c r="N104" s="2756" t="s">
        <v>693</v>
      </c>
      <c r="O104" s="2768"/>
    </row>
    <row r="105" spans="1:15" s="290" customFormat="1" ht="18.75" customHeight="1">
      <c r="A105" s="2704"/>
      <c r="B105" s="2704"/>
      <c r="C105" s="1338" t="s">
        <v>1075</v>
      </c>
      <c r="D105" s="1714">
        <v>2</v>
      </c>
      <c r="E105" s="1714">
        <v>2</v>
      </c>
      <c r="F105" s="1338">
        <f t="shared" ref="F105:F107" si="61">SUM(D105:E105)</f>
        <v>4</v>
      </c>
      <c r="G105" s="1338">
        <v>0</v>
      </c>
      <c r="H105" s="1338">
        <v>0</v>
      </c>
      <c r="I105" s="1338">
        <v>0</v>
      </c>
      <c r="J105" s="1338">
        <f t="shared" ref="J105:J107" si="62">SUM(D105,G105)</f>
        <v>2</v>
      </c>
      <c r="K105" s="1338">
        <f t="shared" ref="K105:K107" si="63">SUM(E105,H105)</f>
        <v>2</v>
      </c>
      <c r="L105" s="1338">
        <f t="shared" ref="L105:L107" si="64">SUM(F105,I105)</f>
        <v>4</v>
      </c>
      <c r="M105" s="1341" t="s">
        <v>573</v>
      </c>
      <c r="N105" s="2757"/>
      <c r="O105" s="2768"/>
    </row>
    <row r="106" spans="1:15" s="290" customFormat="1" ht="18.75" customHeight="1">
      <c r="A106" s="2704"/>
      <c r="B106" s="2704"/>
      <c r="C106" s="1338" t="s">
        <v>1093</v>
      </c>
      <c r="D106" s="1714">
        <v>2</v>
      </c>
      <c r="E106" s="1714">
        <v>3</v>
      </c>
      <c r="F106" s="1338">
        <f t="shared" si="61"/>
        <v>5</v>
      </c>
      <c r="G106" s="1338">
        <v>0</v>
      </c>
      <c r="H106" s="1338">
        <v>0</v>
      </c>
      <c r="I106" s="1338">
        <v>0</v>
      </c>
      <c r="J106" s="1338">
        <f t="shared" si="62"/>
        <v>2</v>
      </c>
      <c r="K106" s="1338">
        <f t="shared" si="63"/>
        <v>3</v>
      </c>
      <c r="L106" s="1338">
        <f t="shared" si="64"/>
        <v>5</v>
      </c>
      <c r="M106" s="1402" t="s">
        <v>1678</v>
      </c>
      <c r="N106" s="2757"/>
      <c r="O106" s="2768"/>
    </row>
    <row r="107" spans="1:15" s="290" customFormat="1" ht="27.75" customHeight="1">
      <c r="A107" s="2704"/>
      <c r="B107" s="2705"/>
      <c r="C107" s="1338" t="s">
        <v>206</v>
      </c>
      <c r="D107" s="1714">
        <v>2</v>
      </c>
      <c r="E107" s="1716">
        <v>4</v>
      </c>
      <c r="F107" s="1345">
        <f t="shared" si="61"/>
        <v>6</v>
      </c>
      <c r="G107" s="1338">
        <v>0</v>
      </c>
      <c r="H107" s="1338">
        <v>0</v>
      </c>
      <c r="I107" s="1338">
        <v>0</v>
      </c>
      <c r="J107" s="1345">
        <f t="shared" si="62"/>
        <v>2</v>
      </c>
      <c r="K107" s="1345">
        <f t="shared" si="63"/>
        <v>4</v>
      </c>
      <c r="L107" s="1345">
        <f t="shared" si="64"/>
        <v>6</v>
      </c>
      <c r="M107" s="1350" t="s">
        <v>1709</v>
      </c>
      <c r="N107" s="2776"/>
      <c r="O107" s="2768"/>
    </row>
    <row r="108" spans="1:15" s="291" customFormat="1" ht="24.75" customHeight="1">
      <c r="A108" s="2704"/>
      <c r="B108" s="2706" t="s">
        <v>302</v>
      </c>
      <c r="C108" s="2706"/>
      <c r="D108" s="1338">
        <f>SUM(D104:D107)</f>
        <v>22</v>
      </c>
      <c r="E108" s="1338">
        <f t="shared" ref="E108:L108" si="65">SUM(E104:E107)</f>
        <v>9</v>
      </c>
      <c r="F108" s="1338">
        <f t="shared" si="65"/>
        <v>31</v>
      </c>
      <c r="G108" s="1338">
        <f t="shared" si="65"/>
        <v>0</v>
      </c>
      <c r="H108" s="1338">
        <f t="shared" si="65"/>
        <v>0</v>
      </c>
      <c r="I108" s="1338">
        <f t="shared" si="65"/>
        <v>0</v>
      </c>
      <c r="J108" s="1338">
        <f t="shared" si="65"/>
        <v>22</v>
      </c>
      <c r="K108" s="1338">
        <f t="shared" si="65"/>
        <v>9</v>
      </c>
      <c r="L108" s="1338">
        <f t="shared" si="65"/>
        <v>31</v>
      </c>
      <c r="M108" s="2730" t="s">
        <v>2364</v>
      </c>
      <c r="N108" s="2730"/>
      <c r="O108" s="2768"/>
    </row>
    <row r="109" spans="1:15" s="290" customFormat="1" ht="18.75" customHeight="1">
      <c r="A109" s="2704"/>
      <c r="B109" s="1338" t="s">
        <v>1076</v>
      </c>
      <c r="C109" s="1338"/>
      <c r="D109" s="1714">
        <v>2</v>
      </c>
      <c r="E109" s="1714">
        <v>3</v>
      </c>
      <c r="F109" s="1338">
        <f>SUM(D109:E109)</f>
        <v>5</v>
      </c>
      <c r="G109" s="1338">
        <f t="shared" ref="G109:G110" si="66">SUM(G105:G108)</f>
        <v>0</v>
      </c>
      <c r="H109" s="1338">
        <f t="shared" ref="H109:H110" si="67">SUM(H105:H108)</f>
        <v>0</v>
      </c>
      <c r="I109" s="1338">
        <f t="shared" ref="I109:I110" si="68">SUM(I105:I108)</f>
        <v>0</v>
      </c>
      <c r="J109" s="1338">
        <f>SUM(D109,G109)</f>
        <v>2</v>
      </c>
      <c r="K109" s="1338">
        <f t="shared" ref="K109:L109" si="69">SUM(E109,H109)</f>
        <v>3</v>
      </c>
      <c r="L109" s="1338">
        <f t="shared" si="69"/>
        <v>5</v>
      </c>
      <c r="M109" s="1341"/>
      <c r="N109" s="1341" t="s">
        <v>1089</v>
      </c>
      <c r="O109" s="2768"/>
    </row>
    <row r="110" spans="1:15" s="290" customFormat="1" ht="18.75" customHeight="1">
      <c r="A110" s="2705"/>
      <c r="B110" s="1714" t="s">
        <v>162</v>
      </c>
      <c r="C110" s="1714"/>
      <c r="D110" s="1714">
        <v>8</v>
      </c>
      <c r="E110" s="1714">
        <v>34</v>
      </c>
      <c r="F110" s="1714">
        <f>SUM(D110:E110)</f>
        <v>42</v>
      </c>
      <c r="G110" s="1714">
        <f t="shared" si="66"/>
        <v>0</v>
      </c>
      <c r="H110" s="1714">
        <f t="shared" si="67"/>
        <v>0</v>
      </c>
      <c r="I110" s="1714">
        <f t="shared" si="68"/>
        <v>0</v>
      </c>
      <c r="J110" s="1714">
        <f>SUM(D110,G110)</f>
        <v>8</v>
      </c>
      <c r="K110" s="1714">
        <f t="shared" ref="K110" si="70">SUM(E110,H110)</f>
        <v>34</v>
      </c>
      <c r="L110" s="1714">
        <f t="shared" ref="L110" si="71">SUM(F110,I110)</f>
        <v>42</v>
      </c>
      <c r="M110" s="1711"/>
      <c r="N110" s="2130" t="s">
        <v>1684</v>
      </c>
      <c r="O110" s="2769"/>
    </row>
    <row r="111" spans="1:15" s="290" customFormat="1" ht="18.75" customHeight="1">
      <c r="A111" s="2706" t="s">
        <v>225</v>
      </c>
      <c r="B111" s="2706"/>
      <c r="C111" s="2706"/>
      <c r="D111" s="1338">
        <f t="shared" ref="D111:L111" si="72">SUM(D109:D110,D108,D103,D94)</f>
        <v>46</v>
      </c>
      <c r="E111" s="1714">
        <f t="shared" si="72"/>
        <v>79</v>
      </c>
      <c r="F111" s="1714">
        <f t="shared" si="72"/>
        <v>125</v>
      </c>
      <c r="G111" s="1714">
        <f t="shared" si="72"/>
        <v>0</v>
      </c>
      <c r="H111" s="1714">
        <f t="shared" si="72"/>
        <v>0</v>
      </c>
      <c r="I111" s="1714">
        <f t="shared" si="72"/>
        <v>0</v>
      </c>
      <c r="J111" s="1714">
        <f t="shared" si="72"/>
        <v>46</v>
      </c>
      <c r="K111" s="1714">
        <f t="shared" si="72"/>
        <v>79</v>
      </c>
      <c r="L111" s="1714">
        <f t="shared" si="72"/>
        <v>125</v>
      </c>
      <c r="M111" s="2775" t="s">
        <v>2348</v>
      </c>
      <c r="N111" s="2775"/>
      <c r="O111" s="2775"/>
    </row>
    <row r="112" spans="1:15" ht="18.75" customHeight="1">
      <c r="A112" s="2786" t="s">
        <v>50</v>
      </c>
      <c r="B112" s="2786"/>
      <c r="C112" s="2786"/>
      <c r="D112" s="1338">
        <f>SUM(D111,D91,D90,D87,D79,D78,D74,D58,D52,D46,D38,D30,D21,D12,D11,D10,D9)</f>
        <v>2140</v>
      </c>
      <c r="E112" s="1714">
        <f>SUM(E111,E91,E90,E87,E79,E78,E74,E58,E52,E46,E38,E30,E21,E12,E11,E10,E9)</f>
        <v>3310</v>
      </c>
      <c r="F112" s="1714">
        <f>SUM(D112:E112)</f>
        <v>5450</v>
      </c>
      <c r="G112" s="1714">
        <f t="shared" ref="G112:L112" si="73">SUM(G111,G91,G90,G87,G79,G78,G74,G58,G52,G46,G38,G30,G21,G12,G11,G10,G9)</f>
        <v>0</v>
      </c>
      <c r="H112" s="1714">
        <f t="shared" si="73"/>
        <v>0</v>
      </c>
      <c r="I112" s="1714">
        <f t="shared" si="73"/>
        <v>0</v>
      </c>
      <c r="J112" s="1714">
        <f t="shared" si="73"/>
        <v>2140</v>
      </c>
      <c r="K112" s="1714">
        <f t="shared" si="73"/>
        <v>3310</v>
      </c>
      <c r="L112" s="1714">
        <f t="shared" si="73"/>
        <v>5450</v>
      </c>
      <c r="M112" s="2981" t="s">
        <v>500</v>
      </c>
      <c r="N112" s="2981"/>
      <c r="O112" s="2981"/>
    </row>
    <row r="113" spans="1:15" ht="18.75" customHeight="1">
      <c r="A113" s="3033" t="s">
        <v>1077</v>
      </c>
      <c r="B113" s="3033"/>
      <c r="C113" s="3033"/>
      <c r="D113" s="3033"/>
      <c r="E113" s="3033"/>
      <c r="F113" s="3033"/>
      <c r="G113" s="3033"/>
      <c r="H113" s="3033"/>
      <c r="I113" s="3033"/>
      <c r="J113" s="3033"/>
      <c r="K113" s="3033"/>
      <c r="L113" s="3033"/>
      <c r="M113" s="2981" t="s">
        <v>582</v>
      </c>
      <c r="N113" s="2981"/>
      <c r="O113" s="2981"/>
    </row>
    <row r="114" spans="1:15" ht="18.75" customHeight="1">
      <c r="A114" s="2709" t="s">
        <v>64</v>
      </c>
      <c r="B114" s="1338" t="s">
        <v>83</v>
      </c>
      <c r="C114" s="1338"/>
      <c r="D114" s="1724">
        <v>9</v>
      </c>
      <c r="E114" s="1724">
        <v>4</v>
      </c>
      <c r="F114" s="1338">
        <f>SUM(D114:E114)</f>
        <v>13</v>
      </c>
      <c r="G114" s="1338">
        <v>0</v>
      </c>
      <c r="H114" s="1338">
        <v>0</v>
      </c>
      <c r="I114" s="1338">
        <v>0</v>
      </c>
      <c r="J114" s="1338">
        <f>SUM(D114,G114)</f>
        <v>9</v>
      </c>
      <c r="K114" s="1338">
        <f t="shared" ref="K114:L114" si="74">SUM(E114,H114)</f>
        <v>4</v>
      </c>
      <c r="L114" s="1338">
        <f t="shared" si="74"/>
        <v>13</v>
      </c>
      <c r="M114" s="1339"/>
      <c r="N114" s="1339" t="s">
        <v>528</v>
      </c>
      <c r="O114" s="2720" t="s">
        <v>527</v>
      </c>
    </row>
    <row r="115" spans="1:15" ht="18.75" customHeight="1">
      <c r="A115" s="2710"/>
      <c r="B115" s="1338" t="s">
        <v>87</v>
      </c>
      <c r="C115" s="1338"/>
      <c r="D115" s="1724">
        <v>67</v>
      </c>
      <c r="E115" s="1724">
        <v>24</v>
      </c>
      <c r="F115" s="1338">
        <f t="shared" ref="F115:F118" si="75">SUM(D115:E115)</f>
        <v>91</v>
      </c>
      <c r="G115" s="1338">
        <v>0</v>
      </c>
      <c r="H115" s="1338">
        <v>0</v>
      </c>
      <c r="I115" s="1338">
        <v>0</v>
      </c>
      <c r="J115" s="1338">
        <f t="shared" ref="J115:J118" si="76">SUM(D115,G115)</f>
        <v>67</v>
      </c>
      <c r="K115" s="1338">
        <f t="shared" ref="K115:K118" si="77">SUM(E115,H115)</f>
        <v>24</v>
      </c>
      <c r="L115" s="1338">
        <f t="shared" ref="L115:L118" si="78">SUM(F115,I115)</f>
        <v>91</v>
      </c>
      <c r="M115" s="1339"/>
      <c r="N115" s="1343" t="s">
        <v>529</v>
      </c>
      <c r="O115" s="2717"/>
    </row>
    <row r="116" spans="1:15" ht="18.75" customHeight="1">
      <c r="A116" s="2710"/>
      <c r="B116" s="1338" t="s">
        <v>84</v>
      </c>
      <c r="C116" s="1338"/>
      <c r="D116" s="1724">
        <v>69</v>
      </c>
      <c r="E116" s="1724">
        <v>28</v>
      </c>
      <c r="F116" s="1338">
        <f t="shared" si="75"/>
        <v>97</v>
      </c>
      <c r="G116" s="1338">
        <v>0</v>
      </c>
      <c r="H116" s="1338">
        <v>0</v>
      </c>
      <c r="I116" s="1338">
        <v>0</v>
      </c>
      <c r="J116" s="1338">
        <f t="shared" si="76"/>
        <v>69</v>
      </c>
      <c r="K116" s="1338">
        <f t="shared" si="77"/>
        <v>28</v>
      </c>
      <c r="L116" s="1338">
        <f t="shared" si="78"/>
        <v>97</v>
      </c>
      <c r="M116" s="1339"/>
      <c r="N116" s="1339" t="s">
        <v>532</v>
      </c>
      <c r="O116" s="2717"/>
    </row>
    <row r="117" spans="1:15" ht="18.75" customHeight="1">
      <c r="A117" s="2710"/>
      <c r="B117" s="1338" t="s">
        <v>173</v>
      </c>
      <c r="C117" s="1338"/>
      <c r="D117" s="1724">
        <v>89</v>
      </c>
      <c r="E117" s="1724">
        <v>29</v>
      </c>
      <c r="F117" s="1338">
        <f t="shared" si="75"/>
        <v>118</v>
      </c>
      <c r="G117" s="1338">
        <v>0</v>
      </c>
      <c r="H117" s="1338">
        <v>0</v>
      </c>
      <c r="I117" s="1338">
        <v>0</v>
      </c>
      <c r="J117" s="1338">
        <f t="shared" si="76"/>
        <v>89</v>
      </c>
      <c r="K117" s="1338">
        <f t="shared" si="77"/>
        <v>29</v>
      </c>
      <c r="L117" s="1338">
        <f t="shared" si="78"/>
        <v>118</v>
      </c>
      <c r="M117" s="1339"/>
      <c r="N117" s="1423" t="s">
        <v>1090</v>
      </c>
      <c r="O117" s="2717"/>
    </row>
    <row r="118" spans="1:15" ht="18.75" customHeight="1">
      <c r="A118" s="2711"/>
      <c r="B118" s="1338" t="s">
        <v>1078</v>
      </c>
      <c r="C118" s="1338"/>
      <c r="D118" s="1724">
        <v>63</v>
      </c>
      <c r="E118" s="1724">
        <v>18</v>
      </c>
      <c r="F118" s="1338">
        <f t="shared" si="75"/>
        <v>81</v>
      </c>
      <c r="G118" s="1338">
        <v>0</v>
      </c>
      <c r="H118" s="1338">
        <v>0</v>
      </c>
      <c r="I118" s="1338">
        <v>0</v>
      </c>
      <c r="J118" s="1338">
        <f t="shared" si="76"/>
        <v>63</v>
      </c>
      <c r="K118" s="1338">
        <f t="shared" si="77"/>
        <v>18</v>
      </c>
      <c r="L118" s="1338">
        <f t="shared" si="78"/>
        <v>81</v>
      </c>
      <c r="M118" s="1339"/>
      <c r="N118" s="1339" t="s">
        <v>533</v>
      </c>
      <c r="O118" s="2718"/>
    </row>
    <row r="119" spans="1:15" ht="18.75" customHeight="1">
      <c r="A119" s="2706" t="s">
        <v>225</v>
      </c>
      <c r="B119" s="2706"/>
      <c r="C119" s="2706"/>
      <c r="D119" s="1338">
        <f>SUM(D114:D118)</f>
        <v>297</v>
      </c>
      <c r="E119" s="1338">
        <f t="shared" ref="E119:L119" si="79">SUM(E114:E118)</f>
        <v>103</v>
      </c>
      <c r="F119" s="1338">
        <f t="shared" si="79"/>
        <v>400</v>
      </c>
      <c r="G119" s="1338">
        <f t="shared" si="79"/>
        <v>0</v>
      </c>
      <c r="H119" s="1338">
        <f t="shared" si="79"/>
        <v>0</v>
      </c>
      <c r="I119" s="1338">
        <f t="shared" si="79"/>
        <v>0</v>
      </c>
      <c r="J119" s="1338">
        <f t="shared" si="79"/>
        <v>297</v>
      </c>
      <c r="K119" s="1338">
        <f t="shared" si="79"/>
        <v>103</v>
      </c>
      <c r="L119" s="1338">
        <f t="shared" si="79"/>
        <v>400</v>
      </c>
      <c r="M119" s="2719" t="s">
        <v>2348</v>
      </c>
      <c r="N119" s="2719"/>
      <c r="O119" s="2719"/>
    </row>
    <row r="120" spans="1:15" s="1733" customFormat="1" ht="30.75" customHeight="1" thickBot="1">
      <c r="A120" s="2517" t="s">
        <v>1094</v>
      </c>
      <c r="B120" s="2518" t="s">
        <v>70</v>
      </c>
      <c r="C120" s="2374"/>
      <c r="D120" s="2374">
        <v>40</v>
      </c>
      <c r="E120" s="2374">
        <v>0</v>
      </c>
      <c r="F120" s="2374">
        <f>SUM(D120:E120)</f>
        <v>40</v>
      </c>
      <c r="G120" s="2374">
        <v>0</v>
      </c>
      <c r="H120" s="2374">
        <v>0</v>
      </c>
      <c r="I120" s="2374">
        <v>0</v>
      </c>
      <c r="J120" s="2374">
        <f>SUM(D120,G120)</f>
        <v>40</v>
      </c>
      <c r="K120" s="2374">
        <f t="shared" ref="K120:L120" si="80">SUM(E120,H120)</f>
        <v>0</v>
      </c>
      <c r="L120" s="2374">
        <f t="shared" si="80"/>
        <v>40</v>
      </c>
      <c r="M120" s="941"/>
      <c r="N120" s="2519" t="s">
        <v>506</v>
      </c>
      <c r="O120" s="941" t="s">
        <v>1202</v>
      </c>
    </row>
    <row r="121" spans="1:15" s="1733" customFormat="1" ht="30.75" customHeight="1" thickTop="1">
      <c r="A121" s="2353"/>
      <c r="B121" s="2350"/>
      <c r="C121" s="2350"/>
      <c r="D121" s="2350"/>
      <c r="E121" s="2350"/>
      <c r="F121" s="2350"/>
      <c r="G121" s="2350"/>
      <c r="H121" s="2350"/>
      <c r="I121" s="2350"/>
      <c r="J121" s="2350"/>
      <c r="K121" s="2350"/>
      <c r="L121" s="2350"/>
      <c r="M121" s="2375"/>
      <c r="N121" s="2375"/>
      <c r="O121" s="749"/>
    </row>
    <row r="122" spans="1:15" s="1733" customFormat="1" ht="30.75" customHeight="1">
      <c r="A122" s="2353"/>
      <c r="B122" s="2350"/>
      <c r="C122" s="2350"/>
      <c r="D122" s="2350"/>
      <c r="E122" s="2350"/>
      <c r="F122" s="2350"/>
      <c r="G122" s="2350"/>
      <c r="H122" s="2350"/>
      <c r="I122" s="2350"/>
      <c r="J122" s="2350"/>
      <c r="K122" s="2350"/>
      <c r="L122" s="2350"/>
      <c r="M122" s="2375"/>
      <c r="N122" s="2375"/>
      <c r="O122" s="749"/>
    </row>
    <row r="123" spans="1:15" s="1733" customFormat="1" ht="30.75" customHeight="1">
      <c r="A123" s="2353"/>
      <c r="B123" s="2350"/>
      <c r="C123" s="2350"/>
      <c r="D123" s="2350"/>
      <c r="E123" s="2350"/>
      <c r="F123" s="2350"/>
      <c r="G123" s="2350"/>
      <c r="H123" s="2350"/>
      <c r="I123" s="2350"/>
      <c r="J123" s="2350"/>
      <c r="K123" s="2350"/>
      <c r="L123" s="2350"/>
      <c r="M123" s="2375"/>
      <c r="N123" s="2375"/>
      <c r="O123" s="749"/>
    </row>
    <row r="124" spans="1:15" s="285" customFormat="1" ht="21" customHeight="1" thickBot="1">
      <c r="A124" s="2984" t="s">
        <v>2178</v>
      </c>
      <c r="B124" s="2984"/>
      <c r="C124" s="2036"/>
      <c r="D124" s="2036"/>
      <c r="E124" s="2036"/>
      <c r="F124" s="2036"/>
      <c r="G124" s="2036"/>
      <c r="H124" s="2036"/>
      <c r="I124" s="2036"/>
      <c r="J124" s="2036"/>
      <c r="K124" s="2036"/>
      <c r="L124" s="2036"/>
      <c r="M124" s="2248"/>
      <c r="N124" s="2965" t="s">
        <v>2183</v>
      </c>
      <c r="O124" s="2965"/>
    </row>
    <row r="125" spans="1:15" ht="19.5" customHeight="1" thickTop="1">
      <c r="A125" s="2695" t="s">
        <v>53</v>
      </c>
      <c r="B125" s="2695" t="s">
        <v>54</v>
      </c>
      <c r="C125" s="2695" t="s">
        <v>55</v>
      </c>
      <c r="D125" s="2695" t="s">
        <v>45</v>
      </c>
      <c r="E125" s="2695"/>
      <c r="F125" s="2695"/>
      <c r="G125" s="2695" t="s">
        <v>46</v>
      </c>
      <c r="H125" s="2695"/>
      <c r="I125" s="2695"/>
      <c r="J125" s="2695" t="s">
        <v>905</v>
      </c>
      <c r="K125" s="2695"/>
      <c r="L125" s="2695"/>
      <c r="M125" s="2874" t="s">
        <v>503</v>
      </c>
      <c r="N125" s="2874" t="s">
        <v>509</v>
      </c>
      <c r="O125" s="2874" t="s">
        <v>502</v>
      </c>
    </row>
    <row r="126" spans="1:15" ht="18" customHeight="1">
      <c r="A126" s="2690"/>
      <c r="B126" s="2690"/>
      <c r="C126" s="2690"/>
      <c r="D126" s="2690" t="s">
        <v>1673</v>
      </c>
      <c r="E126" s="2690"/>
      <c r="F126" s="2690"/>
      <c r="G126" s="2690" t="s">
        <v>463</v>
      </c>
      <c r="H126" s="2690"/>
      <c r="I126" s="2690"/>
      <c r="J126" s="2690" t="s">
        <v>464</v>
      </c>
      <c r="K126" s="2690"/>
      <c r="L126" s="2690"/>
      <c r="M126" s="2875"/>
      <c r="N126" s="2875"/>
      <c r="O126" s="2875"/>
    </row>
    <row r="127" spans="1:15" ht="18" customHeight="1">
      <c r="A127" s="2690"/>
      <c r="B127" s="2690"/>
      <c r="C127" s="2690"/>
      <c r="D127" s="1359" t="s">
        <v>931</v>
      </c>
      <c r="E127" s="1359" t="s">
        <v>1126</v>
      </c>
      <c r="F127" s="1335" t="s">
        <v>954</v>
      </c>
      <c r="G127" s="1359" t="s">
        <v>931</v>
      </c>
      <c r="H127" s="1359" t="s">
        <v>1126</v>
      </c>
      <c r="I127" s="1335" t="s">
        <v>954</v>
      </c>
      <c r="J127" s="1359" t="s">
        <v>931</v>
      </c>
      <c r="K127" s="1359" t="s">
        <v>1126</v>
      </c>
      <c r="L127" s="1335" t="s">
        <v>954</v>
      </c>
      <c r="M127" s="2875"/>
      <c r="N127" s="2875"/>
      <c r="O127" s="2875"/>
    </row>
    <row r="128" spans="1:15" ht="19.5" customHeight="1" thickBot="1">
      <c r="A128" s="2707"/>
      <c r="B128" s="2707"/>
      <c r="C128" s="2707"/>
      <c r="D128" s="1336" t="s">
        <v>934</v>
      </c>
      <c r="E128" s="1336" t="s">
        <v>935</v>
      </c>
      <c r="F128" s="1336" t="s">
        <v>936</v>
      </c>
      <c r="G128" s="1336" t="s">
        <v>934</v>
      </c>
      <c r="H128" s="1336" t="s">
        <v>935</v>
      </c>
      <c r="I128" s="1336" t="s">
        <v>936</v>
      </c>
      <c r="J128" s="1336" t="s">
        <v>934</v>
      </c>
      <c r="K128" s="1336" t="s">
        <v>935</v>
      </c>
      <c r="L128" s="1336" t="s">
        <v>936</v>
      </c>
      <c r="M128" s="2876"/>
      <c r="N128" s="2876"/>
      <c r="O128" s="2876"/>
    </row>
    <row r="129" spans="1:18" ht="18" customHeight="1">
      <c r="A129" s="2704" t="s">
        <v>65</v>
      </c>
      <c r="B129" s="2359" t="s">
        <v>100</v>
      </c>
      <c r="C129" s="2359"/>
      <c r="D129" s="2359">
        <v>2</v>
      </c>
      <c r="E129" s="2359">
        <v>2</v>
      </c>
      <c r="F129" s="2359">
        <f t="shared" ref="F129:F131" si="81">SUM(D129:E129)</f>
        <v>4</v>
      </c>
      <c r="G129" s="2359">
        <v>0</v>
      </c>
      <c r="H129" s="2359">
        <v>0</v>
      </c>
      <c r="I129" s="2359">
        <v>0</v>
      </c>
      <c r="J129" s="2359">
        <f t="shared" ref="J129:J131" si="82">SUM(D129,G129)</f>
        <v>2</v>
      </c>
      <c r="K129" s="2359">
        <f t="shared" ref="K129:K131" si="83">SUM(E129,H129)</f>
        <v>2</v>
      </c>
      <c r="L129" s="2359">
        <f t="shared" ref="L129:L131" si="84">SUM(F129,I129)</f>
        <v>4</v>
      </c>
      <c r="M129" s="929"/>
      <c r="N129" s="929" t="s">
        <v>544</v>
      </c>
      <c r="O129" s="2700" t="s">
        <v>1168</v>
      </c>
    </row>
    <row r="130" spans="1:18" ht="18" customHeight="1">
      <c r="A130" s="2704"/>
      <c r="B130" s="1338" t="s">
        <v>101</v>
      </c>
      <c r="C130" s="1338"/>
      <c r="D130" s="1724">
        <v>47</v>
      </c>
      <c r="E130" s="1724">
        <v>48</v>
      </c>
      <c r="F130" s="1338">
        <f t="shared" si="81"/>
        <v>95</v>
      </c>
      <c r="G130" s="1338">
        <v>0</v>
      </c>
      <c r="H130" s="1338">
        <v>0</v>
      </c>
      <c r="I130" s="1338">
        <v>0</v>
      </c>
      <c r="J130" s="1338">
        <f t="shared" si="82"/>
        <v>47</v>
      </c>
      <c r="K130" s="1338">
        <f t="shared" si="83"/>
        <v>48</v>
      </c>
      <c r="L130" s="1338">
        <f t="shared" si="84"/>
        <v>95</v>
      </c>
      <c r="M130" s="1339"/>
      <c r="N130" s="1339" t="s">
        <v>605</v>
      </c>
      <c r="O130" s="2700"/>
    </row>
    <row r="131" spans="1:18" ht="18" customHeight="1">
      <c r="A131" s="2705"/>
      <c r="B131" s="1368" t="s">
        <v>103</v>
      </c>
      <c r="C131" s="1368"/>
      <c r="D131" s="1728">
        <v>43</v>
      </c>
      <c r="E131" s="1728">
        <v>24</v>
      </c>
      <c r="F131" s="1368">
        <f t="shared" si="81"/>
        <v>67</v>
      </c>
      <c r="G131" s="1368">
        <v>0</v>
      </c>
      <c r="H131" s="1368">
        <v>0</v>
      </c>
      <c r="I131" s="1368">
        <v>0</v>
      </c>
      <c r="J131" s="1368">
        <f t="shared" si="82"/>
        <v>43</v>
      </c>
      <c r="K131" s="1368">
        <f t="shared" si="83"/>
        <v>24</v>
      </c>
      <c r="L131" s="1368">
        <f t="shared" si="84"/>
        <v>67</v>
      </c>
      <c r="M131" s="1397"/>
      <c r="N131" s="1397" t="s">
        <v>608</v>
      </c>
      <c r="O131" s="2701"/>
    </row>
    <row r="132" spans="1:18" ht="15.75" customHeight="1">
      <c r="A132" s="2706" t="s">
        <v>225</v>
      </c>
      <c r="B132" s="2706"/>
      <c r="C132" s="2706"/>
      <c r="D132" s="2358">
        <f t="shared" ref="D132:L132" si="85">SUM(D129:D131)</f>
        <v>92</v>
      </c>
      <c r="E132" s="2358">
        <f t="shared" si="85"/>
        <v>74</v>
      </c>
      <c r="F132" s="2358">
        <f t="shared" si="85"/>
        <v>166</v>
      </c>
      <c r="G132" s="2358">
        <f t="shared" si="85"/>
        <v>0</v>
      </c>
      <c r="H132" s="2358">
        <f t="shared" si="85"/>
        <v>0</v>
      </c>
      <c r="I132" s="2358">
        <f t="shared" si="85"/>
        <v>0</v>
      </c>
      <c r="J132" s="2358">
        <f t="shared" si="85"/>
        <v>92</v>
      </c>
      <c r="K132" s="2358">
        <f t="shared" si="85"/>
        <v>74</v>
      </c>
      <c r="L132" s="2358">
        <f t="shared" si="85"/>
        <v>166</v>
      </c>
      <c r="M132" s="2719" t="s">
        <v>2348</v>
      </c>
      <c r="N132" s="2719"/>
      <c r="O132" s="2719"/>
    </row>
    <row r="133" spans="1:18" s="288" customFormat="1" ht="17.25" customHeight="1">
      <c r="A133" s="2359" t="s">
        <v>68</v>
      </c>
      <c r="B133" s="2134" t="s">
        <v>70</v>
      </c>
      <c r="C133" s="2359"/>
      <c r="D133" s="2359">
        <v>93</v>
      </c>
      <c r="E133" s="2359">
        <v>26</v>
      </c>
      <c r="F133" s="2359">
        <f>SUM(D133:E133)</f>
        <v>119</v>
      </c>
      <c r="G133" s="2359">
        <v>0</v>
      </c>
      <c r="H133" s="2359">
        <v>0</v>
      </c>
      <c r="I133" s="2359">
        <v>0</v>
      </c>
      <c r="J133" s="2359">
        <f t="shared" ref="J133:L139" si="86">SUM(D133,G133)</f>
        <v>93</v>
      </c>
      <c r="K133" s="2359">
        <f t="shared" si="86"/>
        <v>26</v>
      </c>
      <c r="L133" s="2359">
        <f t="shared" si="86"/>
        <v>119</v>
      </c>
      <c r="M133" s="929"/>
      <c r="N133" s="2135" t="s">
        <v>506</v>
      </c>
      <c r="O133" s="929" t="s">
        <v>496</v>
      </c>
      <c r="P133" s="57"/>
      <c r="Q133" s="57"/>
      <c r="R133" s="57"/>
    </row>
    <row r="134" spans="1:18" s="288" customFormat="1" ht="24" customHeight="1">
      <c r="A134" s="2703" t="s">
        <v>69</v>
      </c>
      <c r="B134" s="3034" t="s">
        <v>163</v>
      </c>
      <c r="C134" s="1338" t="s">
        <v>184</v>
      </c>
      <c r="D134" s="1724">
        <v>8</v>
      </c>
      <c r="E134" s="1724">
        <v>6</v>
      </c>
      <c r="F134" s="1338">
        <f>SUM(D134:E134)</f>
        <v>14</v>
      </c>
      <c r="G134" s="1338">
        <v>0</v>
      </c>
      <c r="H134" s="1338">
        <v>0</v>
      </c>
      <c r="I134" s="1338">
        <v>0</v>
      </c>
      <c r="J134" s="1338">
        <f t="shared" si="86"/>
        <v>8</v>
      </c>
      <c r="K134" s="1338">
        <f t="shared" si="86"/>
        <v>6</v>
      </c>
      <c r="L134" s="1338">
        <f t="shared" si="86"/>
        <v>14</v>
      </c>
      <c r="M134" s="1339" t="s">
        <v>566</v>
      </c>
      <c r="N134" s="3037" t="s">
        <v>565</v>
      </c>
      <c r="O134" s="2702" t="s">
        <v>498</v>
      </c>
      <c r="P134" s="57"/>
      <c r="Q134" s="57"/>
      <c r="R134" s="57"/>
    </row>
    <row r="135" spans="1:18" s="288" customFormat="1" ht="19.5" customHeight="1">
      <c r="A135" s="2704"/>
      <c r="B135" s="3035"/>
      <c r="C135" s="1338" t="s">
        <v>161</v>
      </c>
      <c r="D135" s="1724">
        <v>1</v>
      </c>
      <c r="E135" s="1724">
        <v>5</v>
      </c>
      <c r="F135" s="1338">
        <f t="shared" ref="F135:F136" si="87">SUM(D135:E135)</f>
        <v>6</v>
      </c>
      <c r="G135" s="1338">
        <v>0</v>
      </c>
      <c r="H135" s="1338">
        <v>0</v>
      </c>
      <c r="I135" s="1338">
        <v>0</v>
      </c>
      <c r="J135" s="1338">
        <f t="shared" si="86"/>
        <v>1</v>
      </c>
      <c r="K135" s="1338">
        <f t="shared" si="86"/>
        <v>5</v>
      </c>
      <c r="L135" s="1338">
        <f t="shared" si="86"/>
        <v>6</v>
      </c>
      <c r="M135" s="1339" t="s">
        <v>568</v>
      </c>
      <c r="N135" s="3038"/>
      <c r="O135" s="2700"/>
      <c r="P135" s="57"/>
      <c r="Q135" s="57"/>
      <c r="R135" s="57"/>
    </row>
    <row r="136" spans="1:18" s="288" customFormat="1" ht="19.5" customHeight="1">
      <c r="A136" s="2704"/>
      <c r="B136" s="3036"/>
      <c r="C136" s="1338" t="s">
        <v>1073</v>
      </c>
      <c r="D136" s="1724">
        <v>6</v>
      </c>
      <c r="E136" s="1724">
        <v>7</v>
      </c>
      <c r="F136" s="1338">
        <f t="shared" si="87"/>
        <v>13</v>
      </c>
      <c r="G136" s="1338">
        <v>0</v>
      </c>
      <c r="H136" s="1338">
        <v>0</v>
      </c>
      <c r="I136" s="1338">
        <v>0</v>
      </c>
      <c r="J136" s="1338">
        <f t="shared" si="86"/>
        <v>6</v>
      </c>
      <c r="K136" s="1338">
        <f t="shared" si="86"/>
        <v>7</v>
      </c>
      <c r="L136" s="1338">
        <f t="shared" si="86"/>
        <v>13</v>
      </c>
      <c r="M136" s="1339" t="s">
        <v>567</v>
      </c>
      <c r="N136" s="3039"/>
      <c r="O136" s="2700"/>
      <c r="P136" s="57"/>
      <c r="Q136" s="57"/>
      <c r="R136" s="57"/>
    </row>
    <row r="137" spans="1:18" ht="22.5" customHeight="1">
      <c r="A137" s="2704"/>
      <c r="B137" s="2742" t="s">
        <v>302</v>
      </c>
      <c r="C137" s="2706"/>
      <c r="D137" s="1338">
        <f>SUM(D134:D136)</f>
        <v>15</v>
      </c>
      <c r="E137" s="1338">
        <f t="shared" ref="E137:F137" si="88">SUM(E134:E136)</f>
        <v>18</v>
      </c>
      <c r="F137" s="1338">
        <f t="shared" si="88"/>
        <v>33</v>
      </c>
      <c r="G137" s="1338">
        <v>0</v>
      </c>
      <c r="H137" s="1338">
        <v>0</v>
      </c>
      <c r="I137" s="1338">
        <v>0</v>
      </c>
      <c r="J137" s="1338">
        <f t="shared" si="86"/>
        <v>15</v>
      </c>
      <c r="K137" s="1338">
        <f t="shared" si="86"/>
        <v>18</v>
      </c>
      <c r="L137" s="1338">
        <f t="shared" si="86"/>
        <v>33</v>
      </c>
      <c r="M137" s="2730" t="s">
        <v>2364</v>
      </c>
      <c r="N137" s="3041"/>
      <c r="O137" s="2700"/>
    </row>
    <row r="138" spans="1:18" ht="21.75" customHeight="1">
      <c r="A138" s="2704"/>
      <c r="B138" s="3034" t="s">
        <v>1079</v>
      </c>
      <c r="C138" s="1338" t="s">
        <v>190</v>
      </c>
      <c r="D138" s="1724">
        <v>14</v>
      </c>
      <c r="E138" s="1724">
        <v>4</v>
      </c>
      <c r="F138" s="1338">
        <f>SUM(D138:E138)</f>
        <v>18</v>
      </c>
      <c r="G138" s="1338">
        <v>0</v>
      </c>
      <c r="H138" s="1338">
        <v>0</v>
      </c>
      <c r="I138" s="1338">
        <v>0</v>
      </c>
      <c r="J138" s="1338">
        <f t="shared" si="86"/>
        <v>14</v>
      </c>
      <c r="K138" s="1338">
        <f t="shared" si="86"/>
        <v>4</v>
      </c>
      <c r="L138" s="1338">
        <f t="shared" si="86"/>
        <v>18</v>
      </c>
      <c r="M138" s="1339" t="s">
        <v>573</v>
      </c>
      <c r="N138" s="3037" t="s">
        <v>1091</v>
      </c>
      <c r="O138" s="2700"/>
    </row>
    <row r="139" spans="1:18" ht="22.5" customHeight="1">
      <c r="A139" s="2704"/>
      <c r="B139" s="3035"/>
      <c r="C139" s="1338" t="s">
        <v>1075</v>
      </c>
      <c r="D139" s="1724">
        <v>5</v>
      </c>
      <c r="E139" s="1724">
        <v>0</v>
      </c>
      <c r="F139" s="1338">
        <f t="shared" ref="F139" si="89">SUM(D139:E139)</f>
        <v>5</v>
      </c>
      <c r="G139" s="1338">
        <v>0</v>
      </c>
      <c r="H139" s="1338">
        <v>0</v>
      </c>
      <c r="I139" s="1338">
        <v>0</v>
      </c>
      <c r="J139" s="1338">
        <f t="shared" si="86"/>
        <v>5</v>
      </c>
      <c r="K139" s="1338">
        <f t="shared" si="86"/>
        <v>0</v>
      </c>
      <c r="L139" s="1338">
        <f t="shared" si="86"/>
        <v>5</v>
      </c>
      <c r="M139" s="1339" t="s">
        <v>574</v>
      </c>
      <c r="N139" s="3038"/>
      <c r="O139" s="2700"/>
    </row>
    <row r="140" spans="1:18" ht="19.5" customHeight="1">
      <c r="A140" s="2705"/>
      <c r="B140" s="2742" t="s">
        <v>302</v>
      </c>
      <c r="C140" s="2706"/>
      <c r="D140" s="1338">
        <f t="shared" ref="D140:L140" si="90">SUM(D138:D139)</f>
        <v>19</v>
      </c>
      <c r="E140" s="1338">
        <f t="shared" si="90"/>
        <v>4</v>
      </c>
      <c r="F140" s="1338">
        <f t="shared" si="90"/>
        <v>23</v>
      </c>
      <c r="G140" s="1338">
        <f t="shared" si="90"/>
        <v>0</v>
      </c>
      <c r="H140" s="1338">
        <f t="shared" si="90"/>
        <v>0</v>
      </c>
      <c r="I140" s="1338">
        <f t="shared" si="90"/>
        <v>0</v>
      </c>
      <c r="J140" s="1338">
        <f t="shared" si="90"/>
        <v>19</v>
      </c>
      <c r="K140" s="1338">
        <f t="shared" si="90"/>
        <v>4</v>
      </c>
      <c r="L140" s="1338">
        <f t="shared" si="90"/>
        <v>23</v>
      </c>
      <c r="M140" s="2730" t="s">
        <v>2364</v>
      </c>
      <c r="N140" s="3041"/>
      <c r="O140" s="2701"/>
    </row>
    <row r="141" spans="1:18" ht="19.5" customHeight="1">
      <c r="A141" s="2706" t="s">
        <v>225</v>
      </c>
      <c r="B141" s="2706"/>
      <c r="C141" s="2706"/>
      <c r="D141" s="1338">
        <f t="shared" ref="D141:L141" si="91">SUM(D140,D137)</f>
        <v>34</v>
      </c>
      <c r="E141" s="1338">
        <f t="shared" si="91"/>
        <v>22</v>
      </c>
      <c r="F141" s="1338">
        <f t="shared" si="91"/>
        <v>56</v>
      </c>
      <c r="G141" s="1338">
        <f t="shared" si="91"/>
        <v>0</v>
      </c>
      <c r="H141" s="1338">
        <f t="shared" si="91"/>
        <v>0</v>
      </c>
      <c r="I141" s="1338">
        <f t="shared" si="91"/>
        <v>0</v>
      </c>
      <c r="J141" s="1338">
        <f t="shared" si="91"/>
        <v>34</v>
      </c>
      <c r="K141" s="1338">
        <f t="shared" si="91"/>
        <v>22</v>
      </c>
      <c r="L141" s="1338">
        <f t="shared" si="91"/>
        <v>56</v>
      </c>
      <c r="M141" s="2719" t="s">
        <v>2348</v>
      </c>
      <c r="N141" s="2719"/>
      <c r="O141" s="2719"/>
    </row>
    <row r="142" spans="1:18" ht="19.5" customHeight="1" thickBot="1">
      <c r="A142" s="2966" t="s">
        <v>52</v>
      </c>
      <c r="B142" s="2966"/>
      <c r="C142" s="2966"/>
      <c r="D142" s="1337">
        <f t="shared" ref="D142:L142" si="92">SUM(D141,D133,D132,D120,D119)</f>
        <v>556</v>
      </c>
      <c r="E142" s="1337">
        <f t="shared" si="92"/>
        <v>225</v>
      </c>
      <c r="F142" s="1337">
        <f t="shared" si="92"/>
        <v>781</v>
      </c>
      <c r="G142" s="1337">
        <f t="shared" si="92"/>
        <v>0</v>
      </c>
      <c r="H142" s="1337">
        <f t="shared" si="92"/>
        <v>0</v>
      </c>
      <c r="I142" s="1337">
        <f t="shared" si="92"/>
        <v>0</v>
      </c>
      <c r="J142" s="1337">
        <f t="shared" si="92"/>
        <v>556</v>
      </c>
      <c r="K142" s="1337">
        <f t="shared" si="92"/>
        <v>225</v>
      </c>
      <c r="L142" s="1337">
        <f t="shared" si="92"/>
        <v>781</v>
      </c>
      <c r="M142" s="2967" t="s">
        <v>588</v>
      </c>
      <c r="N142" s="2967"/>
      <c r="O142" s="2967"/>
    </row>
    <row r="143" spans="1:18" ht="17.25" customHeight="1" thickBot="1">
      <c r="A143" s="2765" t="s">
        <v>218</v>
      </c>
      <c r="B143" s="2765"/>
      <c r="C143" s="2765"/>
      <c r="D143" s="1362">
        <f t="shared" ref="D143:K143" si="93">SUM(D142,D112)</f>
        <v>2696</v>
      </c>
      <c r="E143" s="1362">
        <f t="shared" si="93"/>
        <v>3535</v>
      </c>
      <c r="F143" s="1362">
        <f t="shared" si="93"/>
        <v>6231</v>
      </c>
      <c r="G143" s="1362">
        <f t="shared" si="93"/>
        <v>0</v>
      </c>
      <c r="H143" s="1362">
        <f t="shared" si="93"/>
        <v>0</v>
      </c>
      <c r="I143" s="1362">
        <f t="shared" si="93"/>
        <v>0</v>
      </c>
      <c r="J143" s="1362">
        <f t="shared" si="93"/>
        <v>2696</v>
      </c>
      <c r="K143" s="1362">
        <f t="shared" si="93"/>
        <v>3535</v>
      </c>
      <c r="L143" s="1362">
        <f>SUM(J143:K143)</f>
        <v>6231</v>
      </c>
      <c r="M143" s="2968" t="s">
        <v>2351</v>
      </c>
      <c r="N143" s="2968"/>
      <c r="O143" s="2968"/>
    </row>
    <row r="144" spans="1:18" ht="19.5" customHeight="1" thickTop="1">
      <c r="A144" s="283"/>
      <c r="B144" s="283"/>
      <c r="C144" s="283"/>
      <c r="D144" s="289"/>
      <c r="E144" s="289"/>
      <c r="F144" s="289"/>
      <c r="G144" s="289"/>
      <c r="H144" s="289"/>
      <c r="I144" s="289"/>
      <c r="J144" s="289"/>
      <c r="K144" s="289"/>
      <c r="L144" s="289"/>
      <c r="M144" s="289"/>
      <c r="N144" s="289"/>
      <c r="O144" s="289"/>
    </row>
    <row r="145" spans="1:15" ht="19.5" customHeight="1">
      <c r="A145" s="283"/>
      <c r="B145" s="283"/>
      <c r="C145" s="283"/>
      <c r="D145" s="289"/>
      <c r="E145" s="289"/>
      <c r="F145" s="289"/>
      <c r="G145" s="289"/>
      <c r="H145" s="289"/>
      <c r="I145" s="289"/>
      <c r="J145" s="289"/>
      <c r="K145" s="289"/>
      <c r="L145" s="289"/>
      <c r="M145" s="289"/>
      <c r="N145" s="289"/>
      <c r="O145" s="289"/>
    </row>
    <row r="146" spans="1:15" ht="19.5" customHeight="1"/>
    <row r="147" spans="1:15" ht="19.5" customHeight="1"/>
    <row r="148" spans="1:15" ht="19.5" customHeight="1"/>
    <row r="149" spans="1:15" ht="19.5" customHeight="1"/>
    <row r="150" spans="1:15" ht="19.5" customHeight="1"/>
    <row r="300" spans="5:12">
      <c r="E300" s="1733"/>
      <c r="F300" s="1733"/>
      <c r="G300" s="1733"/>
      <c r="H300" s="1733"/>
      <c r="I300" s="1733"/>
      <c r="J300" s="1733"/>
      <c r="K300" s="1733"/>
      <c r="L300" s="1733"/>
    </row>
  </sheetData>
  <mergeCells count="158">
    <mergeCell ref="B138:B139"/>
    <mergeCell ref="N138:N139"/>
    <mergeCell ref="A87:C87"/>
    <mergeCell ref="M87:O87"/>
    <mergeCell ref="A92:A94"/>
    <mergeCell ref="N95:O95"/>
    <mergeCell ref="A134:A140"/>
    <mergeCell ref="N92:N93"/>
    <mergeCell ref="B94:C94"/>
    <mergeCell ref="N104:N107"/>
    <mergeCell ref="B137:C137"/>
    <mergeCell ref="M137:N137"/>
    <mergeCell ref="A132:C132"/>
    <mergeCell ref="M132:O132"/>
    <mergeCell ref="A124:B124"/>
    <mergeCell ref="A125:A128"/>
    <mergeCell ref="B125:B128"/>
    <mergeCell ref="C125:C128"/>
    <mergeCell ref="D125:F125"/>
    <mergeCell ref="G125:I125"/>
    <mergeCell ref="J125:L125"/>
    <mergeCell ref="M125:M128"/>
    <mergeCell ref="B100:B102"/>
    <mergeCell ref="N100:N102"/>
    <mergeCell ref="A114:A118"/>
    <mergeCell ref="O114:O118"/>
    <mergeCell ref="A119:C119"/>
    <mergeCell ref="A95:B95"/>
    <mergeCell ref="A96:A99"/>
    <mergeCell ref="B96:B99"/>
    <mergeCell ref="A143:C143"/>
    <mergeCell ref="M143:O143"/>
    <mergeCell ref="A74:C74"/>
    <mergeCell ref="A141:C141"/>
    <mergeCell ref="M141:O141"/>
    <mergeCell ref="A142:C142"/>
    <mergeCell ref="M142:O142"/>
    <mergeCell ref="O129:O131"/>
    <mergeCell ref="A129:A131"/>
    <mergeCell ref="B140:C140"/>
    <mergeCell ref="O134:O140"/>
    <mergeCell ref="N125:N128"/>
    <mergeCell ref="O125:O128"/>
    <mergeCell ref="B134:B136"/>
    <mergeCell ref="N134:N136"/>
    <mergeCell ref="M94:N94"/>
    <mergeCell ref="B92:B93"/>
    <mergeCell ref="M140:N140"/>
    <mergeCell ref="A111:C111"/>
    <mergeCell ref="M111:O111"/>
    <mergeCell ref="A112:C112"/>
    <mergeCell ref="M112:O112"/>
    <mergeCell ref="A113:L113"/>
    <mergeCell ref="M113:O113"/>
    <mergeCell ref="J96:L96"/>
    <mergeCell ref="M96:M99"/>
    <mergeCell ref="N96:N99"/>
    <mergeCell ref="O96:O99"/>
    <mergeCell ref="B108:C108"/>
    <mergeCell ref="M108:N108"/>
    <mergeCell ref="B104:B107"/>
    <mergeCell ref="B103:C103"/>
    <mergeCell ref="M103:N103"/>
    <mergeCell ref="C96:C99"/>
    <mergeCell ref="D96:F96"/>
    <mergeCell ref="G96:I96"/>
    <mergeCell ref="J35:L35"/>
    <mergeCell ref="G35:I35"/>
    <mergeCell ref="D35:F35"/>
    <mergeCell ref="N8:O8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J5:L5"/>
    <mergeCell ref="G5:I5"/>
    <mergeCell ref="D5:F5"/>
    <mergeCell ref="O34:O37"/>
    <mergeCell ref="C66:C69"/>
    <mergeCell ref="D66:F66"/>
    <mergeCell ref="G66:I66"/>
    <mergeCell ref="J66:L66"/>
    <mergeCell ref="A8:L8"/>
    <mergeCell ref="J34:L34"/>
    <mergeCell ref="M34:M37"/>
    <mergeCell ref="N34:N37"/>
    <mergeCell ref="A21:C21"/>
    <mergeCell ref="A22:A29"/>
    <mergeCell ref="N65:O65"/>
    <mergeCell ref="O22:O29"/>
    <mergeCell ref="A30:C30"/>
    <mergeCell ref="M30:O30"/>
    <mergeCell ref="A33:B33"/>
    <mergeCell ref="A34:A37"/>
    <mergeCell ref="B34:B37"/>
    <mergeCell ref="C34:C37"/>
    <mergeCell ref="D34:F34"/>
    <mergeCell ref="G34:I34"/>
    <mergeCell ref="O13:O20"/>
    <mergeCell ref="M21:O21"/>
    <mergeCell ref="N33:O33"/>
    <mergeCell ref="A13:A20"/>
    <mergeCell ref="A80:A86"/>
    <mergeCell ref="O80:O86"/>
    <mergeCell ref="A88:A89"/>
    <mergeCell ref="A90:C90"/>
    <mergeCell ref="M90:O90"/>
    <mergeCell ref="O88:O89"/>
    <mergeCell ref="A39:A45"/>
    <mergeCell ref="O39:O45"/>
    <mergeCell ref="A46:C46"/>
    <mergeCell ref="M46:O46"/>
    <mergeCell ref="A53:A57"/>
    <mergeCell ref="O53:O57"/>
    <mergeCell ref="A58:C58"/>
    <mergeCell ref="M58:O58"/>
    <mergeCell ref="M74:O74"/>
    <mergeCell ref="A47:A51"/>
    <mergeCell ref="O47:O51"/>
    <mergeCell ref="A52:C52"/>
    <mergeCell ref="M52:O52"/>
    <mergeCell ref="A59:A61"/>
    <mergeCell ref="O59:O61"/>
    <mergeCell ref="A65:B65"/>
    <mergeCell ref="A66:A69"/>
    <mergeCell ref="B66:B69"/>
    <mergeCell ref="A70:A73"/>
    <mergeCell ref="O70:O73"/>
    <mergeCell ref="A100:A110"/>
    <mergeCell ref="O100:O110"/>
    <mergeCell ref="M48:N48"/>
    <mergeCell ref="O92:O94"/>
    <mergeCell ref="D126:F126"/>
    <mergeCell ref="G126:I126"/>
    <mergeCell ref="J126:L126"/>
    <mergeCell ref="D97:F97"/>
    <mergeCell ref="G97:I97"/>
    <mergeCell ref="J97:L97"/>
    <mergeCell ref="D67:F67"/>
    <mergeCell ref="G67:I67"/>
    <mergeCell ref="J67:L67"/>
    <mergeCell ref="M66:M69"/>
    <mergeCell ref="N66:N69"/>
    <mergeCell ref="O66:O69"/>
    <mergeCell ref="M119:O119"/>
    <mergeCell ref="N124:O124"/>
    <mergeCell ref="O75:O77"/>
    <mergeCell ref="A75:A77"/>
    <mergeCell ref="A78:C78"/>
    <mergeCell ref="M78:O78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S28" sqref="S28"/>
    </sheetView>
  </sheetViews>
  <sheetFormatPr defaultRowHeight="12.75"/>
  <cols>
    <col min="1" max="1" width="8.42578125" bestFit="1" customWidth="1"/>
  </cols>
  <sheetData>
    <row r="15" spans="1:14" ht="90">
      <c r="A15" s="2689" t="s">
        <v>2384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N12"/>
  <sheetViews>
    <sheetView rightToLeft="1" view="pageBreakPreview" zoomScale="60" workbookViewId="0">
      <selection activeCell="R101" sqref="R101"/>
    </sheetView>
  </sheetViews>
  <sheetFormatPr defaultRowHeight="12.75"/>
  <sheetData>
    <row r="12" spans="1:14" ht="170.25" customHeight="1">
      <c r="A12" s="3045" t="s">
        <v>2411</v>
      </c>
      <c r="B12" s="3045"/>
      <c r="C12" s="3045"/>
      <c r="D12" s="3045"/>
      <c r="E12" s="3045"/>
      <c r="F12" s="3045"/>
      <c r="G12" s="3045"/>
      <c r="H12" s="3045"/>
      <c r="I12" s="3045"/>
      <c r="J12" s="3045"/>
      <c r="K12" s="3045"/>
      <c r="L12" s="3045"/>
      <c r="M12" s="3045"/>
      <c r="N12" s="3045"/>
    </row>
  </sheetData>
  <mergeCells count="1">
    <mergeCell ref="A12:N12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35"/>
  <sheetViews>
    <sheetView rightToLeft="1" view="pageBreakPreview" zoomScale="90" zoomScaleNormal="60" zoomScaleSheetLayoutView="90" workbookViewId="0">
      <selection activeCell="R101" sqref="R101"/>
    </sheetView>
  </sheetViews>
  <sheetFormatPr defaultRowHeight="12.75"/>
  <cols>
    <col min="1" max="1" width="37.7109375" style="271" customWidth="1"/>
    <col min="2" max="7" width="9" style="271" customWidth="1"/>
    <col min="8" max="8" width="10.5703125" style="271" customWidth="1"/>
    <col min="9" max="9" width="11.28515625" style="271" customWidth="1"/>
    <col min="10" max="10" width="11.7109375" style="271" customWidth="1"/>
    <col min="11" max="11" width="41.28515625" style="271" customWidth="1"/>
    <col min="12" max="12" width="9.140625" style="271"/>
    <col min="13" max="13" width="24.140625" style="271" customWidth="1"/>
    <col min="14" max="16384" width="9.140625" style="271"/>
  </cols>
  <sheetData>
    <row r="1" spans="1:11" ht="23.25" customHeight="1">
      <c r="A1" s="2693" t="s">
        <v>2071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272" customFormat="1" ht="40.5" customHeight="1">
      <c r="A2" s="2691" t="s">
        <v>2247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275" customFormat="1" ht="21" customHeight="1" thickBot="1">
      <c r="A3" s="2044" t="s">
        <v>2184</v>
      </c>
      <c r="B3" s="2022"/>
      <c r="C3" s="2022"/>
      <c r="D3" s="2022"/>
      <c r="E3" s="2022"/>
      <c r="F3" s="2022"/>
      <c r="G3" s="2022"/>
      <c r="H3" s="2022"/>
      <c r="I3" s="2022"/>
      <c r="J3" s="2022"/>
      <c r="K3" s="1547" t="s">
        <v>2185</v>
      </c>
    </row>
    <row r="4" spans="1:11" s="273" customFormat="1" ht="16.5" customHeight="1" thickTop="1">
      <c r="A4" s="2695" t="s">
        <v>53</v>
      </c>
      <c r="B4" s="2695" t="s">
        <v>45</v>
      </c>
      <c r="C4" s="2695"/>
      <c r="D4" s="2695"/>
      <c r="E4" s="2695" t="s">
        <v>46</v>
      </c>
      <c r="F4" s="2695"/>
      <c r="G4" s="2695"/>
      <c r="H4" s="2695" t="s">
        <v>905</v>
      </c>
      <c r="I4" s="2695"/>
      <c r="J4" s="2695"/>
      <c r="K4" s="3021" t="s">
        <v>502</v>
      </c>
    </row>
    <row r="5" spans="1:11" ht="16.5" customHeight="1">
      <c r="A5" s="2690"/>
      <c r="B5" s="2021"/>
      <c r="C5" s="2021" t="s">
        <v>1673</v>
      </c>
      <c r="D5" s="2021"/>
      <c r="E5" s="2021"/>
      <c r="F5" s="2021" t="s">
        <v>463</v>
      </c>
      <c r="G5" s="2021"/>
      <c r="H5" s="2021"/>
      <c r="I5" s="2021" t="s">
        <v>464</v>
      </c>
      <c r="J5" s="2021"/>
      <c r="K5" s="3022"/>
    </row>
    <row r="6" spans="1:11" ht="16.5" customHeight="1">
      <c r="A6" s="2690"/>
      <c r="B6" s="2034" t="s">
        <v>931</v>
      </c>
      <c r="C6" s="2034" t="s">
        <v>1126</v>
      </c>
      <c r="D6" s="2022" t="s">
        <v>954</v>
      </c>
      <c r="E6" s="2034" t="s">
        <v>931</v>
      </c>
      <c r="F6" s="2034" t="s">
        <v>1126</v>
      </c>
      <c r="G6" s="2022" t="s">
        <v>954</v>
      </c>
      <c r="H6" s="2034" t="s">
        <v>931</v>
      </c>
      <c r="I6" s="2034" t="s">
        <v>1126</v>
      </c>
      <c r="J6" s="2022" t="s">
        <v>954</v>
      </c>
      <c r="K6" s="3022"/>
    </row>
    <row r="7" spans="1:11" ht="16.5" customHeight="1" thickBot="1">
      <c r="A7" s="2707"/>
      <c r="B7" s="2023" t="s">
        <v>934</v>
      </c>
      <c r="C7" s="2023" t="s">
        <v>935</v>
      </c>
      <c r="D7" s="2023" t="s">
        <v>936</v>
      </c>
      <c r="E7" s="2023" t="s">
        <v>934</v>
      </c>
      <c r="F7" s="2023" t="s">
        <v>935</v>
      </c>
      <c r="G7" s="2023" t="s">
        <v>936</v>
      </c>
      <c r="H7" s="2023" t="s">
        <v>934</v>
      </c>
      <c r="I7" s="2023" t="s">
        <v>935</v>
      </c>
      <c r="J7" s="2023" t="s">
        <v>936</v>
      </c>
      <c r="K7" s="3023"/>
    </row>
    <row r="8" spans="1:11" ht="37.5" customHeight="1">
      <c r="A8" s="274" t="s">
        <v>48</v>
      </c>
      <c r="B8" s="275"/>
      <c r="C8" s="275"/>
      <c r="D8" s="275"/>
      <c r="E8" s="275"/>
      <c r="F8" s="275"/>
      <c r="G8" s="275"/>
      <c r="H8" s="275"/>
      <c r="I8" s="275"/>
      <c r="J8" s="275"/>
      <c r="K8" s="2051" t="s">
        <v>504</v>
      </c>
    </row>
    <row r="9" spans="1:11" ht="37.5" customHeight="1">
      <c r="A9" s="2096" t="s">
        <v>2248</v>
      </c>
      <c r="B9" s="2096">
        <v>46</v>
      </c>
      <c r="C9" s="2096">
        <v>100</v>
      </c>
      <c r="D9" s="2096">
        <v>146</v>
      </c>
      <c r="E9" s="2096">
        <v>0</v>
      </c>
      <c r="F9" s="2096">
        <v>0</v>
      </c>
      <c r="G9" s="2096">
        <v>0</v>
      </c>
      <c r="H9" s="2096">
        <f>SUM(B9,E9)</f>
        <v>46</v>
      </c>
      <c r="I9" s="2096">
        <f t="shared" ref="I9:J9" si="0">SUM(C9,F9)</f>
        <v>100</v>
      </c>
      <c r="J9" s="2096">
        <f t="shared" si="0"/>
        <v>146</v>
      </c>
      <c r="K9" s="451" t="s">
        <v>2347</v>
      </c>
    </row>
    <row r="10" spans="1:11" ht="37.5" customHeight="1" thickBot="1">
      <c r="A10" s="2411" t="s">
        <v>50</v>
      </c>
      <c r="B10" s="2411">
        <f t="shared" ref="B10:J10" si="1">SUM(B9:B9)</f>
        <v>46</v>
      </c>
      <c r="C10" s="2411">
        <f t="shared" si="1"/>
        <v>100</v>
      </c>
      <c r="D10" s="2411">
        <f t="shared" si="1"/>
        <v>146</v>
      </c>
      <c r="E10" s="2411">
        <f t="shared" si="1"/>
        <v>0</v>
      </c>
      <c r="F10" s="2411">
        <f t="shared" si="1"/>
        <v>0</v>
      </c>
      <c r="G10" s="2411">
        <f t="shared" si="1"/>
        <v>0</v>
      </c>
      <c r="H10" s="2411">
        <f t="shared" si="1"/>
        <v>46</v>
      </c>
      <c r="I10" s="2411">
        <f t="shared" si="1"/>
        <v>100</v>
      </c>
      <c r="J10" s="2411">
        <f t="shared" si="1"/>
        <v>146</v>
      </c>
      <c r="K10" s="2230" t="s">
        <v>500</v>
      </c>
    </row>
    <row r="11" spans="1:11" ht="37.5" customHeight="1" thickBot="1">
      <c r="A11" s="1147" t="s">
        <v>218</v>
      </c>
      <c r="B11" s="280">
        <f>SUM(B10)</f>
        <v>46</v>
      </c>
      <c r="C11" s="280">
        <f t="shared" ref="C11:J11" si="2">SUM(C10)</f>
        <v>100</v>
      </c>
      <c r="D11" s="280">
        <f t="shared" si="2"/>
        <v>146</v>
      </c>
      <c r="E11" s="280">
        <f t="shared" si="2"/>
        <v>0</v>
      </c>
      <c r="F11" s="280">
        <f t="shared" si="2"/>
        <v>0</v>
      </c>
      <c r="G11" s="280">
        <f t="shared" si="2"/>
        <v>0</v>
      </c>
      <c r="H11" s="280">
        <f t="shared" si="2"/>
        <v>46</v>
      </c>
      <c r="I11" s="280">
        <f t="shared" si="2"/>
        <v>100</v>
      </c>
      <c r="J11" s="280">
        <f t="shared" si="2"/>
        <v>146</v>
      </c>
      <c r="K11" s="2324" t="s">
        <v>2350</v>
      </c>
    </row>
    <row r="12" spans="1:11" ht="37.5" customHeight="1" thickTop="1">
      <c r="A12" s="278"/>
      <c r="B12" s="277"/>
      <c r="C12" s="277"/>
      <c r="D12" s="277"/>
      <c r="E12" s="277"/>
      <c r="F12" s="277"/>
      <c r="G12" s="277"/>
      <c r="H12" s="277"/>
      <c r="I12" s="277"/>
      <c r="J12" s="277"/>
      <c r="K12" s="275"/>
    </row>
    <row r="13" spans="1:11" ht="20.100000000000001" customHeight="1">
      <c r="A13" s="278"/>
      <c r="B13" s="277"/>
      <c r="C13" s="277"/>
      <c r="D13" s="277"/>
      <c r="E13" s="277"/>
      <c r="F13" s="277"/>
      <c r="G13" s="277"/>
      <c r="H13" s="277"/>
      <c r="I13" s="277"/>
      <c r="J13" s="277"/>
      <c r="K13" s="275"/>
    </row>
    <row r="14" spans="1:11" ht="20.100000000000001" customHeight="1">
      <c r="A14" s="278"/>
      <c r="B14" s="277"/>
      <c r="C14" s="277"/>
      <c r="D14" s="277"/>
      <c r="E14" s="277"/>
      <c r="F14" s="277"/>
      <c r="G14" s="277"/>
      <c r="H14" s="277"/>
      <c r="I14" s="277"/>
      <c r="J14" s="277"/>
      <c r="K14" s="275"/>
    </row>
    <row r="15" spans="1:11" ht="20.100000000000001" customHeight="1">
      <c r="A15" s="278"/>
      <c r="B15" s="277"/>
      <c r="C15" s="277"/>
      <c r="D15" s="277"/>
      <c r="E15" s="277"/>
      <c r="F15" s="277"/>
      <c r="G15" s="277"/>
      <c r="H15" s="2276"/>
      <c r="I15" s="277"/>
      <c r="J15" s="277"/>
      <c r="K15" s="275"/>
    </row>
    <row r="16" spans="1:11" ht="20.100000000000001" customHeight="1">
      <c r="A16" s="278"/>
      <c r="B16" s="277"/>
      <c r="C16" s="277"/>
      <c r="D16" s="277"/>
      <c r="E16" s="277"/>
      <c r="F16" s="277"/>
      <c r="G16" s="277"/>
      <c r="H16" s="277"/>
      <c r="I16" s="277"/>
      <c r="J16" s="277"/>
      <c r="K16" s="275"/>
    </row>
    <row r="17" spans="1:11" ht="20.100000000000001" customHeight="1">
      <c r="A17" s="278"/>
      <c r="B17" s="277"/>
      <c r="C17" s="277"/>
      <c r="D17" s="277"/>
      <c r="E17" s="277"/>
      <c r="F17" s="277"/>
      <c r="G17" s="277"/>
      <c r="H17" s="277"/>
      <c r="I17" s="277"/>
      <c r="J17" s="277"/>
      <c r="K17" s="275"/>
    </row>
    <row r="18" spans="1:11" ht="20.100000000000001" customHeight="1">
      <c r="A18" s="278"/>
      <c r="B18" s="277"/>
      <c r="C18" s="277"/>
      <c r="D18" s="277"/>
      <c r="E18" s="277"/>
      <c r="F18" s="277"/>
      <c r="G18" s="277"/>
      <c r="H18" s="277"/>
      <c r="I18" s="277"/>
      <c r="J18" s="277"/>
      <c r="K18" s="275"/>
    </row>
    <row r="19" spans="1:11" ht="20.100000000000001" customHeight="1">
      <c r="A19" s="278"/>
      <c r="B19" s="277"/>
      <c r="C19" s="277"/>
      <c r="D19" s="277"/>
      <c r="E19" s="277"/>
      <c r="F19" s="277"/>
      <c r="G19" s="277"/>
      <c r="H19" s="277"/>
      <c r="I19" s="277"/>
      <c r="J19" s="277"/>
      <c r="K19" s="275"/>
    </row>
    <row r="20" spans="1:11" ht="20.100000000000001" customHeight="1">
      <c r="A20" s="278"/>
      <c r="B20" s="277"/>
      <c r="C20" s="277"/>
      <c r="D20" s="277"/>
      <c r="E20" s="277"/>
      <c r="F20" s="277"/>
      <c r="G20" s="277"/>
      <c r="H20" s="277"/>
      <c r="I20" s="277"/>
      <c r="J20" s="277"/>
      <c r="K20" s="275"/>
    </row>
    <row r="21" spans="1:11" ht="20.100000000000001" customHeight="1">
      <c r="A21" s="278"/>
      <c r="B21" s="277"/>
      <c r="C21" s="277"/>
      <c r="D21" s="277"/>
      <c r="E21" s="277"/>
      <c r="F21" s="277"/>
      <c r="G21" s="277"/>
      <c r="H21" s="277"/>
      <c r="I21" s="277"/>
      <c r="J21" s="277"/>
      <c r="K21" s="275"/>
    </row>
    <row r="22" spans="1:11" ht="20.100000000000001" customHeight="1">
      <c r="A22" s="278"/>
      <c r="B22" s="277"/>
      <c r="C22" s="277"/>
      <c r="D22" s="277"/>
      <c r="E22" s="277"/>
      <c r="F22" s="277"/>
      <c r="G22" s="277"/>
      <c r="H22" s="277"/>
      <c r="I22" s="277"/>
      <c r="J22" s="277"/>
      <c r="K22" s="275"/>
    </row>
    <row r="23" spans="1:11" ht="20.100000000000001" customHeight="1">
      <c r="A23" s="278"/>
      <c r="B23" s="277"/>
      <c r="C23" s="277"/>
      <c r="D23" s="277"/>
      <c r="E23" s="277"/>
      <c r="F23" s="277"/>
      <c r="G23" s="277"/>
      <c r="H23" s="277"/>
      <c r="I23" s="277"/>
      <c r="J23" s="277"/>
      <c r="K23" s="275"/>
    </row>
    <row r="24" spans="1:11" ht="20.100000000000001" customHeight="1">
      <c r="A24" s="278"/>
      <c r="B24" s="277"/>
      <c r="C24" s="277"/>
      <c r="D24" s="277"/>
      <c r="E24" s="277"/>
      <c r="F24" s="277"/>
      <c r="G24" s="277"/>
      <c r="H24" s="277"/>
      <c r="I24" s="277"/>
      <c r="J24" s="277"/>
      <c r="K24" s="275"/>
    </row>
    <row r="25" spans="1:11" ht="20.100000000000001" customHeight="1">
      <c r="A25" s="278"/>
      <c r="B25" s="277"/>
      <c r="C25" s="277"/>
      <c r="D25" s="277"/>
      <c r="E25" s="277"/>
      <c r="F25" s="277"/>
      <c r="G25" s="277"/>
      <c r="H25" s="277"/>
      <c r="I25" s="277"/>
      <c r="J25" s="277"/>
      <c r="K25" s="275"/>
    </row>
    <row r="26" spans="1:11" ht="20.100000000000001" customHeight="1">
      <c r="A26" s="278"/>
      <c r="B26" s="275"/>
      <c r="C26" s="275"/>
      <c r="D26" s="275"/>
      <c r="E26" s="275"/>
      <c r="F26" s="275"/>
      <c r="G26" s="275"/>
      <c r="H26" s="275"/>
      <c r="I26" s="275"/>
      <c r="J26" s="275"/>
      <c r="K26" s="275"/>
    </row>
    <row r="27" spans="1:11" ht="20.100000000000001" customHeight="1">
      <c r="A27" s="278"/>
      <c r="B27" s="275"/>
      <c r="C27" s="275"/>
      <c r="D27" s="275"/>
      <c r="E27" s="275"/>
      <c r="F27" s="275"/>
      <c r="G27" s="275"/>
      <c r="H27" s="275"/>
      <c r="I27" s="275"/>
      <c r="J27" s="275"/>
      <c r="K27" s="275"/>
    </row>
    <row r="28" spans="1:11" ht="15.75">
      <c r="A28" s="278"/>
      <c r="B28" s="275"/>
      <c r="C28" s="275"/>
      <c r="D28" s="275"/>
      <c r="E28" s="275"/>
      <c r="F28" s="275"/>
      <c r="G28" s="275"/>
      <c r="H28" s="275"/>
      <c r="I28" s="275"/>
      <c r="J28" s="275"/>
      <c r="K28" s="275"/>
    </row>
    <row r="29" spans="1:11" ht="15.75">
      <c r="A29" s="278"/>
      <c r="B29" s="275"/>
      <c r="C29" s="275"/>
      <c r="D29" s="275"/>
      <c r="E29" s="275"/>
      <c r="F29" s="275"/>
      <c r="G29" s="275"/>
      <c r="H29" s="275"/>
      <c r="I29" s="275"/>
      <c r="J29" s="275"/>
      <c r="K29" s="275"/>
    </row>
    <row r="30" spans="1:11" ht="15.75">
      <c r="A30" s="278"/>
      <c r="B30" s="275"/>
      <c r="C30" s="275"/>
      <c r="D30" s="275"/>
      <c r="E30" s="275"/>
      <c r="F30" s="275"/>
      <c r="G30" s="275"/>
      <c r="H30" s="275"/>
      <c r="I30" s="275"/>
      <c r="J30" s="275"/>
      <c r="K30" s="275"/>
    </row>
    <row r="31" spans="1:11" ht="15.75">
      <c r="A31" s="278"/>
      <c r="B31" s="275"/>
      <c r="C31" s="275"/>
      <c r="D31" s="275"/>
      <c r="E31" s="275"/>
      <c r="F31" s="275"/>
      <c r="G31" s="275"/>
      <c r="H31" s="275"/>
      <c r="I31" s="275"/>
      <c r="J31" s="275"/>
      <c r="K31" s="275"/>
    </row>
    <row r="32" spans="1:11" ht="15.75">
      <c r="A32" s="278"/>
      <c r="B32" s="275"/>
      <c r="C32" s="275"/>
      <c r="D32" s="275"/>
      <c r="E32" s="275"/>
      <c r="F32" s="275"/>
      <c r="G32" s="275"/>
      <c r="H32" s="275"/>
      <c r="I32" s="275"/>
      <c r="J32" s="275"/>
    </row>
    <row r="33" spans="1:10" ht="15.75">
      <c r="A33" s="278"/>
      <c r="B33" s="275"/>
      <c r="C33" s="275"/>
      <c r="D33" s="275"/>
      <c r="E33" s="275"/>
      <c r="F33" s="275"/>
      <c r="G33" s="275"/>
      <c r="H33" s="275"/>
      <c r="I33" s="275"/>
      <c r="J33" s="275"/>
    </row>
    <row r="34" spans="1:10" ht="15.75">
      <c r="A34" s="278"/>
      <c r="B34" s="275"/>
      <c r="C34" s="275"/>
      <c r="D34" s="275"/>
      <c r="E34" s="275"/>
      <c r="F34" s="275"/>
      <c r="G34" s="275"/>
      <c r="H34" s="275"/>
      <c r="I34" s="275"/>
      <c r="J34" s="275"/>
    </row>
    <row r="35" spans="1:10" ht="15.75">
      <c r="A35" s="278"/>
      <c r="B35" s="275"/>
      <c r="C35" s="275"/>
      <c r="D35" s="275"/>
      <c r="E35" s="275"/>
      <c r="F35" s="275"/>
      <c r="G35" s="275"/>
      <c r="H35" s="275"/>
      <c r="I35" s="275"/>
      <c r="J35" s="275"/>
    </row>
    <row r="36" spans="1:10" ht="15.75">
      <c r="A36" s="278"/>
      <c r="B36" s="275"/>
      <c r="C36" s="275"/>
      <c r="D36" s="275"/>
      <c r="E36" s="275"/>
      <c r="F36" s="275"/>
      <c r="G36" s="275"/>
      <c r="H36" s="275"/>
      <c r="I36" s="275"/>
      <c r="J36" s="275"/>
    </row>
    <row r="37" spans="1:10" ht="15.75">
      <c r="A37" s="278"/>
      <c r="B37" s="275"/>
      <c r="C37" s="275"/>
      <c r="D37" s="275"/>
      <c r="E37" s="275"/>
      <c r="F37" s="275"/>
      <c r="G37" s="275"/>
      <c r="H37" s="275"/>
      <c r="I37" s="275"/>
      <c r="J37" s="275"/>
    </row>
    <row r="38" spans="1:10" ht="15.75">
      <c r="A38" s="278"/>
      <c r="B38" s="275"/>
      <c r="C38" s="275"/>
      <c r="D38" s="275"/>
      <c r="E38" s="275"/>
      <c r="F38" s="275"/>
      <c r="G38" s="275"/>
      <c r="H38" s="275"/>
      <c r="I38" s="275"/>
      <c r="J38" s="275"/>
    </row>
    <row r="39" spans="1:10" ht="15.75">
      <c r="A39" s="278"/>
      <c r="B39" s="275"/>
      <c r="C39" s="275"/>
      <c r="D39" s="275"/>
      <c r="E39" s="275"/>
      <c r="F39" s="275"/>
      <c r="G39" s="275"/>
      <c r="H39" s="275"/>
      <c r="I39" s="275"/>
      <c r="J39" s="275"/>
    </row>
    <row r="40" spans="1:10" ht="15.75">
      <c r="A40" s="278"/>
      <c r="B40" s="275"/>
      <c r="C40" s="275"/>
      <c r="D40" s="275"/>
      <c r="E40" s="275"/>
      <c r="F40" s="275"/>
      <c r="G40" s="275"/>
      <c r="H40" s="275"/>
      <c r="I40" s="275"/>
      <c r="J40" s="275"/>
    </row>
    <row r="41" spans="1:10" ht="15.75">
      <c r="A41" s="278"/>
      <c r="B41" s="275"/>
      <c r="C41" s="275"/>
      <c r="D41" s="275"/>
      <c r="E41" s="275"/>
      <c r="F41" s="275"/>
      <c r="G41" s="275"/>
      <c r="H41" s="275"/>
      <c r="I41" s="275"/>
      <c r="J41" s="275"/>
    </row>
    <row r="42" spans="1:10" ht="15.75">
      <c r="A42" s="278"/>
      <c r="B42" s="275"/>
      <c r="C42" s="275"/>
      <c r="D42" s="275"/>
      <c r="E42" s="275"/>
      <c r="F42" s="275"/>
      <c r="G42" s="275"/>
      <c r="H42" s="275"/>
      <c r="I42" s="275"/>
      <c r="J42" s="275"/>
    </row>
    <row r="43" spans="1:10" ht="15.75">
      <c r="A43" s="278"/>
      <c r="B43" s="275"/>
      <c r="C43" s="275"/>
      <c r="D43" s="275"/>
      <c r="E43" s="275"/>
      <c r="F43" s="275"/>
      <c r="G43" s="275"/>
      <c r="H43" s="275"/>
      <c r="I43" s="275"/>
      <c r="J43" s="275"/>
    </row>
    <row r="44" spans="1:10" ht="15.75">
      <c r="A44" s="278"/>
      <c r="B44" s="275"/>
      <c r="C44" s="275"/>
      <c r="D44" s="275"/>
      <c r="E44" s="275"/>
      <c r="F44" s="275"/>
      <c r="G44" s="275"/>
      <c r="H44" s="275"/>
      <c r="I44" s="275"/>
      <c r="J44" s="275"/>
    </row>
    <row r="45" spans="1:10" ht="15.75">
      <c r="A45" s="278"/>
      <c r="B45" s="275"/>
      <c r="C45" s="275"/>
      <c r="D45" s="275"/>
      <c r="E45" s="275"/>
      <c r="F45" s="275"/>
      <c r="G45" s="275"/>
      <c r="H45" s="275"/>
      <c r="I45" s="275"/>
      <c r="J45" s="275"/>
    </row>
    <row r="46" spans="1:10" ht="15.75">
      <c r="A46" s="278"/>
      <c r="B46" s="275"/>
      <c r="C46" s="275"/>
      <c r="D46" s="275"/>
      <c r="E46" s="275"/>
      <c r="F46" s="275"/>
      <c r="G46" s="275"/>
      <c r="H46" s="275"/>
      <c r="I46" s="275"/>
      <c r="J46" s="275"/>
    </row>
    <row r="47" spans="1:10" ht="15.75">
      <c r="A47" s="278"/>
      <c r="B47" s="275"/>
      <c r="C47" s="275"/>
      <c r="D47" s="275"/>
      <c r="E47" s="275"/>
      <c r="F47" s="275"/>
      <c r="G47" s="275"/>
      <c r="H47" s="275"/>
      <c r="I47" s="275"/>
      <c r="J47" s="275"/>
    </row>
    <row r="48" spans="1:10" ht="15.75">
      <c r="A48" s="278"/>
      <c r="B48" s="275"/>
      <c r="C48" s="275"/>
      <c r="D48" s="275"/>
      <c r="E48" s="275"/>
      <c r="F48" s="275"/>
      <c r="G48" s="275"/>
      <c r="H48" s="275"/>
      <c r="I48" s="275"/>
      <c r="J48" s="275"/>
    </row>
    <row r="49" spans="1:10" ht="15.75">
      <c r="A49" s="278"/>
      <c r="B49" s="275"/>
      <c r="C49" s="275"/>
      <c r="D49" s="275"/>
      <c r="E49" s="275"/>
      <c r="F49" s="275"/>
      <c r="G49" s="275"/>
      <c r="H49" s="275"/>
      <c r="I49" s="275"/>
      <c r="J49" s="275"/>
    </row>
    <row r="50" spans="1:10" ht="15.75">
      <c r="A50" s="278"/>
      <c r="B50" s="275"/>
      <c r="C50" s="275"/>
      <c r="D50" s="275"/>
      <c r="E50" s="275"/>
      <c r="F50" s="275"/>
      <c r="G50" s="275"/>
      <c r="H50" s="275"/>
      <c r="I50" s="275"/>
      <c r="J50" s="275"/>
    </row>
    <row r="51" spans="1:10" ht="15.75">
      <c r="A51" s="278"/>
      <c r="B51" s="275"/>
      <c r="C51" s="275"/>
      <c r="D51" s="275"/>
      <c r="E51" s="275"/>
      <c r="F51" s="275"/>
      <c r="G51" s="275"/>
      <c r="H51" s="275"/>
      <c r="I51" s="275"/>
      <c r="J51" s="275"/>
    </row>
    <row r="52" spans="1:10" ht="15.75">
      <c r="A52" s="278"/>
      <c r="B52" s="275"/>
      <c r="C52" s="275"/>
      <c r="D52" s="275"/>
      <c r="E52" s="275"/>
      <c r="F52" s="275"/>
      <c r="G52" s="275"/>
      <c r="H52" s="275"/>
      <c r="I52" s="275"/>
      <c r="J52" s="275"/>
    </row>
    <row r="53" spans="1:10" ht="15.75">
      <c r="A53" s="278"/>
      <c r="B53" s="275"/>
      <c r="C53" s="275"/>
      <c r="D53" s="275"/>
      <c r="E53" s="275"/>
      <c r="F53" s="275"/>
      <c r="G53" s="275"/>
      <c r="H53" s="275"/>
      <c r="I53" s="275"/>
      <c r="J53" s="275"/>
    </row>
    <row r="54" spans="1:10" ht="15.75">
      <c r="A54" s="278"/>
      <c r="B54" s="275"/>
      <c r="C54" s="275"/>
      <c r="D54" s="275"/>
      <c r="E54" s="275"/>
      <c r="F54" s="275"/>
      <c r="G54" s="275"/>
      <c r="H54" s="275"/>
      <c r="I54" s="275"/>
      <c r="J54" s="275"/>
    </row>
    <row r="55" spans="1:10" ht="15.75">
      <c r="A55" s="278"/>
      <c r="B55" s="275"/>
      <c r="C55" s="275"/>
      <c r="D55" s="275"/>
      <c r="E55" s="275"/>
      <c r="F55" s="275"/>
      <c r="G55" s="275"/>
      <c r="H55" s="275"/>
      <c r="I55" s="275"/>
      <c r="J55" s="275"/>
    </row>
    <row r="56" spans="1:10" ht="15.75">
      <c r="A56" s="278"/>
      <c r="B56" s="275"/>
      <c r="C56" s="275"/>
      <c r="D56" s="275"/>
      <c r="E56" s="275"/>
      <c r="F56" s="275"/>
      <c r="G56" s="275"/>
      <c r="H56" s="275"/>
      <c r="I56" s="275"/>
      <c r="J56" s="275"/>
    </row>
    <row r="57" spans="1:10" ht="15.75">
      <c r="A57" s="278"/>
      <c r="B57" s="275"/>
      <c r="C57" s="275"/>
      <c r="D57" s="275"/>
      <c r="E57" s="275"/>
      <c r="F57" s="275"/>
      <c r="G57" s="275"/>
      <c r="H57" s="275"/>
      <c r="I57" s="275"/>
      <c r="J57" s="275"/>
    </row>
    <row r="58" spans="1:10" ht="15.75">
      <c r="A58" s="278"/>
      <c r="B58" s="275"/>
      <c r="C58" s="275"/>
      <c r="D58" s="275"/>
      <c r="E58" s="275"/>
      <c r="F58" s="275"/>
      <c r="G58" s="275"/>
      <c r="H58" s="275"/>
      <c r="I58" s="275"/>
      <c r="J58" s="275"/>
    </row>
    <row r="59" spans="1:10" ht="15.75">
      <c r="A59" s="278"/>
      <c r="B59" s="275"/>
      <c r="C59" s="275"/>
      <c r="D59" s="275"/>
      <c r="E59" s="275"/>
      <c r="F59" s="275"/>
      <c r="G59" s="275"/>
      <c r="H59" s="275"/>
      <c r="I59" s="275"/>
      <c r="J59" s="275"/>
    </row>
    <row r="60" spans="1:10" ht="15.75">
      <c r="A60" s="278"/>
      <c r="B60" s="275"/>
      <c r="C60" s="275"/>
      <c r="D60" s="275"/>
      <c r="E60" s="275"/>
      <c r="F60" s="275"/>
      <c r="G60" s="275"/>
      <c r="H60" s="275"/>
      <c r="I60" s="275"/>
      <c r="J60" s="275"/>
    </row>
    <row r="61" spans="1:10" ht="15.75">
      <c r="A61" s="278"/>
      <c r="B61" s="275"/>
      <c r="C61" s="275"/>
      <c r="D61" s="275"/>
      <c r="E61" s="275"/>
      <c r="F61" s="275"/>
      <c r="G61" s="275"/>
      <c r="H61" s="275"/>
      <c r="I61" s="275"/>
      <c r="J61" s="275"/>
    </row>
    <row r="62" spans="1:10" ht="15.75">
      <c r="A62" s="278"/>
      <c r="B62" s="275"/>
      <c r="C62" s="275"/>
      <c r="D62" s="275"/>
      <c r="E62" s="275"/>
      <c r="F62" s="275"/>
      <c r="G62" s="275"/>
      <c r="H62" s="275"/>
      <c r="I62" s="275"/>
      <c r="J62" s="275"/>
    </row>
    <row r="63" spans="1:10" ht="15.75">
      <c r="A63" s="278"/>
      <c r="B63" s="275"/>
      <c r="C63" s="275"/>
      <c r="D63" s="275"/>
      <c r="E63" s="275"/>
      <c r="F63" s="275"/>
      <c r="G63" s="275"/>
      <c r="H63" s="275"/>
      <c r="I63" s="275"/>
      <c r="J63" s="275"/>
    </row>
    <row r="64" spans="1:10" ht="15.75">
      <c r="A64" s="278"/>
      <c r="B64" s="275"/>
      <c r="C64" s="275"/>
      <c r="D64" s="275"/>
      <c r="E64" s="275"/>
      <c r="F64" s="275"/>
      <c r="G64" s="275"/>
      <c r="H64" s="275"/>
      <c r="I64" s="275"/>
      <c r="J64" s="275"/>
    </row>
    <row r="65" spans="1:10" ht="15.75">
      <c r="A65" s="278"/>
      <c r="B65" s="275"/>
      <c r="C65" s="275"/>
      <c r="D65" s="275"/>
      <c r="E65" s="275"/>
      <c r="F65" s="275"/>
      <c r="G65" s="275"/>
      <c r="H65" s="275"/>
      <c r="I65" s="275"/>
      <c r="J65" s="275"/>
    </row>
    <row r="66" spans="1:10" ht="15.75">
      <c r="A66" s="278"/>
      <c r="B66" s="275"/>
      <c r="C66" s="275"/>
      <c r="D66" s="275"/>
      <c r="E66" s="275"/>
      <c r="F66" s="275"/>
      <c r="G66" s="275"/>
      <c r="H66" s="275"/>
      <c r="I66" s="275"/>
      <c r="J66" s="275"/>
    </row>
    <row r="67" spans="1:10" ht="15.75">
      <c r="A67" s="278"/>
      <c r="B67" s="275"/>
      <c r="C67" s="275"/>
      <c r="D67" s="275"/>
      <c r="E67" s="275"/>
      <c r="F67" s="275"/>
      <c r="G67" s="275"/>
      <c r="H67" s="275"/>
      <c r="I67" s="275"/>
      <c r="J67" s="275"/>
    </row>
    <row r="68" spans="1:10" ht="15.75">
      <c r="A68" s="278"/>
      <c r="B68" s="275"/>
      <c r="C68" s="275"/>
      <c r="D68" s="275"/>
      <c r="E68" s="275"/>
      <c r="F68" s="275"/>
      <c r="G68" s="275"/>
      <c r="H68" s="275"/>
      <c r="I68" s="275"/>
      <c r="J68" s="275"/>
    </row>
    <row r="69" spans="1:10" ht="15.75">
      <c r="A69" s="278"/>
      <c r="B69" s="275"/>
      <c r="C69" s="275"/>
      <c r="D69" s="275"/>
      <c r="E69" s="275"/>
      <c r="F69" s="275"/>
      <c r="G69" s="275"/>
      <c r="H69" s="275"/>
      <c r="I69" s="275"/>
      <c r="J69" s="275"/>
    </row>
    <row r="70" spans="1:10" ht="15.75">
      <c r="A70" s="278"/>
      <c r="B70" s="275"/>
      <c r="C70" s="275"/>
      <c r="D70" s="275"/>
      <c r="E70" s="275"/>
      <c r="F70" s="275"/>
      <c r="G70" s="275"/>
      <c r="H70" s="275"/>
      <c r="I70" s="275"/>
      <c r="J70" s="275"/>
    </row>
    <row r="71" spans="1:10" ht="15.75">
      <c r="A71" s="278"/>
      <c r="B71" s="275"/>
      <c r="C71" s="275"/>
      <c r="D71" s="275"/>
      <c r="E71" s="275"/>
      <c r="F71" s="275"/>
      <c r="G71" s="275"/>
      <c r="H71" s="275"/>
      <c r="I71" s="275"/>
      <c r="J71" s="275"/>
    </row>
    <row r="72" spans="1:10" ht="15.75">
      <c r="A72" s="278"/>
      <c r="B72" s="275"/>
      <c r="C72" s="275"/>
      <c r="D72" s="275"/>
      <c r="E72" s="275"/>
      <c r="F72" s="275"/>
      <c r="G72" s="275"/>
      <c r="H72" s="275"/>
      <c r="I72" s="275"/>
      <c r="J72" s="275"/>
    </row>
    <row r="73" spans="1:10" ht="15.75">
      <c r="A73" s="278"/>
      <c r="B73" s="275"/>
      <c r="C73" s="275"/>
      <c r="D73" s="275"/>
      <c r="E73" s="275"/>
      <c r="F73" s="275"/>
      <c r="G73" s="275"/>
      <c r="H73" s="275"/>
      <c r="I73" s="275"/>
      <c r="J73" s="275"/>
    </row>
    <row r="74" spans="1:10" ht="15.75">
      <c r="A74" s="278"/>
      <c r="B74" s="275"/>
      <c r="C74" s="275"/>
      <c r="D74" s="275"/>
      <c r="E74" s="275"/>
      <c r="F74" s="275"/>
      <c r="G74" s="275"/>
      <c r="H74" s="275"/>
      <c r="I74" s="275"/>
      <c r="J74" s="275"/>
    </row>
    <row r="75" spans="1:10" ht="15.75">
      <c r="A75" s="278"/>
      <c r="B75" s="275"/>
      <c r="C75" s="275"/>
      <c r="D75" s="275"/>
      <c r="E75" s="275"/>
      <c r="F75" s="275"/>
      <c r="G75" s="275"/>
      <c r="H75" s="275"/>
      <c r="I75" s="275"/>
      <c r="J75" s="275"/>
    </row>
    <row r="76" spans="1:10" ht="15.75">
      <c r="A76" s="278"/>
      <c r="B76" s="275"/>
      <c r="C76" s="275"/>
      <c r="D76" s="275"/>
      <c r="E76" s="275"/>
      <c r="F76" s="275"/>
      <c r="G76" s="275"/>
      <c r="H76" s="275"/>
      <c r="I76" s="275"/>
      <c r="J76" s="275"/>
    </row>
    <row r="77" spans="1:10" ht="15.75">
      <c r="A77" s="278"/>
      <c r="B77" s="275"/>
      <c r="C77" s="275"/>
      <c r="D77" s="275"/>
      <c r="E77" s="275"/>
      <c r="F77" s="275"/>
      <c r="G77" s="275"/>
      <c r="H77" s="275"/>
      <c r="I77" s="275"/>
      <c r="J77" s="275"/>
    </row>
    <row r="78" spans="1:10" ht="15.75">
      <c r="A78" s="278"/>
      <c r="B78" s="275"/>
      <c r="C78" s="275"/>
      <c r="D78" s="275"/>
      <c r="E78" s="275"/>
      <c r="F78" s="275"/>
      <c r="G78" s="275"/>
      <c r="H78" s="275"/>
      <c r="I78" s="275"/>
      <c r="J78" s="275"/>
    </row>
    <row r="79" spans="1:10" ht="15.75">
      <c r="A79" s="278"/>
      <c r="B79" s="275"/>
      <c r="C79" s="275"/>
      <c r="D79" s="275"/>
      <c r="E79" s="275"/>
      <c r="F79" s="275"/>
      <c r="G79" s="275"/>
      <c r="H79" s="275"/>
      <c r="I79" s="275"/>
      <c r="J79" s="275"/>
    </row>
    <row r="80" spans="1:10" ht="15.75">
      <c r="A80" s="278"/>
      <c r="B80" s="275"/>
      <c r="C80" s="275"/>
      <c r="D80" s="275"/>
      <c r="E80" s="275"/>
      <c r="F80" s="275"/>
      <c r="G80" s="275"/>
      <c r="H80" s="275"/>
      <c r="I80" s="275"/>
      <c r="J80" s="275"/>
    </row>
    <row r="81" spans="1:10" ht="15.75">
      <c r="A81" s="278"/>
      <c r="B81" s="275"/>
      <c r="C81" s="275"/>
      <c r="D81" s="275"/>
      <c r="E81" s="275"/>
      <c r="F81" s="275"/>
      <c r="G81" s="275"/>
      <c r="H81" s="275"/>
      <c r="I81" s="275"/>
      <c r="J81" s="275"/>
    </row>
    <row r="82" spans="1:10" ht="15.75">
      <c r="A82" s="278"/>
      <c r="B82" s="275"/>
      <c r="C82" s="275"/>
      <c r="D82" s="275"/>
      <c r="E82" s="275"/>
      <c r="F82" s="275"/>
      <c r="G82" s="275"/>
      <c r="H82" s="275"/>
      <c r="I82" s="275"/>
      <c r="J82" s="275"/>
    </row>
    <row r="83" spans="1:10" ht="15.75">
      <c r="A83" s="278"/>
      <c r="B83" s="275"/>
      <c r="C83" s="275"/>
      <c r="D83" s="275"/>
      <c r="E83" s="275"/>
      <c r="F83" s="275"/>
      <c r="G83" s="275"/>
      <c r="H83" s="275"/>
      <c r="I83" s="275"/>
      <c r="J83" s="275"/>
    </row>
    <row r="84" spans="1:10" ht="15.75">
      <c r="A84" s="278"/>
      <c r="B84" s="275"/>
      <c r="C84" s="275"/>
      <c r="D84" s="275"/>
      <c r="E84" s="275"/>
      <c r="F84" s="275"/>
      <c r="G84" s="275"/>
      <c r="H84" s="275"/>
      <c r="I84" s="275"/>
      <c r="J84" s="275"/>
    </row>
    <row r="85" spans="1:10" ht="15.75">
      <c r="A85" s="278"/>
      <c r="B85" s="275"/>
      <c r="C85" s="275"/>
      <c r="D85" s="275"/>
      <c r="E85" s="275"/>
      <c r="F85" s="275"/>
      <c r="G85" s="275"/>
      <c r="H85" s="275"/>
      <c r="I85" s="275"/>
      <c r="J85" s="275"/>
    </row>
    <row r="86" spans="1:10" ht="15.75">
      <c r="A86" s="278"/>
      <c r="B86" s="275"/>
      <c r="C86" s="275"/>
      <c r="D86" s="275"/>
      <c r="E86" s="275"/>
      <c r="F86" s="275"/>
      <c r="G86" s="275"/>
      <c r="H86" s="275"/>
      <c r="I86" s="275"/>
      <c r="J86" s="275"/>
    </row>
    <row r="87" spans="1:10" ht="15.75">
      <c r="A87" s="278"/>
      <c r="B87" s="275"/>
      <c r="C87" s="275"/>
      <c r="D87" s="275"/>
      <c r="E87" s="275"/>
      <c r="F87" s="275"/>
      <c r="G87" s="275"/>
      <c r="H87" s="275"/>
      <c r="I87" s="275"/>
      <c r="J87" s="275"/>
    </row>
    <row r="88" spans="1:10" ht="15.75">
      <c r="A88" s="278"/>
      <c r="B88" s="275"/>
      <c r="C88" s="275"/>
      <c r="D88" s="275"/>
      <c r="E88" s="275"/>
      <c r="F88" s="275"/>
      <c r="G88" s="275"/>
      <c r="H88" s="275"/>
      <c r="I88" s="275"/>
      <c r="J88" s="275"/>
    </row>
    <row r="89" spans="1:10" ht="15.75">
      <c r="A89" s="278"/>
      <c r="B89" s="275"/>
      <c r="C89" s="275"/>
      <c r="D89" s="275"/>
      <c r="E89" s="275"/>
      <c r="F89" s="275"/>
      <c r="G89" s="275"/>
      <c r="H89" s="275"/>
      <c r="I89" s="275"/>
      <c r="J89" s="275"/>
    </row>
    <row r="90" spans="1:10" ht="15.75">
      <c r="A90" s="278"/>
      <c r="B90" s="275"/>
      <c r="C90" s="275"/>
      <c r="D90" s="275"/>
      <c r="E90" s="275"/>
      <c r="F90" s="275"/>
      <c r="G90" s="275"/>
      <c r="H90" s="275"/>
      <c r="I90" s="275"/>
      <c r="J90" s="275"/>
    </row>
    <row r="91" spans="1:10" ht="15.75">
      <c r="A91" s="278"/>
      <c r="B91" s="275"/>
      <c r="C91" s="275"/>
      <c r="D91" s="275"/>
      <c r="E91" s="275"/>
      <c r="F91" s="275"/>
      <c r="G91" s="275"/>
      <c r="H91" s="275"/>
      <c r="I91" s="275"/>
      <c r="J91" s="275"/>
    </row>
    <row r="92" spans="1:10" ht="15.75">
      <c r="A92" s="278"/>
      <c r="B92" s="275"/>
      <c r="C92" s="275"/>
      <c r="D92" s="275"/>
      <c r="E92" s="275"/>
      <c r="F92" s="275"/>
      <c r="G92" s="275"/>
      <c r="H92" s="275"/>
      <c r="I92" s="275"/>
      <c r="J92" s="275"/>
    </row>
    <row r="93" spans="1:10" ht="15.75">
      <c r="A93" s="278"/>
      <c r="B93" s="275"/>
      <c r="C93" s="275"/>
      <c r="D93" s="275"/>
      <c r="E93" s="275"/>
      <c r="F93" s="275"/>
      <c r="G93" s="275"/>
      <c r="H93" s="275"/>
      <c r="I93" s="275"/>
      <c r="J93" s="275"/>
    </row>
    <row r="94" spans="1:10" ht="15.75">
      <c r="A94" s="278"/>
      <c r="B94" s="275"/>
      <c r="C94" s="275"/>
      <c r="D94" s="275"/>
      <c r="E94" s="275"/>
      <c r="F94" s="275"/>
      <c r="G94" s="275"/>
      <c r="H94" s="275"/>
      <c r="I94" s="275"/>
      <c r="J94" s="275"/>
    </row>
    <row r="95" spans="1:10" ht="15.75">
      <c r="A95" s="278"/>
      <c r="B95" s="275"/>
      <c r="C95" s="275"/>
      <c r="D95" s="275"/>
      <c r="E95" s="275"/>
      <c r="F95" s="275"/>
      <c r="G95" s="275"/>
      <c r="H95" s="275"/>
      <c r="I95" s="275"/>
      <c r="J95" s="275"/>
    </row>
    <row r="96" spans="1:10" ht="15.75">
      <c r="A96" s="278"/>
      <c r="B96" s="275"/>
      <c r="C96" s="275"/>
      <c r="D96" s="275"/>
      <c r="E96" s="275"/>
      <c r="F96" s="275"/>
      <c r="G96" s="275"/>
      <c r="H96" s="275"/>
      <c r="I96" s="275"/>
      <c r="J96" s="275"/>
    </row>
    <row r="97" spans="1:10" ht="15.75">
      <c r="A97" s="278"/>
      <c r="B97" s="275"/>
      <c r="C97" s="275"/>
      <c r="D97" s="275"/>
      <c r="E97" s="275"/>
      <c r="F97" s="275"/>
      <c r="G97" s="275"/>
      <c r="H97" s="275"/>
      <c r="I97" s="275"/>
      <c r="J97" s="275"/>
    </row>
    <row r="98" spans="1:10" ht="15.75">
      <c r="A98" s="278"/>
      <c r="B98" s="275"/>
      <c r="C98" s="275"/>
      <c r="D98" s="275"/>
      <c r="E98" s="275"/>
      <c r="F98" s="275"/>
      <c r="G98" s="275"/>
      <c r="H98" s="275"/>
      <c r="I98" s="275"/>
      <c r="J98" s="275"/>
    </row>
    <row r="99" spans="1:10" ht="15.75">
      <c r="A99" s="278"/>
      <c r="B99" s="275"/>
      <c r="C99" s="275"/>
      <c r="D99" s="275"/>
      <c r="E99" s="275"/>
      <c r="F99" s="275"/>
      <c r="G99" s="275"/>
      <c r="H99" s="275"/>
      <c r="I99" s="275"/>
      <c r="J99" s="275"/>
    </row>
    <row r="100" spans="1:10" ht="15.75">
      <c r="A100" s="278"/>
      <c r="B100" s="275"/>
      <c r="C100" s="275"/>
      <c r="D100" s="275"/>
      <c r="E100" s="275"/>
      <c r="F100" s="275"/>
      <c r="G100" s="275"/>
      <c r="H100" s="275"/>
      <c r="I100" s="275"/>
      <c r="J100" s="275"/>
    </row>
    <row r="101" spans="1:10" ht="15.75">
      <c r="A101" s="278"/>
      <c r="B101" s="275"/>
      <c r="C101" s="275"/>
      <c r="D101" s="275"/>
      <c r="E101" s="275"/>
      <c r="F101" s="275"/>
      <c r="G101" s="275"/>
      <c r="H101" s="275"/>
      <c r="I101" s="275"/>
      <c r="J101" s="275"/>
    </row>
    <row r="102" spans="1:10" ht="15.75">
      <c r="A102" s="278"/>
      <c r="B102" s="275"/>
      <c r="C102" s="275"/>
      <c r="D102" s="275"/>
      <c r="E102" s="275"/>
      <c r="F102" s="275"/>
      <c r="G102" s="275"/>
      <c r="H102" s="275"/>
      <c r="I102" s="275"/>
      <c r="J102" s="275"/>
    </row>
    <row r="103" spans="1:10" ht="15.75">
      <c r="A103" s="278"/>
      <c r="B103" s="275"/>
      <c r="C103" s="275"/>
      <c r="D103" s="275"/>
      <c r="E103" s="275"/>
      <c r="F103" s="275"/>
      <c r="G103" s="275"/>
      <c r="H103" s="275"/>
      <c r="I103" s="275"/>
      <c r="J103" s="275"/>
    </row>
    <row r="104" spans="1:10" ht="15.75">
      <c r="A104" s="278"/>
      <c r="B104" s="275"/>
      <c r="C104" s="275"/>
      <c r="D104" s="275"/>
      <c r="E104" s="275"/>
      <c r="F104" s="275"/>
      <c r="G104" s="275"/>
      <c r="H104" s="275"/>
      <c r="I104" s="275"/>
      <c r="J104" s="275"/>
    </row>
    <row r="105" spans="1:10" ht="15.75">
      <c r="A105" s="278"/>
      <c r="B105" s="275"/>
      <c r="C105" s="275"/>
      <c r="D105" s="275"/>
      <c r="E105" s="275"/>
      <c r="F105" s="275"/>
      <c r="G105" s="275"/>
      <c r="H105" s="275"/>
      <c r="I105" s="275"/>
      <c r="J105" s="275"/>
    </row>
    <row r="106" spans="1:10" ht="15.75">
      <c r="A106" s="278"/>
      <c r="B106" s="275"/>
      <c r="C106" s="275"/>
      <c r="D106" s="275"/>
      <c r="E106" s="275"/>
      <c r="F106" s="275"/>
      <c r="G106" s="275"/>
      <c r="H106" s="275"/>
      <c r="I106" s="275"/>
      <c r="J106" s="275"/>
    </row>
    <row r="107" spans="1:10" ht="15.75">
      <c r="A107" s="278"/>
      <c r="B107" s="275"/>
      <c r="C107" s="275"/>
      <c r="D107" s="275"/>
      <c r="E107" s="275"/>
      <c r="F107" s="275"/>
      <c r="G107" s="275"/>
      <c r="H107" s="275"/>
      <c r="I107" s="275"/>
      <c r="J107" s="275"/>
    </row>
    <row r="108" spans="1:10" ht="15.75">
      <c r="A108" s="278"/>
      <c r="B108" s="275"/>
      <c r="C108" s="275"/>
      <c r="D108" s="275"/>
      <c r="E108" s="275"/>
      <c r="F108" s="275"/>
      <c r="G108" s="275"/>
      <c r="H108" s="275"/>
      <c r="I108" s="275"/>
      <c r="J108" s="275"/>
    </row>
    <row r="109" spans="1:10" ht="15.75">
      <c r="A109" s="278"/>
      <c r="B109" s="275"/>
      <c r="C109" s="275"/>
      <c r="D109" s="275"/>
      <c r="E109" s="275"/>
      <c r="F109" s="275"/>
      <c r="G109" s="275"/>
      <c r="H109" s="275"/>
      <c r="I109" s="275"/>
      <c r="J109" s="275"/>
    </row>
    <row r="110" spans="1:10" ht="15.75">
      <c r="A110" s="278"/>
      <c r="B110" s="275"/>
      <c r="C110" s="275"/>
      <c r="D110" s="275"/>
      <c r="E110" s="275"/>
      <c r="F110" s="275"/>
      <c r="G110" s="275"/>
      <c r="H110" s="275"/>
      <c r="I110" s="275"/>
      <c r="J110" s="275"/>
    </row>
    <row r="111" spans="1:10" ht="15.75">
      <c r="A111" s="278"/>
      <c r="B111" s="275"/>
      <c r="C111" s="275"/>
      <c r="D111" s="275"/>
      <c r="E111" s="275"/>
      <c r="F111" s="275"/>
      <c r="G111" s="275"/>
      <c r="H111" s="275"/>
      <c r="I111" s="275"/>
      <c r="J111" s="275"/>
    </row>
    <row r="112" spans="1:10" ht="15.75">
      <c r="A112" s="278"/>
      <c r="B112" s="275"/>
      <c r="C112" s="275"/>
      <c r="D112" s="275"/>
      <c r="E112" s="275"/>
      <c r="F112" s="275"/>
      <c r="G112" s="275"/>
      <c r="H112" s="275"/>
      <c r="I112" s="275"/>
      <c r="J112" s="275"/>
    </row>
    <row r="113" spans="1:10" ht="15.75">
      <c r="A113" s="278"/>
      <c r="B113" s="275"/>
      <c r="C113" s="275"/>
      <c r="D113" s="275"/>
      <c r="E113" s="275"/>
      <c r="F113" s="275"/>
      <c r="G113" s="275"/>
      <c r="H113" s="275"/>
      <c r="I113" s="275"/>
      <c r="J113" s="275"/>
    </row>
    <row r="114" spans="1:10" ht="15.75">
      <c r="A114" s="278"/>
      <c r="B114" s="275"/>
      <c r="C114" s="275"/>
      <c r="D114" s="275"/>
      <c r="E114" s="275"/>
      <c r="F114" s="275"/>
      <c r="G114" s="275"/>
      <c r="H114" s="275"/>
      <c r="I114" s="275"/>
      <c r="J114" s="275"/>
    </row>
    <row r="115" spans="1:10" ht="15.75">
      <c r="A115" s="278"/>
      <c r="B115" s="275"/>
      <c r="C115" s="275"/>
      <c r="D115" s="275"/>
      <c r="E115" s="275"/>
      <c r="F115" s="275"/>
      <c r="G115" s="275"/>
      <c r="H115" s="275"/>
      <c r="I115" s="275"/>
      <c r="J115" s="275"/>
    </row>
    <row r="116" spans="1:10" ht="15.75">
      <c r="A116" s="278"/>
      <c r="B116" s="275"/>
      <c r="C116" s="275"/>
      <c r="D116" s="275"/>
      <c r="E116" s="275"/>
      <c r="F116" s="275"/>
      <c r="G116" s="275"/>
      <c r="H116" s="275"/>
      <c r="I116" s="275"/>
      <c r="J116" s="275"/>
    </row>
    <row r="117" spans="1:10" ht="15.75">
      <c r="A117" s="278"/>
      <c r="B117" s="275"/>
      <c r="C117" s="275"/>
      <c r="D117" s="275"/>
      <c r="E117" s="275"/>
      <c r="F117" s="275"/>
      <c r="G117" s="275"/>
      <c r="H117" s="275"/>
      <c r="I117" s="275"/>
      <c r="J117" s="275"/>
    </row>
    <row r="118" spans="1:10" ht="15.75">
      <c r="A118" s="278"/>
      <c r="B118" s="275"/>
      <c r="C118" s="275"/>
      <c r="D118" s="275"/>
      <c r="E118" s="275"/>
      <c r="F118" s="275"/>
      <c r="G118" s="275"/>
      <c r="H118" s="275"/>
      <c r="I118" s="275"/>
      <c r="J118" s="275"/>
    </row>
    <row r="119" spans="1:10" ht="15.75">
      <c r="A119" s="278"/>
      <c r="B119" s="275"/>
      <c r="C119" s="275"/>
      <c r="D119" s="275"/>
      <c r="E119" s="275"/>
      <c r="F119" s="275"/>
      <c r="G119" s="275"/>
      <c r="H119" s="275"/>
      <c r="I119" s="275"/>
      <c r="J119" s="275"/>
    </row>
    <row r="120" spans="1:10" ht="15.75">
      <c r="A120" s="278"/>
      <c r="B120" s="275"/>
      <c r="C120" s="275"/>
      <c r="D120" s="275"/>
      <c r="E120" s="275"/>
      <c r="F120" s="275"/>
      <c r="G120" s="275"/>
      <c r="H120" s="275"/>
      <c r="I120" s="275"/>
      <c r="J120" s="275"/>
    </row>
    <row r="121" spans="1:10" ht="15.75">
      <c r="A121" s="278"/>
      <c r="B121" s="275"/>
      <c r="C121" s="275"/>
      <c r="D121" s="275"/>
      <c r="E121" s="275"/>
      <c r="F121" s="275"/>
      <c r="G121" s="275"/>
      <c r="H121" s="275"/>
      <c r="I121" s="275"/>
      <c r="J121" s="275"/>
    </row>
    <row r="122" spans="1:10" ht="15.75">
      <c r="A122" s="278"/>
      <c r="B122" s="275"/>
      <c r="C122" s="275"/>
      <c r="D122" s="275"/>
      <c r="E122" s="275"/>
      <c r="F122" s="275"/>
      <c r="G122" s="275"/>
      <c r="H122" s="275"/>
      <c r="I122" s="275"/>
      <c r="J122" s="275"/>
    </row>
    <row r="123" spans="1:10" ht="15">
      <c r="B123" s="275"/>
      <c r="C123" s="275"/>
      <c r="D123" s="275"/>
      <c r="E123" s="275"/>
      <c r="F123" s="275"/>
      <c r="G123" s="275"/>
      <c r="H123" s="275"/>
      <c r="I123" s="275"/>
      <c r="J123" s="275"/>
    </row>
    <row r="124" spans="1:10" ht="15">
      <c r="B124" s="275"/>
      <c r="C124" s="275"/>
      <c r="D124" s="275"/>
      <c r="E124" s="275"/>
      <c r="F124" s="275"/>
      <c r="G124" s="275"/>
      <c r="H124" s="275"/>
      <c r="I124" s="275"/>
      <c r="J124" s="275"/>
    </row>
    <row r="125" spans="1:10" ht="15">
      <c r="B125" s="275"/>
      <c r="C125" s="275"/>
      <c r="D125" s="275"/>
      <c r="E125" s="275"/>
      <c r="F125" s="275"/>
      <c r="G125" s="275"/>
      <c r="H125" s="275"/>
      <c r="I125" s="275"/>
      <c r="J125" s="275"/>
    </row>
    <row r="126" spans="1:10" ht="15">
      <c r="B126" s="275"/>
      <c r="C126" s="275"/>
      <c r="D126" s="275"/>
      <c r="E126" s="275"/>
      <c r="F126" s="275"/>
      <c r="G126" s="275"/>
      <c r="H126" s="275"/>
      <c r="I126" s="275"/>
      <c r="J126" s="275"/>
    </row>
    <row r="127" spans="1:10" ht="15">
      <c r="B127" s="275"/>
      <c r="C127" s="275"/>
      <c r="D127" s="275"/>
      <c r="E127" s="275"/>
      <c r="F127" s="275"/>
      <c r="G127" s="275"/>
      <c r="H127" s="275"/>
      <c r="I127" s="275"/>
      <c r="J127" s="275"/>
    </row>
    <row r="128" spans="1:10" ht="15">
      <c r="B128" s="275"/>
      <c r="C128" s="275"/>
      <c r="D128" s="275"/>
      <c r="E128" s="275"/>
      <c r="F128" s="275"/>
      <c r="G128" s="275"/>
      <c r="H128" s="275"/>
      <c r="I128" s="275"/>
      <c r="J128" s="275"/>
    </row>
    <row r="129" spans="2:10" ht="15">
      <c r="B129" s="275"/>
      <c r="C129" s="275"/>
      <c r="D129" s="275"/>
      <c r="E129" s="275"/>
      <c r="F129" s="275"/>
      <c r="G129" s="275"/>
      <c r="H129" s="275"/>
      <c r="I129" s="275"/>
      <c r="J129" s="275"/>
    </row>
    <row r="130" spans="2:10" ht="15">
      <c r="B130" s="275"/>
      <c r="C130" s="275"/>
      <c r="D130" s="275"/>
      <c r="E130" s="275"/>
      <c r="F130" s="275"/>
      <c r="G130" s="275"/>
      <c r="H130" s="275"/>
      <c r="I130" s="275"/>
      <c r="J130" s="275"/>
    </row>
    <row r="131" spans="2:10" ht="15">
      <c r="B131" s="275"/>
      <c r="C131" s="275"/>
      <c r="D131" s="275"/>
      <c r="E131" s="275"/>
      <c r="F131" s="275"/>
      <c r="G131" s="275"/>
      <c r="H131" s="275"/>
      <c r="I131" s="275"/>
      <c r="J131" s="275"/>
    </row>
    <row r="132" spans="2:10" ht="15">
      <c r="B132" s="275"/>
      <c r="C132" s="275"/>
      <c r="D132" s="275"/>
      <c r="E132" s="275"/>
      <c r="F132" s="275"/>
      <c r="G132" s="275"/>
      <c r="H132" s="275"/>
      <c r="I132" s="275"/>
      <c r="J132" s="275"/>
    </row>
    <row r="133" spans="2:10" ht="15">
      <c r="B133" s="275"/>
      <c r="C133" s="275"/>
      <c r="D133" s="275"/>
      <c r="E133" s="275"/>
      <c r="F133" s="275"/>
      <c r="G133" s="275"/>
      <c r="H133" s="275"/>
      <c r="I133" s="275"/>
      <c r="J133" s="275"/>
    </row>
    <row r="134" spans="2:10" ht="15">
      <c r="B134" s="275"/>
      <c r="C134" s="275"/>
      <c r="D134" s="275"/>
      <c r="E134" s="275"/>
      <c r="F134" s="275"/>
      <c r="G134" s="275"/>
      <c r="H134" s="275"/>
      <c r="I134" s="275"/>
      <c r="J134" s="275"/>
    </row>
    <row r="135" spans="2:10" ht="15">
      <c r="B135" s="275"/>
      <c r="C135" s="275"/>
      <c r="D135" s="275"/>
      <c r="E135" s="275"/>
      <c r="F135" s="275"/>
      <c r="G135" s="275"/>
      <c r="H135" s="275"/>
      <c r="I135" s="275"/>
      <c r="J135" s="275"/>
    </row>
  </sheetData>
  <mergeCells count="7">
    <mergeCell ref="A1:K1"/>
    <mergeCell ref="A2:K2"/>
    <mergeCell ref="A4:A7"/>
    <mergeCell ref="B4:D4"/>
    <mergeCell ref="E4:G4"/>
    <mergeCell ref="H4:J4"/>
    <mergeCell ref="K4:K7"/>
  </mergeCells>
  <printOptions horizontalCentered="1"/>
  <pageMargins left="0.25" right="0.5" top="1.75" bottom="1.25" header="1" footer="1"/>
  <pageSetup paperSize="9" scale="80" firstPageNumber="10" orientation="landscape" useFirstPageNumber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20"/>
  <sheetViews>
    <sheetView rightToLeft="1" view="pageBreakPreview" zoomScale="90" zoomScaleNormal="70" zoomScaleSheetLayoutView="90" workbookViewId="0">
      <selection activeCell="R101" sqref="R101"/>
    </sheetView>
  </sheetViews>
  <sheetFormatPr defaultRowHeight="15.75"/>
  <cols>
    <col min="1" max="1" width="16.28515625" style="284" customWidth="1"/>
    <col min="2" max="2" width="16.42578125" style="284" customWidth="1"/>
    <col min="3" max="3" width="13.28515625" style="284" customWidth="1"/>
    <col min="4" max="6" width="8.28515625" style="1733" customWidth="1"/>
    <col min="7" max="9" width="6" style="1733" customWidth="1"/>
    <col min="10" max="11" width="8.28515625" style="1733" customWidth="1"/>
    <col min="12" max="12" width="7" style="1733" customWidth="1"/>
    <col min="13" max="13" width="16" style="1733" customWidth="1"/>
    <col min="14" max="14" width="27.28515625" style="1733" customWidth="1"/>
    <col min="15" max="15" width="17" style="1733" customWidth="1"/>
    <col min="16" max="16384" width="9.140625" style="1733"/>
  </cols>
  <sheetData>
    <row r="1" spans="1:15" s="827" customFormat="1" ht="21" customHeight="1">
      <c r="A1" s="2987" t="s">
        <v>2075</v>
      </c>
      <c r="B1" s="2987"/>
      <c r="C1" s="2987"/>
      <c r="D1" s="2987"/>
      <c r="E1" s="2987"/>
      <c r="F1" s="2987"/>
      <c r="G1" s="2987"/>
      <c r="H1" s="2987"/>
      <c r="I1" s="2987"/>
      <c r="J1" s="2987"/>
      <c r="K1" s="2987"/>
      <c r="L1" s="2987"/>
      <c r="M1" s="2987"/>
      <c r="N1" s="2987"/>
      <c r="O1" s="2987"/>
    </row>
    <row r="2" spans="1:15" s="827" customFormat="1" ht="21" customHeight="1">
      <c r="A2" s="2693" t="s">
        <v>2251</v>
      </c>
      <c r="B2" s="2693"/>
      <c r="C2" s="2693"/>
      <c r="D2" s="2693"/>
      <c r="E2" s="2693"/>
      <c r="F2" s="2693"/>
      <c r="G2" s="2693"/>
      <c r="H2" s="2693"/>
      <c r="I2" s="2693"/>
      <c r="J2" s="2693"/>
      <c r="K2" s="2693"/>
      <c r="L2" s="2693"/>
      <c r="M2" s="2693"/>
      <c r="N2" s="2693"/>
      <c r="O2" s="2693"/>
    </row>
    <row r="3" spans="1:15" s="285" customFormat="1" ht="15.75" customHeight="1" thickBot="1">
      <c r="A3" s="2988" t="s">
        <v>2186</v>
      </c>
      <c r="B3" s="2988"/>
      <c r="C3" s="2037"/>
      <c r="D3" s="2037"/>
      <c r="E3" s="2037"/>
      <c r="F3" s="2037"/>
      <c r="G3" s="2037"/>
      <c r="H3" s="2037"/>
      <c r="I3" s="2037"/>
      <c r="J3" s="2037"/>
      <c r="K3" s="2037"/>
      <c r="L3" s="2037"/>
      <c r="M3" s="2033"/>
      <c r="N3" s="2033"/>
      <c r="O3" s="1549" t="s">
        <v>722</v>
      </c>
    </row>
    <row r="4" spans="1:15" ht="19.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874" t="s">
        <v>503</v>
      </c>
      <c r="N4" s="2874" t="s">
        <v>509</v>
      </c>
      <c r="O4" s="2874" t="s">
        <v>502</v>
      </c>
    </row>
    <row r="5" spans="1:15" ht="17.25" customHeight="1">
      <c r="A5" s="2690"/>
      <c r="B5" s="2690"/>
      <c r="C5" s="2690"/>
      <c r="D5" s="2690" t="s">
        <v>1673</v>
      </c>
      <c r="E5" s="2690"/>
      <c r="F5" s="2690"/>
      <c r="G5" s="2690" t="s">
        <v>463</v>
      </c>
      <c r="H5" s="2690"/>
      <c r="I5" s="2690"/>
      <c r="J5" s="2690" t="s">
        <v>464</v>
      </c>
      <c r="K5" s="2690"/>
      <c r="L5" s="2690"/>
      <c r="M5" s="2875"/>
      <c r="N5" s="2875"/>
      <c r="O5" s="2875"/>
    </row>
    <row r="6" spans="1:15" ht="17.25" customHeight="1">
      <c r="A6" s="2690"/>
      <c r="B6" s="2690"/>
      <c r="C6" s="2690"/>
      <c r="D6" s="2034" t="s">
        <v>931</v>
      </c>
      <c r="E6" s="2034" t="s">
        <v>1126</v>
      </c>
      <c r="F6" s="2022" t="s">
        <v>954</v>
      </c>
      <c r="G6" s="2034" t="s">
        <v>931</v>
      </c>
      <c r="H6" s="2034" t="s">
        <v>1126</v>
      </c>
      <c r="I6" s="2022" t="s">
        <v>954</v>
      </c>
      <c r="J6" s="2034" t="s">
        <v>931</v>
      </c>
      <c r="K6" s="2034" t="s">
        <v>1126</v>
      </c>
      <c r="L6" s="2022" t="s">
        <v>954</v>
      </c>
      <c r="M6" s="2875"/>
      <c r="N6" s="2875"/>
      <c r="O6" s="2875"/>
    </row>
    <row r="7" spans="1:15" ht="20.25" customHeight="1" thickBot="1">
      <c r="A7" s="2707"/>
      <c r="B7" s="2707"/>
      <c r="C7" s="2707"/>
      <c r="D7" s="2023" t="s">
        <v>934</v>
      </c>
      <c r="E7" s="2023" t="s">
        <v>935</v>
      </c>
      <c r="F7" s="2023" t="s">
        <v>936</v>
      </c>
      <c r="G7" s="2023" t="s">
        <v>934</v>
      </c>
      <c r="H7" s="2023" t="s">
        <v>935</v>
      </c>
      <c r="I7" s="2023" t="s">
        <v>936</v>
      </c>
      <c r="J7" s="2023" t="s">
        <v>934</v>
      </c>
      <c r="K7" s="2023" t="s">
        <v>935</v>
      </c>
      <c r="L7" s="2023" t="s">
        <v>936</v>
      </c>
      <c r="M7" s="2876"/>
      <c r="N7" s="2876"/>
      <c r="O7" s="2876"/>
    </row>
    <row r="8" spans="1:15" ht="30" customHeight="1">
      <c r="A8" s="2985" t="s">
        <v>48</v>
      </c>
      <c r="B8" s="2985"/>
      <c r="C8" s="2985"/>
      <c r="D8" s="2985"/>
      <c r="E8" s="2985"/>
      <c r="F8" s="2985"/>
      <c r="G8" s="2985"/>
      <c r="H8" s="2985"/>
      <c r="I8" s="2985"/>
      <c r="J8" s="2985"/>
      <c r="K8" s="2985"/>
      <c r="L8" s="2985"/>
      <c r="M8" s="286"/>
      <c r="N8" s="2986" t="s">
        <v>504</v>
      </c>
      <c r="O8" s="2986"/>
    </row>
    <row r="9" spans="1:15" ht="30" customHeight="1">
      <c r="A9" s="2703" t="s">
        <v>2072</v>
      </c>
      <c r="B9" s="2050" t="s">
        <v>2073</v>
      </c>
      <c r="C9" s="2030"/>
      <c r="D9" s="2030">
        <v>21</v>
      </c>
      <c r="E9" s="2030">
        <v>96</v>
      </c>
      <c r="F9" s="2030">
        <v>117</v>
      </c>
      <c r="G9" s="2030">
        <v>0</v>
      </c>
      <c r="H9" s="2030">
        <v>0</v>
      </c>
      <c r="I9" s="2030">
        <v>0</v>
      </c>
      <c r="J9" s="2030">
        <f>SUM(D9,G9)</f>
        <v>21</v>
      </c>
      <c r="K9" s="2030">
        <f t="shared" ref="K9:L10" si="0">SUM(E9,H9)</f>
        <v>96</v>
      </c>
      <c r="L9" s="2030">
        <f t="shared" si="0"/>
        <v>117</v>
      </c>
      <c r="M9" s="2024"/>
      <c r="N9" s="563" t="s">
        <v>2250</v>
      </c>
      <c r="O9" s="3046" t="s">
        <v>2249</v>
      </c>
    </row>
    <row r="10" spans="1:15" ht="30" customHeight="1">
      <c r="A10" s="2705"/>
      <c r="B10" s="2050" t="s">
        <v>2074</v>
      </c>
      <c r="C10" s="2030"/>
      <c r="D10" s="2030">
        <v>25</v>
      </c>
      <c r="E10" s="2030">
        <v>4</v>
      </c>
      <c r="F10" s="2030">
        <v>29</v>
      </c>
      <c r="G10" s="2030">
        <v>0</v>
      </c>
      <c r="H10" s="2030">
        <v>0</v>
      </c>
      <c r="I10" s="2030">
        <v>0</v>
      </c>
      <c r="J10" s="2030">
        <f t="shared" ref="J10" si="1">SUM(D10,G10)</f>
        <v>25</v>
      </c>
      <c r="K10" s="2030">
        <f t="shared" si="0"/>
        <v>4</v>
      </c>
      <c r="L10" s="2030">
        <f t="shared" si="0"/>
        <v>29</v>
      </c>
      <c r="M10" s="2024"/>
      <c r="N10" s="563" t="s">
        <v>2250</v>
      </c>
      <c r="O10" s="3047"/>
    </row>
    <row r="11" spans="1:15" s="290" customFormat="1" ht="30" customHeight="1">
      <c r="A11" s="2706" t="s">
        <v>225</v>
      </c>
      <c r="B11" s="2706"/>
      <c r="C11" s="2706"/>
      <c r="D11" s="2030">
        <f>SUM(D9:D10)</f>
        <v>46</v>
      </c>
      <c r="E11" s="2256">
        <f t="shared" ref="E11:L11" si="2">SUM(E9:E10)</f>
        <v>100</v>
      </c>
      <c r="F11" s="2256">
        <f t="shared" si="2"/>
        <v>146</v>
      </c>
      <c r="G11" s="2256">
        <f t="shared" si="2"/>
        <v>0</v>
      </c>
      <c r="H11" s="2256">
        <f t="shared" si="2"/>
        <v>0</v>
      </c>
      <c r="I11" s="2256">
        <f t="shared" si="2"/>
        <v>0</v>
      </c>
      <c r="J11" s="2256">
        <f t="shared" si="2"/>
        <v>46</v>
      </c>
      <c r="K11" s="2256">
        <f t="shared" si="2"/>
        <v>100</v>
      </c>
      <c r="L11" s="2256">
        <f t="shared" si="2"/>
        <v>146</v>
      </c>
      <c r="M11" s="2775" t="s">
        <v>2348</v>
      </c>
      <c r="N11" s="2775"/>
      <c r="O11" s="2775"/>
    </row>
    <row r="12" spans="1:15" ht="30" customHeight="1" thickBot="1">
      <c r="A12" s="2786" t="s">
        <v>50</v>
      </c>
      <c r="B12" s="2786"/>
      <c r="C12" s="2786"/>
      <c r="D12" s="2030">
        <f>SUM(D11)</f>
        <v>46</v>
      </c>
      <c r="E12" s="2030">
        <f t="shared" ref="E12:L13" si="3">SUM(E11)</f>
        <v>100</v>
      </c>
      <c r="F12" s="2030">
        <f t="shared" si="3"/>
        <v>146</v>
      </c>
      <c r="G12" s="2030">
        <f t="shared" si="3"/>
        <v>0</v>
      </c>
      <c r="H12" s="2030">
        <f t="shared" si="3"/>
        <v>0</v>
      </c>
      <c r="I12" s="2030">
        <f t="shared" si="3"/>
        <v>0</v>
      </c>
      <c r="J12" s="2030">
        <f t="shared" si="3"/>
        <v>46</v>
      </c>
      <c r="K12" s="2030">
        <f t="shared" si="3"/>
        <v>100</v>
      </c>
      <c r="L12" s="2030">
        <f t="shared" si="3"/>
        <v>146</v>
      </c>
      <c r="M12" s="2981" t="s">
        <v>500</v>
      </c>
      <c r="N12" s="2981"/>
      <c r="O12" s="2981"/>
    </row>
    <row r="13" spans="1:15" ht="30" customHeight="1" thickBot="1">
      <c r="A13" s="2765" t="s">
        <v>218</v>
      </c>
      <c r="B13" s="2765"/>
      <c r="C13" s="2765"/>
      <c r="D13" s="2031">
        <f>SUM(D12)</f>
        <v>46</v>
      </c>
      <c r="E13" s="2031">
        <f t="shared" si="3"/>
        <v>100</v>
      </c>
      <c r="F13" s="2031">
        <f t="shared" si="3"/>
        <v>146</v>
      </c>
      <c r="G13" s="2031">
        <f t="shared" si="3"/>
        <v>0</v>
      </c>
      <c r="H13" s="2031">
        <f t="shared" si="3"/>
        <v>0</v>
      </c>
      <c r="I13" s="2031">
        <f t="shared" si="3"/>
        <v>0</v>
      </c>
      <c r="J13" s="2031">
        <f t="shared" si="3"/>
        <v>46</v>
      </c>
      <c r="K13" s="2031">
        <f t="shared" si="3"/>
        <v>100</v>
      </c>
      <c r="L13" s="2031">
        <f t="shared" si="3"/>
        <v>146</v>
      </c>
      <c r="M13" s="2968" t="s">
        <v>2351</v>
      </c>
      <c r="N13" s="2968"/>
      <c r="O13" s="2968"/>
    </row>
    <row r="14" spans="1:15" ht="19.5" customHeight="1" thickTop="1">
      <c r="A14" s="283"/>
      <c r="B14" s="283"/>
      <c r="C14" s="283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</row>
    <row r="15" spans="1:15" ht="19.5" customHeight="1">
      <c r="A15" s="283"/>
      <c r="B15" s="283"/>
      <c r="C15" s="283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</row>
    <row r="16" spans="1:15" ht="19.5" customHeight="1"/>
    <row r="17" ht="19.5" customHeight="1"/>
    <row r="18" ht="19.5" customHeight="1"/>
    <row r="19" ht="19.5" customHeight="1"/>
    <row r="20" ht="19.5" customHeight="1"/>
  </sheetData>
  <mergeCells count="25"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8:L8"/>
    <mergeCell ref="N8:O8"/>
    <mergeCell ref="A13:C13"/>
    <mergeCell ref="M13:O13"/>
    <mergeCell ref="A9:A10"/>
    <mergeCell ref="O9:O10"/>
    <mergeCell ref="A12:C12"/>
    <mergeCell ref="M12:O12"/>
    <mergeCell ref="A11:C11"/>
    <mergeCell ref="M11:O11"/>
  </mergeCells>
  <printOptions horizontalCentered="1"/>
  <pageMargins left="0.5" right="0.5" top="1.75" bottom="1" header="1" footer="1"/>
  <pageSetup paperSize="9" scale="80" firstPageNumber="10" orientation="landscape" useFirstPageNumber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2390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241"/>
  <sheetViews>
    <sheetView rightToLeft="1" view="pageBreakPreview" topLeftCell="A22" zoomScale="80" zoomScaleNormal="60" zoomScaleSheetLayoutView="80" workbookViewId="0">
      <selection activeCell="R101" sqref="R101"/>
    </sheetView>
  </sheetViews>
  <sheetFormatPr defaultRowHeight="12.75"/>
  <cols>
    <col min="1" max="1" width="26.5703125" style="22" customWidth="1"/>
    <col min="2" max="13" width="8.140625" style="22" customWidth="1"/>
    <col min="14" max="14" width="44.85546875" style="22" customWidth="1"/>
    <col min="15" max="256" width="9.140625" style="22"/>
    <col min="257" max="257" width="26.42578125" style="22" customWidth="1"/>
    <col min="258" max="269" width="9.28515625" style="22" customWidth="1"/>
    <col min="270" max="512" width="9.140625" style="22"/>
    <col min="513" max="513" width="26.42578125" style="22" customWidth="1"/>
    <col min="514" max="525" width="9.28515625" style="22" customWidth="1"/>
    <col min="526" max="768" width="9.140625" style="22"/>
    <col min="769" max="769" width="26.42578125" style="22" customWidth="1"/>
    <col min="770" max="781" width="9.28515625" style="22" customWidth="1"/>
    <col min="782" max="1024" width="9.140625" style="22"/>
    <col min="1025" max="1025" width="26.42578125" style="22" customWidth="1"/>
    <col min="1026" max="1037" width="9.28515625" style="22" customWidth="1"/>
    <col min="1038" max="1280" width="9.140625" style="22"/>
    <col min="1281" max="1281" width="26.42578125" style="22" customWidth="1"/>
    <col min="1282" max="1293" width="9.28515625" style="22" customWidth="1"/>
    <col min="1294" max="1536" width="9.140625" style="22"/>
    <col min="1537" max="1537" width="26.42578125" style="22" customWidth="1"/>
    <col min="1538" max="1549" width="9.28515625" style="22" customWidth="1"/>
    <col min="1550" max="1792" width="9.140625" style="22"/>
    <col min="1793" max="1793" width="26.42578125" style="22" customWidth="1"/>
    <col min="1794" max="1805" width="9.28515625" style="22" customWidth="1"/>
    <col min="1806" max="2048" width="9.140625" style="22"/>
    <col min="2049" max="2049" width="26.42578125" style="22" customWidth="1"/>
    <col min="2050" max="2061" width="9.28515625" style="22" customWidth="1"/>
    <col min="2062" max="2304" width="9.140625" style="22"/>
    <col min="2305" max="2305" width="26.42578125" style="22" customWidth="1"/>
    <col min="2306" max="2317" width="9.28515625" style="22" customWidth="1"/>
    <col min="2318" max="2560" width="9.140625" style="22"/>
    <col min="2561" max="2561" width="26.42578125" style="22" customWidth="1"/>
    <col min="2562" max="2573" width="9.28515625" style="22" customWidth="1"/>
    <col min="2574" max="2816" width="9.140625" style="22"/>
    <col min="2817" max="2817" width="26.42578125" style="22" customWidth="1"/>
    <col min="2818" max="2829" width="9.28515625" style="22" customWidth="1"/>
    <col min="2830" max="3072" width="9.140625" style="22"/>
    <col min="3073" max="3073" width="26.42578125" style="22" customWidth="1"/>
    <col min="3074" max="3085" width="9.28515625" style="22" customWidth="1"/>
    <col min="3086" max="3328" width="9.140625" style="22"/>
    <col min="3329" max="3329" width="26.42578125" style="22" customWidth="1"/>
    <col min="3330" max="3341" width="9.28515625" style="22" customWidth="1"/>
    <col min="3342" max="3584" width="9.140625" style="22"/>
    <col min="3585" max="3585" width="26.42578125" style="22" customWidth="1"/>
    <col min="3586" max="3597" width="9.28515625" style="22" customWidth="1"/>
    <col min="3598" max="3840" width="9.140625" style="22"/>
    <col min="3841" max="3841" width="26.42578125" style="22" customWidth="1"/>
    <col min="3842" max="3853" width="9.28515625" style="22" customWidth="1"/>
    <col min="3854" max="4096" width="9.140625" style="22"/>
    <col min="4097" max="4097" width="26.42578125" style="22" customWidth="1"/>
    <col min="4098" max="4109" width="9.28515625" style="22" customWidth="1"/>
    <col min="4110" max="4352" width="9.140625" style="22"/>
    <col min="4353" max="4353" width="26.42578125" style="22" customWidth="1"/>
    <col min="4354" max="4365" width="9.28515625" style="22" customWidth="1"/>
    <col min="4366" max="4608" width="9.140625" style="22"/>
    <col min="4609" max="4609" width="26.42578125" style="22" customWidth="1"/>
    <col min="4610" max="4621" width="9.28515625" style="22" customWidth="1"/>
    <col min="4622" max="4864" width="9.140625" style="22"/>
    <col min="4865" max="4865" width="26.42578125" style="22" customWidth="1"/>
    <col min="4866" max="4877" width="9.28515625" style="22" customWidth="1"/>
    <col min="4878" max="5120" width="9.140625" style="22"/>
    <col min="5121" max="5121" width="26.42578125" style="22" customWidth="1"/>
    <col min="5122" max="5133" width="9.28515625" style="22" customWidth="1"/>
    <col min="5134" max="5376" width="9.140625" style="22"/>
    <col min="5377" max="5377" width="26.42578125" style="22" customWidth="1"/>
    <col min="5378" max="5389" width="9.28515625" style="22" customWidth="1"/>
    <col min="5390" max="5632" width="9.140625" style="22"/>
    <col min="5633" max="5633" width="26.42578125" style="22" customWidth="1"/>
    <col min="5634" max="5645" width="9.28515625" style="22" customWidth="1"/>
    <col min="5646" max="5888" width="9.140625" style="22"/>
    <col min="5889" max="5889" width="26.42578125" style="22" customWidth="1"/>
    <col min="5890" max="5901" width="9.28515625" style="22" customWidth="1"/>
    <col min="5902" max="6144" width="9.140625" style="22"/>
    <col min="6145" max="6145" width="26.42578125" style="22" customWidth="1"/>
    <col min="6146" max="6157" width="9.28515625" style="22" customWidth="1"/>
    <col min="6158" max="6400" width="9.140625" style="22"/>
    <col min="6401" max="6401" width="26.42578125" style="22" customWidth="1"/>
    <col min="6402" max="6413" width="9.28515625" style="22" customWidth="1"/>
    <col min="6414" max="6656" width="9.140625" style="22"/>
    <col min="6657" max="6657" width="26.42578125" style="22" customWidth="1"/>
    <col min="6658" max="6669" width="9.28515625" style="22" customWidth="1"/>
    <col min="6670" max="6912" width="9.140625" style="22"/>
    <col min="6913" max="6913" width="26.42578125" style="22" customWidth="1"/>
    <col min="6914" max="6925" width="9.28515625" style="22" customWidth="1"/>
    <col min="6926" max="7168" width="9.140625" style="22"/>
    <col min="7169" max="7169" width="26.42578125" style="22" customWidth="1"/>
    <col min="7170" max="7181" width="9.28515625" style="22" customWidth="1"/>
    <col min="7182" max="7424" width="9.140625" style="22"/>
    <col min="7425" max="7425" width="26.42578125" style="22" customWidth="1"/>
    <col min="7426" max="7437" width="9.28515625" style="22" customWidth="1"/>
    <col min="7438" max="7680" width="9.140625" style="22"/>
    <col min="7681" max="7681" width="26.42578125" style="22" customWidth="1"/>
    <col min="7682" max="7693" width="9.28515625" style="22" customWidth="1"/>
    <col min="7694" max="7936" width="9.140625" style="22"/>
    <col min="7937" max="7937" width="26.42578125" style="22" customWidth="1"/>
    <col min="7938" max="7949" width="9.28515625" style="22" customWidth="1"/>
    <col min="7950" max="8192" width="9.140625" style="22"/>
    <col min="8193" max="8193" width="26.42578125" style="22" customWidth="1"/>
    <col min="8194" max="8205" width="9.28515625" style="22" customWidth="1"/>
    <col min="8206" max="8448" width="9.140625" style="22"/>
    <col min="8449" max="8449" width="26.42578125" style="22" customWidth="1"/>
    <col min="8450" max="8461" width="9.28515625" style="22" customWidth="1"/>
    <col min="8462" max="8704" width="9.140625" style="22"/>
    <col min="8705" max="8705" width="26.42578125" style="22" customWidth="1"/>
    <col min="8706" max="8717" width="9.28515625" style="22" customWidth="1"/>
    <col min="8718" max="8960" width="9.140625" style="22"/>
    <col min="8961" max="8961" width="26.42578125" style="22" customWidth="1"/>
    <col min="8962" max="8973" width="9.28515625" style="22" customWidth="1"/>
    <col min="8974" max="9216" width="9.140625" style="22"/>
    <col min="9217" max="9217" width="26.42578125" style="22" customWidth="1"/>
    <col min="9218" max="9229" width="9.28515625" style="22" customWidth="1"/>
    <col min="9230" max="9472" width="9.140625" style="22"/>
    <col min="9473" max="9473" width="26.42578125" style="22" customWidth="1"/>
    <col min="9474" max="9485" width="9.28515625" style="22" customWidth="1"/>
    <col min="9486" max="9728" width="9.140625" style="22"/>
    <col min="9729" max="9729" width="26.42578125" style="22" customWidth="1"/>
    <col min="9730" max="9741" width="9.28515625" style="22" customWidth="1"/>
    <col min="9742" max="9984" width="9.140625" style="22"/>
    <col min="9985" max="9985" width="26.42578125" style="22" customWidth="1"/>
    <col min="9986" max="9997" width="9.28515625" style="22" customWidth="1"/>
    <col min="9998" max="10240" width="9.140625" style="22"/>
    <col min="10241" max="10241" width="26.42578125" style="22" customWidth="1"/>
    <col min="10242" max="10253" width="9.28515625" style="22" customWidth="1"/>
    <col min="10254" max="10496" width="9.140625" style="22"/>
    <col min="10497" max="10497" width="26.42578125" style="22" customWidth="1"/>
    <col min="10498" max="10509" width="9.28515625" style="22" customWidth="1"/>
    <col min="10510" max="10752" width="9.140625" style="22"/>
    <col min="10753" max="10753" width="26.42578125" style="22" customWidth="1"/>
    <col min="10754" max="10765" width="9.28515625" style="22" customWidth="1"/>
    <col min="10766" max="11008" width="9.140625" style="22"/>
    <col min="11009" max="11009" width="26.42578125" style="22" customWidth="1"/>
    <col min="11010" max="11021" width="9.28515625" style="22" customWidth="1"/>
    <col min="11022" max="11264" width="9.140625" style="22"/>
    <col min="11265" max="11265" width="26.42578125" style="22" customWidth="1"/>
    <col min="11266" max="11277" width="9.28515625" style="22" customWidth="1"/>
    <col min="11278" max="11520" width="9.140625" style="22"/>
    <col min="11521" max="11521" width="26.42578125" style="22" customWidth="1"/>
    <col min="11522" max="11533" width="9.28515625" style="22" customWidth="1"/>
    <col min="11534" max="11776" width="9.140625" style="22"/>
    <col min="11777" max="11777" width="26.42578125" style="22" customWidth="1"/>
    <col min="11778" max="11789" width="9.28515625" style="22" customWidth="1"/>
    <col min="11790" max="12032" width="9.140625" style="22"/>
    <col min="12033" max="12033" width="26.42578125" style="22" customWidth="1"/>
    <col min="12034" max="12045" width="9.28515625" style="22" customWidth="1"/>
    <col min="12046" max="12288" width="9.140625" style="22"/>
    <col min="12289" max="12289" width="26.42578125" style="22" customWidth="1"/>
    <col min="12290" max="12301" width="9.28515625" style="22" customWidth="1"/>
    <col min="12302" max="12544" width="9.140625" style="22"/>
    <col min="12545" max="12545" width="26.42578125" style="22" customWidth="1"/>
    <col min="12546" max="12557" width="9.28515625" style="22" customWidth="1"/>
    <col min="12558" max="12800" width="9.140625" style="22"/>
    <col min="12801" max="12801" width="26.42578125" style="22" customWidth="1"/>
    <col min="12802" max="12813" width="9.28515625" style="22" customWidth="1"/>
    <col min="12814" max="13056" width="9.140625" style="22"/>
    <col min="13057" max="13057" width="26.42578125" style="22" customWidth="1"/>
    <col min="13058" max="13069" width="9.28515625" style="22" customWidth="1"/>
    <col min="13070" max="13312" width="9.140625" style="22"/>
    <col min="13313" max="13313" width="26.42578125" style="22" customWidth="1"/>
    <col min="13314" max="13325" width="9.28515625" style="22" customWidth="1"/>
    <col min="13326" max="13568" width="9.140625" style="22"/>
    <col min="13569" max="13569" width="26.42578125" style="22" customWidth="1"/>
    <col min="13570" max="13581" width="9.28515625" style="22" customWidth="1"/>
    <col min="13582" max="13824" width="9.140625" style="22"/>
    <col min="13825" max="13825" width="26.42578125" style="22" customWidth="1"/>
    <col min="13826" max="13837" width="9.28515625" style="22" customWidth="1"/>
    <col min="13838" max="14080" width="9.140625" style="22"/>
    <col min="14081" max="14081" width="26.42578125" style="22" customWidth="1"/>
    <col min="14082" max="14093" width="9.28515625" style="22" customWidth="1"/>
    <col min="14094" max="14336" width="9.140625" style="22"/>
    <col min="14337" max="14337" width="26.42578125" style="22" customWidth="1"/>
    <col min="14338" max="14349" width="9.28515625" style="22" customWidth="1"/>
    <col min="14350" max="14592" width="9.140625" style="22"/>
    <col min="14593" max="14593" width="26.42578125" style="22" customWidth="1"/>
    <col min="14594" max="14605" width="9.28515625" style="22" customWidth="1"/>
    <col min="14606" max="14848" width="9.140625" style="22"/>
    <col min="14849" max="14849" width="26.42578125" style="22" customWidth="1"/>
    <col min="14850" max="14861" width="9.28515625" style="22" customWidth="1"/>
    <col min="14862" max="15104" width="9.140625" style="22"/>
    <col min="15105" max="15105" width="26.42578125" style="22" customWidth="1"/>
    <col min="15106" max="15117" width="9.28515625" style="22" customWidth="1"/>
    <col min="15118" max="15360" width="9.140625" style="22"/>
    <col min="15361" max="15361" width="26.42578125" style="22" customWidth="1"/>
    <col min="15362" max="15373" width="9.28515625" style="22" customWidth="1"/>
    <col min="15374" max="15616" width="9.140625" style="22"/>
    <col min="15617" max="15617" width="26.42578125" style="22" customWidth="1"/>
    <col min="15618" max="15629" width="9.28515625" style="22" customWidth="1"/>
    <col min="15630" max="15872" width="9.140625" style="22"/>
    <col min="15873" max="15873" width="26.42578125" style="22" customWidth="1"/>
    <col min="15874" max="15885" width="9.28515625" style="22" customWidth="1"/>
    <col min="15886" max="16128" width="9.140625" style="22"/>
    <col min="16129" max="16129" width="26.42578125" style="22" customWidth="1"/>
    <col min="16130" max="16141" width="9.28515625" style="22" customWidth="1"/>
    <col min="16142" max="16384" width="9.140625" style="22"/>
  </cols>
  <sheetData>
    <row r="1" spans="1:15" s="25" customFormat="1" ht="22.5" customHeight="1">
      <c r="A1" s="2693" t="s">
        <v>1881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</row>
    <row r="2" spans="1:15" s="25" customFormat="1" ht="36" customHeight="1">
      <c r="A2" s="2691" t="s">
        <v>1882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  <c r="L2" s="2691"/>
      <c r="M2" s="2691"/>
      <c r="N2" s="2691"/>
    </row>
    <row r="3" spans="1:15" s="828" customFormat="1" ht="27" customHeight="1" thickBot="1">
      <c r="A3" s="20" t="s">
        <v>2187</v>
      </c>
      <c r="B3" s="1435"/>
      <c r="C3" s="1435"/>
      <c r="D3" s="1435"/>
      <c r="E3" s="1435"/>
      <c r="F3" s="1435"/>
      <c r="G3" s="1435"/>
      <c r="H3" s="1435"/>
      <c r="I3" s="1435"/>
      <c r="J3" s="1435"/>
      <c r="K3" s="1435"/>
      <c r="L3" s="1435"/>
      <c r="M3" s="1435"/>
      <c r="N3" s="1550" t="s">
        <v>724</v>
      </c>
    </row>
    <row r="4" spans="1:15" s="1" customFormat="1" ht="18" customHeight="1" thickTop="1">
      <c r="A4" s="3048" t="s">
        <v>53</v>
      </c>
      <c r="B4" s="3048" t="s">
        <v>45</v>
      </c>
      <c r="C4" s="3048"/>
      <c r="D4" s="3048"/>
      <c r="E4" s="3048" t="s">
        <v>46</v>
      </c>
      <c r="F4" s="3048"/>
      <c r="G4" s="3048"/>
      <c r="H4" s="3048" t="s">
        <v>972</v>
      </c>
      <c r="I4" s="3048"/>
      <c r="J4" s="3048"/>
      <c r="K4" s="3048" t="s">
        <v>47</v>
      </c>
      <c r="L4" s="3048"/>
      <c r="M4" s="3048"/>
      <c r="N4" s="3051" t="s">
        <v>502</v>
      </c>
    </row>
    <row r="5" spans="1:15" s="1" customFormat="1" ht="18.75" customHeight="1">
      <c r="A5" s="3049"/>
      <c r="B5" s="3049" t="s">
        <v>1673</v>
      </c>
      <c r="C5" s="3049"/>
      <c r="D5" s="3049"/>
      <c r="E5" s="3049" t="s">
        <v>463</v>
      </c>
      <c r="F5" s="3049"/>
      <c r="G5" s="3049"/>
      <c r="H5" s="3049" t="s">
        <v>1658</v>
      </c>
      <c r="I5" s="3049"/>
      <c r="J5" s="3049"/>
      <c r="K5" s="3049" t="s">
        <v>464</v>
      </c>
      <c r="L5" s="3049"/>
      <c r="M5" s="3049"/>
      <c r="N5" s="3052"/>
    </row>
    <row r="6" spans="1:15" s="1" customFormat="1" ht="18" customHeight="1">
      <c r="A6" s="3049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1318" t="s">
        <v>931</v>
      </c>
      <c r="L6" s="1318" t="s">
        <v>1126</v>
      </c>
      <c r="M6" s="1316" t="s">
        <v>954</v>
      </c>
      <c r="N6" s="3052"/>
    </row>
    <row r="7" spans="1:15" s="1" customFormat="1" ht="17.25" customHeight="1" thickBot="1">
      <c r="A7" s="3050"/>
      <c r="B7" s="931" t="s">
        <v>934</v>
      </c>
      <c r="C7" s="931" t="s">
        <v>935</v>
      </c>
      <c r="D7" s="931" t="s">
        <v>936</v>
      </c>
      <c r="E7" s="931" t="s">
        <v>934</v>
      </c>
      <c r="F7" s="931" t="s">
        <v>935</v>
      </c>
      <c r="G7" s="931" t="s">
        <v>936</v>
      </c>
      <c r="H7" s="931" t="s">
        <v>934</v>
      </c>
      <c r="I7" s="931" t="s">
        <v>935</v>
      </c>
      <c r="J7" s="931" t="s">
        <v>936</v>
      </c>
      <c r="K7" s="931" t="s">
        <v>934</v>
      </c>
      <c r="L7" s="931" t="s">
        <v>935</v>
      </c>
      <c r="M7" s="931" t="s">
        <v>936</v>
      </c>
      <c r="N7" s="3053"/>
    </row>
    <row r="8" spans="1:15" ht="21" customHeight="1">
      <c r="A8" s="39" t="s">
        <v>1207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943"/>
      <c r="N8" s="35" t="s">
        <v>695</v>
      </c>
    </row>
    <row r="9" spans="1:15" ht="18" customHeight="1">
      <c r="A9" s="945" t="s">
        <v>56</v>
      </c>
      <c r="B9" s="49">
        <v>39</v>
      </c>
      <c r="C9" s="49">
        <v>64</v>
      </c>
      <c r="D9" s="49">
        <v>103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f>SUM(B9,E9)</f>
        <v>39</v>
      </c>
      <c r="L9" s="49">
        <f t="shared" ref="L9:M9" si="0">SUM(C9,F9)</f>
        <v>64</v>
      </c>
      <c r="M9" s="49">
        <f t="shared" si="0"/>
        <v>103</v>
      </c>
      <c r="N9" s="37" t="s">
        <v>589</v>
      </c>
      <c r="O9" s="1"/>
    </row>
    <row r="10" spans="1:15" ht="18" customHeight="1">
      <c r="A10" s="945" t="s">
        <v>58</v>
      </c>
      <c r="B10" s="49">
        <v>51</v>
      </c>
      <c r="C10" s="49">
        <v>78</v>
      </c>
      <c r="D10" s="49">
        <v>129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f t="shared" ref="K10:K28" si="1">SUM(B10,E10)</f>
        <v>51</v>
      </c>
      <c r="L10" s="49">
        <f t="shared" ref="L10:L28" si="2">SUM(C10,F10)</f>
        <v>78</v>
      </c>
      <c r="M10" s="49">
        <f t="shared" ref="M10:M28" si="3">SUM(D10,G10)</f>
        <v>129</v>
      </c>
      <c r="N10" s="35" t="s">
        <v>481</v>
      </c>
    </row>
    <row r="11" spans="1:15" ht="18" customHeight="1">
      <c r="A11" s="945" t="s">
        <v>57</v>
      </c>
      <c r="B11" s="49">
        <v>44</v>
      </c>
      <c r="C11" s="49">
        <v>79</v>
      </c>
      <c r="D11" s="49">
        <f t="shared" ref="D11:D28" si="4">SUM(B11:C11)</f>
        <v>123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f t="shared" si="1"/>
        <v>44</v>
      </c>
      <c r="L11" s="49">
        <f t="shared" si="2"/>
        <v>79</v>
      </c>
      <c r="M11" s="49">
        <f t="shared" si="3"/>
        <v>123</v>
      </c>
      <c r="N11" s="37" t="s">
        <v>480</v>
      </c>
    </row>
    <row r="12" spans="1:15" ht="18" customHeight="1">
      <c r="A12" s="945" t="s">
        <v>59</v>
      </c>
      <c r="B12" s="49">
        <v>37</v>
      </c>
      <c r="C12" s="49">
        <v>94</v>
      </c>
      <c r="D12" s="49">
        <v>131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f t="shared" si="1"/>
        <v>37</v>
      </c>
      <c r="L12" s="49">
        <f t="shared" si="2"/>
        <v>94</v>
      </c>
      <c r="M12" s="49">
        <f t="shared" si="3"/>
        <v>131</v>
      </c>
      <c r="N12" s="37" t="s">
        <v>482</v>
      </c>
    </row>
    <row r="13" spans="1:15" ht="18" customHeight="1">
      <c r="A13" s="945" t="s">
        <v>60</v>
      </c>
      <c r="B13" s="49">
        <v>129</v>
      </c>
      <c r="C13" s="49">
        <v>179</v>
      </c>
      <c r="D13" s="49">
        <f t="shared" si="4"/>
        <v>308</v>
      </c>
      <c r="E13" s="49">
        <v>0</v>
      </c>
      <c r="F13" s="49">
        <v>1</v>
      </c>
      <c r="G13" s="49">
        <v>1</v>
      </c>
      <c r="H13" s="49">
        <v>0</v>
      </c>
      <c r="I13" s="49">
        <v>0</v>
      </c>
      <c r="J13" s="49">
        <v>0</v>
      </c>
      <c r="K13" s="49">
        <f t="shared" si="1"/>
        <v>129</v>
      </c>
      <c r="L13" s="49">
        <f t="shared" si="2"/>
        <v>180</v>
      </c>
      <c r="M13" s="49">
        <f t="shared" si="3"/>
        <v>309</v>
      </c>
      <c r="N13" s="37" t="s">
        <v>483</v>
      </c>
    </row>
    <row r="14" spans="1:15" ht="18" customHeight="1">
      <c r="A14" s="945" t="s">
        <v>61</v>
      </c>
      <c r="B14" s="1731">
        <v>121</v>
      </c>
      <c r="C14" s="1731">
        <v>109</v>
      </c>
      <c r="D14" s="49">
        <f t="shared" si="4"/>
        <v>230</v>
      </c>
      <c r="E14" s="945">
        <v>0</v>
      </c>
      <c r="F14" s="945">
        <v>0</v>
      </c>
      <c r="G14" s="945">
        <v>0</v>
      </c>
      <c r="H14" s="945">
        <v>0</v>
      </c>
      <c r="I14" s="945">
        <v>0</v>
      </c>
      <c r="J14" s="945">
        <v>0</v>
      </c>
      <c r="K14" s="49">
        <f t="shared" si="1"/>
        <v>121</v>
      </c>
      <c r="L14" s="49">
        <f t="shared" si="2"/>
        <v>109</v>
      </c>
      <c r="M14" s="49">
        <f t="shared" si="3"/>
        <v>230</v>
      </c>
      <c r="N14" s="37" t="s">
        <v>485</v>
      </c>
    </row>
    <row r="15" spans="1:15" ht="18" customHeight="1">
      <c r="A15" s="945" t="s">
        <v>62</v>
      </c>
      <c r="B15" s="1731">
        <v>14</v>
      </c>
      <c r="C15" s="1731">
        <v>12</v>
      </c>
      <c r="D15" s="49">
        <f t="shared" si="4"/>
        <v>26</v>
      </c>
      <c r="E15" s="945">
        <v>0</v>
      </c>
      <c r="F15" s="945">
        <v>0</v>
      </c>
      <c r="G15" s="945">
        <v>0</v>
      </c>
      <c r="H15" s="945">
        <v>0</v>
      </c>
      <c r="I15" s="945">
        <v>0</v>
      </c>
      <c r="J15" s="945">
        <v>0</v>
      </c>
      <c r="K15" s="49">
        <f t="shared" si="1"/>
        <v>14</v>
      </c>
      <c r="L15" s="49">
        <f t="shared" si="2"/>
        <v>12</v>
      </c>
      <c r="M15" s="49">
        <f t="shared" si="3"/>
        <v>26</v>
      </c>
      <c r="N15" s="37" t="s">
        <v>486</v>
      </c>
    </row>
    <row r="16" spans="1:15" ht="18" customHeight="1">
      <c r="A16" s="945" t="s">
        <v>63</v>
      </c>
      <c r="B16" s="1731">
        <v>95</v>
      </c>
      <c r="C16" s="1731">
        <v>149</v>
      </c>
      <c r="D16" s="49">
        <f t="shared" si="4"/>
        <v>244</v>
      </c>
      <c r="E16" s="945">
        <v>0</v>
      </c>
      <c r="F16" s="945">
        <v>0</v>
      </c>
      <c r="G16" s="945">
        <v>0</v>
      </c>
      <c r="H16" s="945">
        <v>0</v>
      </c>
      <c r="I16" s="945">
        <v>0</v>
      </c>
      <c r="J16" s="945">
        <v>0</v>
      </c>
      <c r="K16" s="49">
        <f t="shared" si="1"/>
        <v>95</v>
      </c>
      <c r="L16" s="49">
        <f t="shared" si="2"/>
        <v>149</v>
      </c>
      <c r="M16" s="49">
        <f t="shared" si="3"/>
        <v>244</v>
      </c>
      <c r="N16" s="37" t="s">
        <v>487</v>
      </c>
    </row>
    <row r="17" spans="1:14" ht="18" customHeight="1">
      <c r="A17" s="945" t="s">
        <v>64</v>
      </c>
      <c r="B17" s="1731">
        <v>286</v>
      </c>
      <c r="C17" s="1731">
        <v>109</v>
      </c>
      <c r="D17" s="49">
        <f t="shared" si="4"/>
        <v>395</v>
      </c>
      <c r="E17" s="945">
        <v>0</v>
      </c>
      <c r="F17" s="945">
        <v>0</v>
      </c>
      <c r="G17" s="945">
        <v>0</v>
      </c>
      <c r="H17" s="945">
        <v>0</v>
      </c>
      <c r="I17" s="945">
        <v>1</v>
      </c>
      <c r="J17" s="945">
        <v>1</v>
      </c>
      <c r="K17" s="49">
        <f>SUM(B17,E17,H17)</f>
        <v>286</v>
      </c>
      <c r="L17" s="49">
        <f>SUM(C17,F17,I17)</f>
        <v>110</v>
      </c>
      <c r="M17" s="49">
        <f>SUM(D17,G17,J17)</f>
        <v>396</v>
      </c>
      <c r="N17" s="37" t="s">
        <v>527</v>
      </c>
    </row>
    <row r="18" spans="1:14" ht="18" customHeight="1">
      <c r="A18" s="945" t="s">
        <v>243</v>
      </c>
      <c r="B18" s="1731">
        <v>54</v>
      </c>
      <c r="C18" s="1731">
        <v>66</v>
      </c>
      <c r="D18" s="49">
        <f t="shared" si="4"/>
        <v>120</v>
      </c>
      <c r="E18" s="945">
        <v>0</v>
      </c>
      <c r="F18" s="945">
        <v>0</v>
      </c>
      <c r="G18" s="945">
        <v>0</v>
      </c>
      <c r="H18" s="945">
        <v>0</v>
      </c>
      <c r="I18" s="945">
        <v>0</v>
      </c>
      <c r="J18" s="945">
        <v>0</v>
      </c>
      <c r="K18" s="49">
        <f t="shared" si="1"/>
        <v>54</v>
      </c>
      <c r="L18" s="49">
        <f t="shared" si="2"/>
        <v>66</v>
      </c>
      <c r="M18" s="49">
        <f t="shared" si="3"/>
        <v>120</v>
      </c>
      <c r="N18" s="138" t="s">
        <v>696</v>
      </c>
    </row>
    <row r="19" spans="1:14" ht="18" customHeight="1">
      <c r="A19" s="945" t="s">
        <v>239</v>
      </c>
      <c r="B19" s="1731">
        <v>168</v>
      </c>
      <c r="C19" s="1731">
        <v>317</v>
      </c>
      <c r="D19" s="49">
        <f t="shared" si="4"/>
        <v>485</v>
      </c>
      <c r="E19" s="945">
        <v>0</v>
      </c>
      <c r="F19" s="945">
        <v>0</v>
      </c>
      <c r="G19" s="945">
        <v>0</v>
      </c>
      <c r="H19" s="945">
        <v>0</v>
      </c>
      <c r="I19" s="945">
        <v>0</v>
      </c>
      <c r="J19" s="945">
        <v>0</v>
      </c>
      <c r="K19" s="49">
        <f t="shared" si="1"/>
        <v>168</v>
      </c>
      <c r="L19" s="49">
        <f t="shared" si="2"/>
        <v>317</v>
      </c>
      <c r="M19" s="49">
        <f t="shared" si="3"/>
        <v>485</v>
      </c>
      <c r="N19" s="138" t="s">
        <v>590</v>
      </c>
    </row>
    <row r="20" spans="1:14" ht="18" customHeight="1">
      <c r="A20" s="945" t="s">
        <v>42</v>
      </c>
      <c r="B20" s="49">
        <v>0</v>
      </c>
      <c r="C20" s="49">
        <v>684</v>
      </c>
      <c r="D20" s="49">
        <f t="shared" si="4"/>
        <v>684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f t="shared" si="1"/>
        <v>0</v>
      </c>
      <c r="L20" s="49">
        <f t="shared" si="2"/>
        <v>684</v>
      </c>
      <c r="M20" s="49">
        <f t="shared" si="3"/>
        <v>684</v>
      </c>
      <c r="N20" s="138" t="s">
        <v>543</v>
      </c>
    </row>
    <row r="21" spans="1:14" ht="18" customHeight="1">
      <c r="A21" s="945" t="s">
        <v>29</v>
      </c>
      <c r="B21" s="49">
        <v>231</v>
      </c>
      <c r="C21" s="49">
        <v>285</v>
      </c>
      <c r="D21" s="49">
        <f t="shared" si="4"/>
        <v>516</v>
      </c>
      <c r="E21" s="49">
        <v>0</v>
      </c>
      <c r="F21" s="49">
        <v>1</v>
      </c>
      <c r="G21" s="49">
        <v>1</v>
      </c>
      <c r="H21" s="49">
        <v>0</v>
      </c>
      <c r="I21" s="49">
        <v>0</v>
      </c>
      <c r="J21" s="49">
        <v>0</v>
      </c>
      <c r="K21" s="49">
        <f t="shared" si="1"/>
        <v>231</v>
      </c>
      <c r="L21" s="49">
        <f t="shared" si="2"/>
        <v>286</v>
      </c>
      <c r="M21" s="49">
        <f t="shared" si="3"/>
        <v>517</v>
      </c>
      <c r="N21" s="138" t="s">
        <v>679</v>
      </c>
    </row>
    <row r="22" spans="1:14" ht="18" customHeight="1">
      <c r="A22" s="945" t="s">
        <v>40</v>
      </c>
      <c r="B22" s="49">
        <v>60</v>
      </c>
      <c r="C22" s="49">
        <v>13</v>
      </c>
      <c r="D22" s="49">
        <f t="shared" si="4"/>
        <v>73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f t="shared" si="1"/>
        <v>60</v>
      </c>
      <c r="L22" s="49">
        <f t="shared" si="2"/>
        <v>13</v>
      </c>
      <c r="M22" s="49">
        <f t="shared" si="3"/>
        <v>73</v>
      </c>
      <c r="N22" s="521" t="s">
        <v>1202</v>
      </c>
    </row>
    <row r="23" spans="1:14" ht="18" customHeight="1">
      <c r="A23" s="945" t="s">
        <v>65</v>
      </c>
      <c r="B23" s="49">
        <v>324</v>
      </c>
      <c r="C23" s="49">
        <v>378</v>
      </c>
      <c r="D23" s="49">
        <f t="shared" si="4"/>
        <v>702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f t="shared" si="1"/>
        <v>324</v>
      </c>
      <c r="L23" s="49">
        <f t="shared" si="2"/>
        <v>378</v>
      </c>
      <c r="M23" s="49">
        <f t="shared" si="3"/>
        <v>702</v>
      </c>
      <c r="N23" s="42" t="s">
        <v>1168</v>
      </c>
    </row>
    <row r="24" spans="1:14" ht="18" customHeight="1">
      <c r="A24" s="945" t="s">
        <v>68</v>
      </c>
      <c r="B24" s="49">
        <v>110</v>
      </c>
      <c r="C24" s="49">
        <v>103</v>
      </c>
      <c r="D24" s="49">
        <f t="shared" si="4"/>
        <v>213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f t="shared" si="1"/>
        <v>110</v>
      </c>
      <c r="L24" s="49">
        <f t="shared" si="2"/>
        <v>103</v>
      </c>
      <c r="M24" s="49">
        <f t="shared" si="3"/>
        <v>213</v>
      </c>
      <c r="N24" s="138" t="s">
        <v>496</v>
      </c>
    </row>
    <row r="25" spans="1:14" s="88" customFormat="1" ht="18" customHeight="1">
      <c r="A25" s="923" t="s">
        <v>170</v>
      </c>
      <c r="B25" s="49">
        <v>102</v>
      </c>
      <c r="C25" s="49">
        <v>55</v>
      </c>
      <c r="D25" s="49">
        <f t="shared" si="4"/>
        <v>157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f t="shared" si="1"/>
        <v>102</v>
      </c>
      <c r="L25" s="49">
        <f t="shared" si="2"/>
        <v>55</v>
      </c>
      <c r="M25" s="49">
        <f t="shared" si="3"/>
        <v>157</v>
      </c>
      <c r="N25" s="1438" t="s">
        <v>1680</v>
      </c>
    </row>
    <row r="26" spans="1:14" ht="18" customHeight="1">
      <c r="A26" s="940" t="s">
        <v>237</v>
      </c>
      <c r="B26" s="49">
        <v>149</v>
      </c>
      <c r="C26" s="49">
        <v>250</v>
      </c>
      <c r="D26" s="49">
        <f t="shared" si="4"/>
        <v>399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f t="shared" si="1"/>
        <v>149</v>
      </c>
      <c r="L26" s="49">
        <f t="shared" si="2"/>
        <v>250</v>
      </c>
      <c r="M26" s="49">
        <f t="shared" si="3"/>
        <v>399</v>
      </c>
      <c r="N26" s="139" t="s">
        <v>673</v>
      </c>
    </row>
    <row r="27" spans="1:14" ht="18" customHeight="1">
      <c r="A27" s="945" t="s">
        <v>970</v>
      </c>
      <c r="B27" s="49">
        <v>26</v>
      </c>
      <c r="C27" s="49">
        <v>28</v>
      </c>
      <c r="D27" s="49">
        <f t="shared" si="4"/>
        <v>54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f t="shared" si="1"/>
        <v>26</v>
      </c>
      <c r="L27" s="49">
        <f t="shared" si="2"/>
        <v>28</v>
      </c>
      <c r="M27" s="49">
        <f t="shared" si="3"/>
        <v>54</v>
      </c>
      <c r="N27" s="37" t="s">
        <v>1710</v>
      </c>
    </row>
    <row r="28" spans="1:14" ht="18" customHeight="1">
      <c r="A28" s="946" t="s">
        <v>971</v>
      </c>
      <c r="B28" s="999">
        <v>127</v>
      </c>
      <c r="C28" s="999">
        <v>41</v>
      </c>
      <c r="D28" s="957">
        <f t="shared" si="4"/>
        <v>168</v>
      </c>
      <c r="E28" s="946">
        <v>0</v>
      </c>
      <c r="F28" s="946">
        <v>0</v>
      </c>
      <c r="G28" s="946">
        <v>0</v>
      </c>
      <c r="H28" s="946">
        <v>0</v>
      </c>
      <c r="I28" s="946">
        <v>0</v>
      </c>
      <c r="J28" s="946">
        <v>0</v>
      </c>
      <c r="K28" s="957">
        <f t="shared" si="1"/>
        <v>127</v>
      </c>
      <c r="L28" s="957">
        <f t="shared" si="2"/>
        <v>41</v>
      </c>
      <c r="M28" s="957">
        <f t="shared" si="3"/>
        <v>168</v>
      </c>
      <c r="N28" s="38" t="s">
        <v>1780</v>
      </c>
    </row>
    <row r="29" spans="1:14" ht="18" customHeight="1" thickBot="1">
      <c r="A29" s="2520" t="s">
        <v>50</v>
      </c>
      <c r="B29" s="2493">
        <f>SUM(B9:B28)</f>
        <v>2167</v>
      </c>
      <c r="C29" s="2493">
        <f t="shared" ref="C29:J29" si="5">SUM(C9:C28)</f>
        <v>3093</v>
      </c>
      <c r="D29" s="2493">
        <f t="shared" si="5"/>
        <v>5260</v>
      </c>
      <c r="E29" s="2493">
        <f t="shared" si="5"/>
        <v>0</v>
      </c>
      <c r="F29" s="2493">
        <f t="shared" si="5"/>
        <v>2</v>
      </c>
      <c r="G29" s="2493">
        <f t="shared" si="5"/>
        <v>2</v>
      </c>
      <c r="H29" s="2493">
        <f t="shared" si="5"/>
        <v>0</v>
      </c>
      <c r="I29" s="2493">
        <f t="shared" si="5"/>
        <v>1</v>
      </c>
      <c r="J29" s="2493">
        <f t="shared" si="5"/>
        <v>1</v>
      </c>
      <c r="K29" s="2493">
        <f t="shared" ref="K29:M29" si="6">SUM(K9:K28)</f>
        <v>2167</v>
      </c>
      <c r="L29" s="2493">
        <f t="shared" si="6"/>
        <v>3096</v>
      </c>
      <c r="M29" s="2493">
        <f t="shared" si="6"/>
        <v>5263</v>
      </c>
      <c r="N29" s="161" t="s">
        <v>675</v>
      </c>
    </row>
    <row r="30" spans="1:14" ht="17.45" customHeight="1" thickTop="1">
      <c r="A30" s="946"/>
      <c r="B30" s="946"/>
      <c r="C30" s="946"/>
      <c r="D30" s="946"/>
      <c r="E30" s="946"/>
      <c r="F30" s="946"/>
      <c r="G30" s="946"/>
      <c r="H30" s="946"/>
      <c r="I30" s="946"/>
      <c r="J30" s="946"/>
      <c r="K30" s="946"/>
      <c r="L30" s="946"/>
      <c r="M30" s="946"/>
      <c r="N30" s="31"/>
    </row>
    <row r="31" spans="1:14" ht="13.5" customHeight="1">
      <c r="A31" s="946"/>
      <c r="B31" s="946"/>
      <c r="C31" s="946"/>
      <c r="D31" s="946"/>
      <c r="E31" s="946"/>
      <c r="F31" s="946"/>
      <c r="G31" s="946"/>
      <c r="H31" s="946"/>
      <c r="I31" s="946"/>
      <c r="J31" s="946"/>
      <c r="K31" s="946"/>
      <c r="L31" s="946"/>
      <c r="M31" s="946"/>
      <c r="N31" s="31"/>
    </row>
    <row r="32" spans="1:14" s="9" customFormat="1" ht="28.5" customHeight="1" thickBot="1">
      <c r="A32" s="20" t="s">
        <v>2189</v>
      </c>
      <c r="B32" s="1435"/>
      <c r="C32" s="1435"/>
      <c r="D32" s="1435"/>
      <c r="E32" s="1435"/>
      <c r="F32" s="1435"/>
      <c r="G32" s="1435"/>
      <c r="H32" s="1435"/>
      <c r="I32" s="1435"/>
      <c r="J32" s="1435"/>
      <c r="K32" s="1435"/>
      <c r="L32" s="1435"/>
      <c r="M32" s="1435"/>
      <c r="N32" s="357" t="s">
        <v>2188</v>
      </c>
    </row>
    <row r="33" spans="1:26" s="4" customFormat="1" ht="18" customHeight="1" thickTop="1">
      <c r="A33" s="3048" t="s">
        <v>53</v>
      </c>
      <c r="B33" s="3048" t="s">
        <v>45</v>
      </c>
      <c r="C33" s="3048"/>
      <c r="D33" s="3048"/>
      <c r="E33" s="3048" t="s">
        <v>46</v>
      </c>
      <c r="F33" s="3048"/>
      <c r="G33" s="3048"/>
      <c r="H33" s="3048" t="s">
        <v>972</v>
      </c>
      <c r="I33" s="3048"/>
      <c r="J33" s="3048"/>
      <c r="K33" s="3048" t="s">
        <v>905</v>
      </c>
      <c r="L33" s="3048"/>
      <c r="M33" s="3048"/>
      <c r="N33" s="3051" t="s">
        <v>502</v>
      </c>
    </row>
    <row r="34" spans="1:26" s="4" customFormat="1" ht="18" customHeight="1">
      <c r="A34" s="3049"/>
      <c r="B34" s="3049" t="s">
        <v>1673</v>
      </c>
      <c r="C34" s="3049"/>
      <c r="D34" s="3049"/>
      <c r="E34" s="3049" t="s">
        <v>463</v>
      </c>
      <c r="F34" s="3049"/>
      <c r="G34" s="3049"/>
      <c r="H34" s="3049" t="s">
        <v>1658</v>
      </c>
      <c r="I34" s="3049"/>
      <c r="J34" s="3049"/>
      <c r="K34" s="3049" t="s">
        <v>464</v>
      </c>
      <c r="L34" s="3049"/>
      <c r="M34" s="3049"/>
      <c r="N34" s="3052"/>
    </row>
    <row r="35" spans="1:26" s="4" customFormat="1" ht="18" customHeight="1">
      <c r="A35" s="3049"/>
      <c r="B35" s="1318" t="s">
        <v>931</v>
      </c>
      <c r="C35" s="1318" t="s">
        <v>1126</v>
      </c>
      <c r="D35" s="1316" t="s">
        <v>954</v>
      </c>
      <c r="E35" s="1318" t="s">
        <v>931</v>
      </c>
      <c r="F35" s="1318" t="s">
        <v>1126</v>
      </c>
      <c r="G35" s="1316" t="s">
        <v>954</v>
      </c>
      <c r="H35" s="1318" t="s">
        <v>931</v>
      </c>
      <c r="I35" s="1318" t="s">
        <v>1126</v>
      </c>
      <c r="J35" s="1316" t="s">
        <v>954</v>
      </c>
      <c r="K35" s="1318" t="s">
        <v>931</v>
      </c>
      <c r="L35" s="1318" t="s">
        <v>1126</v>
      </c>
      <c r="M35" s="1316" t="s">
        <v>954</v>
      </c>
      <c r="N35" s="3052"/>
    </row>
    <row r="36" spans="1:26" s="1" customFormat="1" ht="18" customHeight="1" thickBot="1">
      <c r="A36" s="3050"/>
      <c r="B36" s="931" t="s">
        <v>934</v>
      </c>
      <c r="C36" s="931" t="s">
        <v>935</v>
      </c>
      <c r="D36" s="931" t="s">
        <v>936</v>
      </c>
      <c r="E36" s="931" t="s">
        <v>934</v>
      </c>
      <c r="F36" s="931" t="s">
        <v>935</v>
      </c>
      <c r="G36" s="931" t="s">
        <v>936</v>
      </c>
      <c r="H36" s="931" t="s">
        <v>934</v>
      </c>
      <c r="I36" s="931" t="s">
        <v>935</v>
      </c>
      <c r="J36" s="931" t="s">
        <v>936</v>
      </c>
      <c r="K36" s="931" t="s">
        <v>934</v>
      </c>
      <c r="L36" s="931" t="s">
        <v>935</v>
      </c>
      <c r="M36" s="931" t="s">
        <v>936</v>
      </c>
      <c r="N36" s="3053"/>
    </row>
    <row r="37" spans="1:26" ht="24.75" customHeight="1">
      <c r="A37" s="46" t="s">
        <v>1211</v>
      </c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37" t="s">
        <v>582</v>
      </c>
    </row>
    <row r="38" spans="1:26" ht="24.75" customHeight="1">
      <c r="A38" s="2229" t="s">
        <v>59</v>
      </c>
      <c r="B38" s="2229">
        <v>111</v>
      </c>
      <c r="C38" s="2229">
        <v>34</v>
      </c>
      <c r="D38" s="2229">
        <v>145</v>
      </c>
      <c r="E38" s="2229">
        <v>0</v>
      </c>
      <c r="F38" s="2229">
        <v>0</v>
      </c>
      <c r="G38" s="2229">
        <v>0</v>
      </c>
      <c r="H38" s="2229">
        <v>0</v>
      </c>
      <c r="I38" s="2229">
        <v>0</v>
      </c>
      <c r="J38" s="2229">
        <v>0</v>
      </c>
      <c r="K38" s="2229">
        <f>SUM(B38,E38,H38)</f>
        <v>111</v>
      </c>
      <c r="L38" s="2254">
        <f t="shared" ref="L38:M38" si="7">SUM(C38,F38,I38)</f>
        <v>34</v>
      </c>
      <c r="M38" s="2254">
        <f t="shared" si="7"/>
        <v>145</v>
      </c>
      <c r="N38" s="316" t="s">
        <v>482</v>
      </c>
    </row>
    <row r="39" spans="1:26" ht="24.75" customHeight="1">
      <c r="A39" s="46" t="s">
        <v>60</v>
      </c>
      <c r="B39" s="49">
        <v>7</v>
      </c>
      <c r="C39" s="49">
        <v>1</v>
      </c>
      <c r="D39" s="49">
        <f>SUM(B39:C39)</f>
        <v>8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f>SUM(H39:I39)</f>
        <v>0</v>
      </c>
      <c r="K39" s="49">
        <f>SUM(B39,E39,H39)</f>
        <v>7</v>
      </c>
      <c r="L39" s="49">
        <f t="shared" ref="L39:M39" si="8">SUM(C39,F39,I39)</f>
        <v>1</v>
      </c>
      <c r="M39" s="49">
        <f t="shared" si="8"/>
        <v>8</v>
      </c>
      <c r="N39" s="37" t="s">
        <v>483</v>
      </c>
    </row>
    <row r="40" spans="1:26" ht="24.75" customHeight="1">
      <c r="A40" s="46" t="s">
        <v>63</v>
      </c>
      <c r="B40" s="49">
        <v>43</v>
      </c>
      <c r="C40" s="49">
        <v>24</v>
      </c>
      <c r="D40" s="49">
        <f t="shared" ref="D40:D45" si="9">SUM(B40:C40)</f>
        <v>67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f t="shared" ref="J40:J45" si="10">SUM(H40:I40)</f>
        <v>0</v>
      </c>
      <c r="K40" s="49">
        <f t="shared" ref="K40:K45" si="11">SUM(B40,E40,H40)</f>
        <v>43</v>
      </c>
      <c r="L40" s="49">
        <f t="shared" ref="L40:L45" si="12">SUM(C40,F40,I40)</f>
        <v>24</v>
      </c>
      <c r="M40" s="49">
        <f t="shared" ref="M40:M45" si="13">SUM(D40,G40,J40)</f>
        <v>67</v>
      </c>
      <c r="N40" s="37" t="s">
        <v>487</v>
      </c>
    </row>
    <row r="41" spans="1:26" ht="24.75" customHeight="1">
      <c r="A41" s="46" t="s">
        <v>64</v>
      </c>
      <c r="B41" s="49">
        <v>137</v>
      </c>
      <c r="C41" s="49">
        <v>75</v>
      </c>
      <c r="D41" s="49">
        <f t="shared" si="9"/>
        <v>212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f t="shared" si="10"/>
        <v>0</v>
      </c>
      <c r="K41" s="49">
        <f t="shared" si="11"/>
        <v>137</v>
      </c>
      <c r="L41" s="49">
        <f t="shared" si="12"/>
        <v>75</v>
      </c>
      <c r="M41" s="49">
        <f t="shared" si="13"/>
        <v>212</v>
      </c>
      <c r="N41" s="37" t="s">
        <v>527</v>
      </c>
    </row>
    <row r="42" spans="1:26" ht="24.75" customHeight="1">
      <c r="A42" s="46" t="s">
        <v>29</v>
      </c>
      <c r="B42" s="49">
        <v>0</v>
      </c>
      <c r="C42" s="49">
        <v>56</v>
      </c>
      <c r="D42" s="49">
        <f t="shared" si="9"/>
        <v>56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f t="shared" si="10"/>
        <v>0</v>
      </c>
      <c r="K42" s="49">
        <f t="shared" si="11"/>
        <v>0</v>
      </c>
      <c r="L42" s="49">
        <f t="shared" si="12"/>
        <v>56</v>
      </c>
      <c r="M42" s="49">
        <f t="shared" si="13"/>
        <v>56</v>
      </c>
      <c r="N42" s="42" t="s">
        <v>679</v>
      </c>
    </row>
    <row r="43" spans="1:26" ht="24.75" customHeight="1">
      <c r="A43" s="46" t="s">
        <v>65</v>
      </c>
      <c r="B43" s="49">
        <v>25</v>
      </c>
      <c r="C43" s="49">
        <v>56</v>
      </c>
      <c r="D43" s="49">
        <f t="shared" si="9"/>
        <v>81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f t="shared" si="10"/>
        <v>0</v>
      </c>
      <c r="K43" s="49">
        <f t="shared" si="11"/>
        <v>25</v>
      </c>
      <c r="L43" s="49">
        <f t="shared" si="12"/>
        <v>56</v>
      </c>
      <c r="M43" s="49">
        <f t="shared" si="13"/>
        <v>81</v>
      </c>
      <c r="N43" s="1512" t="s">
        <v>1168</v>
      </c>
    </row>
    <row r="44" spans="1:26" s="88" customFormat="1" ht="24.75" customHeight="1">
      <c r="A44" s="1724" t="s">
        <v>68</v>
      </c>
      <c r="B44" s="49">
        <v>137</v>
      </c>
      <c r="C44" s="49">
        <v>30</v>
      </c>
      <c r="D44" s="49">
        <f t="shared" si="9"/>
        <v>167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f t="shared" si="10"/>
        <v>0</v>
      </c>
      <c r="K44" s="49">
        <f t="shared" si="11"/>
        <v>137</v>
      </c>
      <c r="L44" s="49">
        <f t="shared" si="12"/>
        <v>30</v>
      </c>
      <c r="M44" s="49">
        <f t="shared" si="13"/>
        <v>167</v>
      </c>
      <c r="N44" s="138" t="s">
        <v>496</v>
      </c>
    </row>
    <row r="45" spans="1:26" ht="24.75" customHeight="1">
      <c r="A45" s="46" t="s">
        <v>170</v>
      </c>
      <c r="B45" s="49">
        <v>14</v>
      </c>
      <c r="C45" s="49">
        <v>7</v>
      </c>
      <c r="D45" s="49">
        <f t="shared" si="9"/>
        <v>21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f t="shared" si="10"/>
        <v>0</v>
      </c>
      <c r="K45" s="49">
        <f t="shared" si="11"/>
        <v>14</v>
      </c>
      <c r="L45" s="49">
        <f t="shared" si="12"/>
        <v>7</v>
      </c>
      <c r="M45" s="49">
        <f t="shared" si="13"/>
        <v>21</v>
      </c>
      <c r="N45" s="2369" t="s">
        <v>1680</v>
      </c>
    </row>
    <row r="46" spans="1:26" ht="24.75" customHeight="1" thickBot="1">
      <c r="A46" s="47" t="s">
        <v>52</v>
      </c>
      <c r="B46" s="957">
        <f t="shared" ref="B46:M46" si="14">SUM(B38:B45)</f>
        <v>474</v>
      </c>
      <c r="C46" s="957">
        <f t="shared" si="14"/>
        <v>283</v>
      </c>
      <c r="D46" s="957">
        <f t="shared" si="14"/>
        <v>757</v>
      </c>
      <c r="E46" s="957">
        <f t="shared" si="14"/>
        <v>0</v>
      </c>
      <c r="F46" s="957">
        <f t="shared" si="14"/>
        <v>0</v>
      </c>
      <c r="G46" s="957">
        <f t="shared" si="14"/>
        <v>0</v>
      </c>
      <c r="H46" s="957">
        <f t="shared" si="14"/>
        <v>0</v>
      </c>
      <c r="I46" s="957">
        <f t="shared" si="14"/>
        <v>0</v>
      </c>
      <c r="J46" s="957">
        <f t="shared" si="14"/>
        <v>0</v>
      </c>
      <c r="K46" s="957">
        <f t="shared" si="14"/>
        <v>474</v>
      </c>
      <c r="L46" s="957">
        <f t="shared" si="14"/>
        <v>283</v>
      </c>
      <c r="M46" s="957">
        <f t="shared" si="14"/>
        <v>757</v>
      </c>
      <c r="N46" s="35" t="s">
        <v>501</v>
      </c>
    </row>
    <row r="47" spans="1:26" ht="21" customHeight="1" thickBot="1">
      <c r="A47" s="48" t="s">
        <v>218</v>
      </c>
      <c r="B47" s="956">
        <f t="shared" ref="B47:M47" si="15">SUM(B46,B29)</f>
        <v>2641</v>
      </c>
      <c r="C47" s="956">
        <f t="shared" si="15"/>
        <v>3376</v>
      </c>
      <c r="D47" s="956">
        <f t="shared" si="15"/>
        <v>6017</v>
      </c>
      <c r="E47" s="956">
        <f t="shared" si="15"/>
        <v>0</v>
      </c>
      <c r="F47" s="956">
        <f t="shared" si="15"/>
        <v>2</v>
      </c>
      <c r="G47" s="956">
        <f t="shared" si="15"/>
        <v>2</v>
      </c>
      <c r="H47" s="956">
        <f t="shared" si="15"/>
        <v>0</v>
      </c>
      <c r="I47" s="956">
        <f t="shared" si="15"/>
        <v>1</v>
      </c>
      <c r="J47" s="956">
        <f t="shared" si="15"/>
        <v>1</v>
      </c>
      <c r="K47" s="956">
        <f t="shared" si="15"/>
        <v>2641</v>
      </c>
      <c r="L47" s="956">
        <f t="shared" si="15"/>
        <v>3379</v>
      </c>
      <c r="M47" s="956">
        <f t="shared" si="15"/>
        <v>6020</v>
      </c>
      <c r="N47" s="1403" t="s">
        <v>2351</v>
      </c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17.45" customHeight="1" thickTop="1"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7.45" customHeight="1"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7.45" customHeight="1"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5.75">
      <c r="A51" s="4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7"/>
    </row>
    <row r="52" spans="1:26" ht="15.75">
      <c r="A52" s="4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7"/>
    </row>
    <row r="53" spans="1:26" ht="15.75">
      <c r="A53" s="4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7"/>
    </row>
    <row r="54" spans="1:26" ht="15.75">
      <c r="A54" s="4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7"/>
    </row>
    <row r="55" spans="1:26" ht="15.75">
      <c r="A55" s="4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7"/>
    </row>
    <row r="56" spans="1:26" ht="15.7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7"/>
    </row>
    <row r="57" spans="1:26" ht="15.7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7"/>
    </row>
    <row r="58" spans="1:26" ht="15.7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7"/>
    </row>
    <row r="59" spans="1:26" ht="15.7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7"/>
    </row>
    <row r="60" spans="1:26" ht="15.7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7"/>
    </row>
    <row r="61" spans="1:26" ht="15.7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7"/>
    </row>
    <row r="62" spans="1:26" ht="15.75">
      <c r="A62" s="4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7"/>
    </row>
    <row r="63" spans="1:26" ht="15.75">
      <c r="A63" s="4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7"/>
    </row>
    <row r="64" spans="1:26" ht="15.75">
      <c r="A64" s="4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7"/>
    </row>
    <row r="65" spans="1:13" ht="15.75">
      <c r="A65" s="4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7"/>
    </row>
    <row r="66" spans="1:13" ht="15.75">
      <c r="A66" s="4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7"/>
    </row>
    <row r="67" spans="1:13" ht="15.75">
      <c r="A67" s="4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7"/>
    </row>
    <row r="68" spans="1:13" ht="15.75">
      <c r="A68" s="4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7"/>
    </row>
    <row r="69" spans="1:13" ht="15.75">
      <c r="A69" s="4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7"/>
    </row>
    <row r="70" spans="1:13" ht="15.75">
      <c r="A70" s="4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7"/>
    </row>
    <row r="71" spans="1:13" ht="15.75">
      <c r="A71" s="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7"/>
    </row>
    <row r="72" spans="1:13" ht="15.75">
      <c r="A72" s="4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7"/>
    </row>
    <row r="73" spans="1:13" ht="15.75">
      <c r="A73" s="4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7"/>
    </row>
    <row r="74" spans="1:13" ht="15.75">
      <c r="A74" s="4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7"/>
    </row>
    <row r="75" spans="1:13" ht="15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7"/>
    </row>
    <row r="76" spans="1:13" ht="15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7"/>
    </row>
    <row r="77" spans="1:13" ht="15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7"/>
    </row>
    <row r="78" spans="1:13" ht="15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7"/>
    </row>
    <row r="79" spans="1:13" ht="15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7"/>
    </row>
    <row r="80" spans="1:13" ht="15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7"/>
    </row>
    <row r="81" spans="2:13" ht="15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7"/>
    </row>
    <row r="82" spans="2:13" ht="15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7"/>
    </row>
    <row r="83" spans="2:13" ht="15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7"/>
    </row>
    <row r="84" spans="2:13" ht="15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7"/>
    </row>
    <row r="85" spans="2:13" ht="15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7"/>
    </row>
    <row r="86" spans="2:13" ht="15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7"/>
    </row>
    <row r="87" spans="2:13" ht="15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7"/>
    </row>
    <row r="88" spans="2:13" ht="15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7"/>
    </row>
    <row r="89" spans="2:13" ht="1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7"/>
    </row>
    <row r="90" spans="2:13" ht="15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7"/>
    </row>
    <row r="91" spans="2:13" ht="15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7"/>
    </row>
    <row r="92" spans="2:13" ht="15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7"/>
    </row>
    <row r="93" spans="2:13" ht="1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7"/>
    </row>
    <row r="94" spans="2:13" ht="15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7"/>
    </row>
    <row r="95" spans="2:13" ht="15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7"/>
    </row>
    <row r="96" spans="2:13" ht="15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7"/>
    </row>
    <row r="97" spans="1:13" ht="15">
      <c r="A97" s="22" t="s">
        <v>245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7"/>
    </row>
    <row r="98" spans="1:13" ht="15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7"/>
    </row>
    <row r="99" spans="1:13" ht="15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7"/>
    </row>
    <row r="100" spans="1:13" ht="15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7"/>
    </row>
    <row r="101" spans="1:13" ht="15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7"/>
    </row>
    <row r="102" spans="1:13" ht="15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7"/>
    </row>
    <row r="103" spans="1:13" ht="15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7"/>
    </row>
    <row r="104" spans="1:13" ht="15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7"/>
    </row>
    <row r="105" spans="1:13" ht="15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7"/>
    </row>
    <row r="106" spans="1:13" ht="15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7"/>
    </row>
    <row r="107" spans="1:13" ht="15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7"/>
    </row>
    <row r="108" spans="1:13" ht="15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7"/>
    </row>
    <row r="109" spans="1:13" ht="15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7"/>
    </row>
    <row r="110" spans="1:13" ht="15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7"/>
    </row>
    <row r="111" spans="1:13" ht="15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7"/>
    </row>
    <row r="112" spans="1:13" ht="15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7"/>
    </row>
    <row r="113" spans="1:13" ht="15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7"/>
    </row>
    <row r="114" spans="1:13" ht="15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7"/>
    </row>
    <row r="115" spans="1:13" ht="15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7"/>
    </row>
    <row r="116" spans="1:13" ht="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7"/>
    </row>
    <row r="117" spans="1:13" ht="15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7"/>
    </row>
    <row r="118" spans="1:13" ht="15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7"/>
    </row>
    <row r="119" spans="1:13" ht="15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7"/>
    </row>
    <row r="120" spans="1:13" ht="15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7"/>
    </row>
    <row r="121" spans="1:13" ht="15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7"/>
    </row>
    <row r="122" spans="1:13" ht="1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7"/>
    </row>
    <row r="123" spans="1:13" ht="15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7"/>
    </row>
    <row r="124" spans="1:13" ht="15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7"/>
    </row>
    <row r="125" spans="1:13" ht="15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7"/>
    </row>
    <row r="126" spans="1:13" ht="15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7"/>
    </row>
    <row r="127" spans="1:13" ht="15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7"/>
    </row>
    <row r="128" spans="1:13">
      <c r="A128" s="22" t="s">
        <v>246</v>
      </c>
      <c r="M128" s="27"/>
    </row>
    <row r="129" spans="13:13">
      <c r="M129" s="27"/>
    </row>
    <row r="130" spans="13:13">
      <c r="M130" s="27"/>
    </row>
    <row r="131" spans="13:13">
      <c r="M131" s="27"/>
    </row>
    <row r="132" spans="13:13">
      <c r="M132" s="27"/>
    </row>
    <row r="133" spans="13:13">
      <c r="M133" s="27"/>
    </row>
    <row r="134" spans="13:13">
      <c r="M134" s="27"/>
    </row>
    <row r="135" spans="13:13">
      <c r="M135" s="27"/>
    </row>
    <row r="136" spans="13:13">
      <c r="M136" s="27"/>
    </row>
    <row r="137" spans="13:13">
      <c r="M137" s="27"/>
    </row>
    <row r="138" spans="13:13">
      <c r="M138" s="27"/>
    </row>
    <row r="139" spans="13:13">
      <c r="M139" s="27"/>
    </row>
    <row r="140" spans="13:13">
      <c r="M140" s="27"/>
    </row>
    <row r="141" spans="13:13">
      <c r="M141" s="27"/>
    </row>
    <row r="142" spans="13:13">
      <c r="M142" s="27"/>
    </row>
    <row r="143" spans="13:13">
      <c r="M143" s="27"/>
    </row>
    <row r="144" spans="13:13">
      <c r="M144" s="27"/>
    </row>
    <row r="145" spans="13:13">
      <c r="M145" s="27"/>
    </row>
    <row r="146" spans="13:13">
      <c r="M146" s="27"/>
    </row>
    <row r="147" spans="13:13">
      <c r="M147" s="27"/>
    </row>
    <row r="148" spans="13:13">
      <c r="M148" s="27"/>
    </row>
    <row r="149" spans="13:13">
      <c r="M149" s="27"/>
    </row>
    <row r="150" spans="13:13">
      <c r="M150" s="27"/>
    </row>
    <row r="151" spans="13:13">
      <c r="M151" s="27"/>
    </row>
    <row r="152" spans="13:13">
      <c r="M152" s="27"/>
    </row>
    <row r="153" spans="13:13">
      <c r="M153" s="27"/>
    </row>
    <row r="154" spans="13:13">
      <c r="M154" s="27"/>
    </row>
    <row r="155" spans="13:13">
      <c r="M155" s="27"/>
    </row>
    <row r="156" spans="13:13">
      <c r="M156" s="27"/>
    </row>
    <row r="157" spans="13:13">
      <c r="M157" s="27"/>
    </row>
    <row r="158" spans="13:13">
      <c r="M158" s="27"/>
    </row>
    <row r="159" spans="13:13">
      <c r="M159" s="27"/>
    </row>
    <row r="160" spans="13:13">
      <c r="M160" s="27"/>
    </row>
    <row r="161" spans="13:13">
      <c r="M161" s="27"/>
    </row>
    <row r="162" spans="13:13">
      <c r="M162" s="27"/>
    </row>
    <row r="163" spans="13:13">
      <c r="M163" s="27"/>
    </row>
    <row r="164" spans="13:13">
      <c r="M164" s="27"/>
    </row>
    <row r="165" spans="13:13">
      <c r="M165" s="27"/>
    </row>
    <row r="166" spans="13:13">
      <c r="M166" s="27"/>
    </row>
    <row r="167" spans="13:13">
      <c r="M167" s="27"/>
    </row>
    <row r="168" spans="13:13">
      <c r="M168" s="27"/>
    </row>
    <row r="169" spans="13:13">
      <c r="M169" s="27"/>
    </row>
    <row r="170" spans="13:13">
      <c r="M170" s="27"/>
    </row>
    <row r="171" spans="13:13">
      <c r="M171" s="27"/>
    </row>
    <row r="172" spans="13:13">
      <c r="M172" s="27"/>
    </row>
    <row r="173" spans="13:13">
      <c r="M173" s="27"/>
    </row>
    <row r="174" spans="13:13">
      <c r="M174" s="27"/>
    </row>
    <row r="175" spans="13:13">
      <c r="M175" s="27"/>
    </row>
    <row r="176" spans="13:13">
      <c r="M176" s="27"/>
    </row>
    <row r="177" spans="13:13">
      <c r="M177" s="27"/>
    </row>
    <row r="178" spans="13:13">
      <c r="M178" s="27"/>
    </row>
    <row r="179" spans="13:13">
      <c r="M179" s="27"/>
    </row>
    <row r="180" spans="13:13">
      <c r="M180" s="27"/>
    </row>
    <row r="181" spans="13:13">
      <c r="M181" s="27"/>
    </row>
    <row r="182" spans="13:13">
      <c r="M182" s="27"/>
    </row>
    <row r="183" spans="13:13">
      <c r="M183" s="27"/>
    </row>
    <row r="184" spans="13:13">
      <c r="M184" s="27"/>
    </row>
    <row r="185" spans="13:13">
      <c r="M185" s="27"/>
    </row>
    <row r="186" spans="13:13">
      <c r="M186" s="27"/>
    </row>
    <row r="187" spans="13:13">
      <c r="M187" s="27"/>
    </row>
    <row r="188" spans="13:13">
      <c r="M188" s="27"/>
    </row>
    <row r="189" spans="13:13">
      <c r="M189" s="27"/>
    </row>
    <row r="190" spans="13:13">
      <c r="M190" s="27"/>
    </row>
    <row r="191" spans="13:13">
      <c r="M191" s="27"/>
    </row>
    <row r="192" spans="13:13">
      <c r="M192" s="27"/>
    </row>
    <row r="193" spans="13:13">
      <c r="M193" s="27"/>
    </row>
    <row r="194" spans="13:13">
      <c r="M194" s="27"/>
    </row>
    <row r="195" spans="13:13">
      <c r="M195" s="27"/>
    </row>
    <row r="196" spans="13:13">
      <c r="M196" s="27"/>
    </row>
    <row r="197" spans="13:13">
      <c r="M197" s="27"/>
    </row>
    <row r="198" spans="13:13">
      <c r="M198" s="27"/>
    </row>
    <row r="199" spans="13:13">
      <c r="M199" s="27"/>
    </row>
    <row r="200" spans="13:13">
      <c r="M200" s="27"/>
    </row>
    <row r="201" spans="13:13">
      <c r="M201" s="27"/>
    </row>
    <row r="202" spans="13:13">
      <c r="M202" s="27"/>
    </row>
    <row r="203" spans="13:13">
      <c r="M203" s="27"/>
    </row>
    <row r="204" spans="13:13">
      <c r="M204" s="27"/>
    </row>
    <row r="205" spans="13:13">
      <c r="M205" s="27"/>
    </row>
    <row r="206" spans="13:13">
      <c r="M206" s="27"/>
    </row>
    <row r="207" spans="13:13">
      <c r="M207" s="27"/>
    </row>
    <row r="208" spans="13:13">
      <c r="M208" s="27"/>
    </row>
    <row r="209" spans="13:13">
      <c r="M209" s="27"/>
    </row>
    <row r="210" spans="13:13">
      <c r="M210" s="27"/>
    </row>
    <row r="211" spans="13:13">
      <c r="M211" s="27"/>
    </row>
    <row r="212" spans="13:13">
      <c r="M212" s="27"/>
    </row>
    <row r="213" spans="13:13">
      <c r="M213" s="27"/>
    </row>
    <row r="214" spans="13:13">
      <c r="M214" s="27"/>
    </row>
    <row r="215" spans="13:13">
      <c r="M215" s="27"/>
    </row>
    <row r="216" spans="13:13">
      <c r="M216" s="27"/>
    </row>
    <row r="217" spans="13:13">
      <c r="M217" s="27"/>
    </row>
    <row r="218" spans="13:13">
      <c r="M218" s="27"/>
    </row>
    <row r="219" spans="13:13">
      <c r="M219" s="27"/>
    </row>
    <row r="220" spans="13:13">
      <c r="M220" s="27"/>
    </row>
    <row r="221" spans="13:13">
      <c r="M221" s="27"/>
    </row>
    <row r="222" spans="13:13">
      <c r="M222" s="27"/>
    </row>
    <row r="223" spans="13:13">
      <c r="M223" s="27"/>
    </row>
    <row r="224" spans="13:13">
      <c r="M224" s="27"/>
    </row>
    <row r="225" spans="13:13">
      <c r="M225" s="27"/>
    </row>
    <row r="226" spans="13:13">
      <c r="M226" s="27"/>
    </row>
    <row r="227" spans="13:13">
      <c r="M227" s="27"/>
    </row>
    <row r="228" spans="13:13">
      <c r="M228" s="27"/>
    </row>
    <row r="229" spans="13:13">
      <c r="M229" s="27"/>
    </row>
    <row r="230" spans="13:13">
      <c r="M230" s="27"/>
    </row>
    <row r="231" spans="13:13">
      <c r="M231" s="27"/>
    </row>
    <row r="232" spans="13:13">
      <c r="M232" s="27"/>
    </row>
    <row r="233" spans="13:13">
      <c r="M233" s="27"/>
    </row>
    <row r="234" spans="13:13">
      <c r="M234" s="27"/>
    </row>
    <row r="235" spans="13:13">
      <c r="M235" s="27"/>
    </row>
    <row r="236" spans="13:13">
      <c r="M236" s="27"/>
    </row>
    <row r="237" spans="13:13">
      <c r="M237" s="27"/>
    </row>
    <row r="238" spans="13:13">
      <c r="M238" s="27"/>
    </row>
    <row r="239" spans="13:13">
      <c r="M239" s="27"/>
    </row>
    <row r="240" spans="13:13">
      <c r="M240" s="27"/>
    </row>
    <row r="241" spans="13:13">
      <c r="M241" s="27"/>
    </row>
  </sheetData>
  <mergeCells count="22">
    <mergeCell ref="A33:A36"/>
    <mergeCell ref="B33:D33"/>
    <mergeCell ref="E33:G33"/>
    <mergeCell ref="K33:M33"/>
    <mergeCell ref="N33:N36"/>
    <mergeCell ref="B34:D34"/>
    <mergeCell ref="E34:G34"/>
    <mergeCell ref="K34:M34"/>
    <mergeCell ref="H33:J33"/>
    <mergeCell ref="H34:J34"/>
    <mergeCell ref="A1:N1"/>
    <mergeCell ref="H4:J4"/>
    <mergeCell ref="H5:J5"/>
    <mergeCell ref="B4:D4"/>
    <mergeCell ref="E4:G4"/>
    <mergeCell ref="K4:M4"/>
    <mergeCell ref="A4:A7"/>
    <mergeCell ref="A2:N2"/>
    <mergeCell ref="B5:D5"/>
    <mergeCell ref="E5:G5"/>
    <mergeCell ref="K5:M5"/>
    <mergeCell ref="N4:N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94"/>
  <sheetViews>
    <sheetView rightToLeft="1" view="pageBreakPreview" topLeftCell="A85" zoomScale="80" zoomScaleNormal="75" zoomScaleSheetLayoutView="80" workbookViewId="0">
      <selection activeCell="R101" sqref="R101"/>
    </sheetView>
  </sheetViews>
  <sheetFormatPr defaultRowHeight="18.75"/>
  <cols>
    <col min="1" max="1" width="19.28515625" style="143" customWidth="1"/>
    <col min="2" max="2" width="19.85546875" style="143" customWidth="1"/>
    <col min="3" max="3" width="6.28515625" style="143" customWidth="1"/>
    <col min="4" max="4" width="7.140625" style="143" customWidth="1"/>
    <col min="5" max="5" width="8" style="143" customWidth="1"/>
    <col min="6" max="7" width="7.140625" style="143" customWidth="1"/>
    <col min="8" max="8" width="6" style="143" customWidth="1"/>
    <col min="9" max="9" width="6.5703125" style="143" customWidth="1"/>
    <col min="10" max="10" width="5.7109375" style="143" customWidth="1"/>
    <col min="11" max="13" width="7.140625" style="143" customWidth="1"/>
    <col min="14" max="14" width="7.85546875" style="143" customWidth="1"/>
    <col min="15" max="15" width="30.85546875" style="143" customWidth="1"/>
    <col min="16" max="16" width="22.5703125" style="143" customWidth="1"/>
    <col min="17" max="254" width="9.140625" style="143"/>
    <col min="255" max="255" width="22.140625" style="143" customWidth="1"/>
    <col min="256" max="256" width="19.5703125" style="143" customWidth="1"/>
    <col min="257" max="257" width="12.5703125" style="143" customWidth="1"/>
    <col min="258" max="259" width="7.7109375" style="143" customWidth="1"/>
    <col min="260" max="260" width="8.7109375" style="143" customWidth="1"/>
    <col min="261" max="269" width="7.7109375" style="143" customWidth="1"/>
    <col min="270" max="270" width="10.85546875" style="143" customWidth="1"/>
    <col min="271" max="510" width="9.140625" style="143"/>
    <col min="511" max="511" width="22.140625" style="143" customWidth="1"/>
    <col min="512" max="512" width="19.5703125" style="143" customWidth="1"/>
    <col min="513" max="513" width="12.5703125" style="143" customWidth="1"/>
    <col min="514" max="515" width="7.7109375" style="143" customWidth="1"/>
    <col min="516" max="516" width="8.7109375" style="143" customWidth="1"/>
    <col min="517" max="525" width="7.7109375" style="143" customWidth="1"/>
    <col min="526" max="526" width="10.85546875" style="143" customWidth="1"/>
    <col min="527" max="766" width="9.140625" style="143"/>
    <col min="767" max="767" width="22.140625" style="143" customWidth="1"/>
    <col min="768" max="768" width="19.5703125" style="143" customWidth="1"/>
    <col min="769" max="769" width="12.5703125" style="143" customWidth="1"/>
    <col min="770" max="771" width="7.7109375" style="143" customWidth="1"/>
    <col min="772" max="772" width="8.7109375" style="143" customWidth="1"/>
    <col min="773" max="781" width="7.7109375" style="143" customWidth="1"/>
    <col min="782" max="782" width="10.85546875" style="143" customWidth="1"/>
    <col min="783" max="1022" width="9.140625" style="143"/>
    <col min="1023" max="1023" width="22.140625" style="143" customWidth="1"/>
    <col min="1024" max="1024" width="19.5703125" style="143" customWidth="1"/>
    <col min="1025" max="1025" width="12.5703125" style="143" customWidth="1"/>
    <col min="1026" max="1027" width="7.7109375" style="143" customWidth="1"/>
    <col min="1028" max="1028" width="8.7109375" style="143" customWidth="1"/>
    <col min="1029" max="1037" width="7.7109375" style="143" customWidth="1"/>
    <col min="1038" max="1038" width="10.85546875" style="143" customWidth="1"/>
    <col min="1039" max="1278" width="9.140625" style="143"/>
    <col min="1279" max="1279" width="22.140625" style="143" customWidth="1"/>
    <col min="1280" max="1280" width="19.5703125" style="143" customWidth="1"/>
    <col min="1281" max="1281" width="12.5703125" style="143" customWidth="1"/>
    <col min="1282" max="1283" width="7.7109375" style="143" customWidth="1"/>
    <col min="1284" max="1284" width="8.7109375" style="143" customWidth="1"/>
    <col min="1285" max="1293" width="7.7109375" style="143" customWidth="1"/>
    <col min="1294" max="1294" width="10.85546875" style="143" customWidth="1"/>
    <col min="1295" max="1534" width="9.140625" style="143"/>
    <col min="1535" max="1535" width="22.140625" style="143" customWidth="1"/>
    <col min="1536" max="1536" width="19.5703125" style="143" customWidth="1"/>
    <col min="1537" max="1537" width="12.5703125" style="143" customWidth="1"/>
    <col min="1538" max="1539" width="7.7109375" style="143" customWidth="1"/>
    <col min="1540" max="1540" width="8.7109375" style="143" customWidth="1"/>
    <col min="1541" max="1549" width="7.7109375" style="143" customWidth="1"/>
    <col min="1550" max="1550" width="10.85546875" style="143" customWidth="1"/>
    <col min="1551" max="1790" width="9.140625" style="143"/>
    <col min="1791" max="1791" width="22.140625" style="143" customWidth="1"/>
    <col min="1792" max="1792" width="19.5703125" style="143" customWidth="1"/>
    <col min="1793" max="1793" width="12.5703125" style="143" customWidth="1"/>
    <col min="1794" max="1795" width="7.7109375" style="143" customWidth="1"/>
    <col min="1796" max="1796" width="8.7109375" style="143" customWidth="1"/>
    <col min="1797" max="1805" width="7.7109375" style="143" customWidth="1"/>
    <col min="1806" max="1806" width="10.85546875" style="143" customWidth="1"/>
    <col min="1807" max="2046" width="9.140625" style="143"/>
    <col min="2047" max="2047" width="22.140625" style="143" customWidth="1"/>
    <col min="2048" max="2048" width="19.5703125" style="143" customWidth="1"/>
    <col min="2049" max="2049" width="12.5703125" style="143" customWidth="1"/>
    <col min="2050" max="2051" width="7.7109375" style="143" customWidth="1"/>
    <col min="2052" max="2052" width="8.7109375" style="143" customWidth="1"/>
    <col min="2053" max="2061" width="7.7109375" style="143" customWidth="1"/>
    <col min="2062" max="2062" width="10.85546875" style="143" customWidth="1"/>
    <col min="2063" max="2302" width="9.140625" style="143"/>
    <col min="2303" max="2303" width="22.140625" style="143" customWidth="1"/>
    <col min="2304" max="2304" width="19.5703125" style="143" customWidth="1"/>
    <col min="2305" max="2305" width="12.5703125" style="143" customWidth="1"/>
    <col min="2306" max="2307" width="7.7109375" style="143" customWidth="1"/>
    <col min="2308" max="2308" width="8.7109375" style="143" customWidth="1"/>
    <col min="2309" max="2317" width="7.7109375" style="143" customWidth="1"/>
    <col min="2318" max="2318" width="10.85546875" style="143" customWidth="1"/>
    <col min="2319" max="2558" width="9.140625" style="143"/>
    <col min="2559" max="2559" width="22.140625" style="143" customWidth="1"/>
    <col min="2560" max="2560" width="19.5703125" style="143" customWidth="1"/>
    <col min="2561" max="2561" width="12.5703125" style="143" customWidth="1"/>
    <col min="2562" max="2563" width="7.7109375" style="143" customWidth="1"/>
    <col min="2564" max="2564" width="8.7109375" style="143" customWidth="1"/>
    <col min="2565" max="2573" width="7.7109375" style="143" customWidth="1"/>
    <col min="2574" max="2574" width="10.85546875" style="143" customWidth="1"/>
    <col min="2575" max="2814" width="9.140625" style="143"/>
    <col min="2815" max="2815" width="22.140625" style="143" customWidth="1"/>
    <col min="2816" max="2816" width="19.5703125" style="143" customWidth="1"/>
    <col min="2817" max="2817" width="12.5703125" style="143" customWidth="1"/>
    <col min="2818" max="2819" width="7.7109375" style="143" customWidth="1"/>
    <col min="2820" max="2820" width="8.7109375" style="143" customWidth="1"/>
    <col min="2821" max="2829" width="7.7109375" style="143" customWidth="1"/>
    <col min="2830" max="2830" width="10.85546875" style="143" customWidth="1"/>
    <col min="2831" max="3070" width="9.140625" style="143"/>
    <col min="3071" max="3071" width="22.140625" style="143" customWidth="1"/>
    <col min="3072" max="3072" width="19.5703125" style="143" customWidth="1"/>
    <col min="3073" max="3073" width="12.5703125" style="143" customWidth="1"/>
    <col min="3074" max="3075" width="7.7109375" style="143" customWidth="1"/>
    <col min="3076" max="3076" width="8.7109375" style="143" customWidth="1"/>
    <col min="3077" max="3085" width="7.7109375" style="143" customWidth="1"/>
    <col min="3086" max="3086" width="10.85546875" style="143" customWidth="1"/>
    <col min="3087" max="3326" width="9.140625" style="143"/>
    <col min="3327" max="3327" width="22.140625" style="143" customWidth="1"/>
    <col min="3328" max="3328" width="19.5703125" style="143" customWidth="1"/>
    <col min="3329" max="3329" width="12.5703125" style="143" customWidth="1"/>
    <col min="3330" max="3331" width="7.7109375" style="143" customWidth="1"/>
    <col min="3332" max="3332" width="8.7109375" style="143" customWidth="1"/>
    <col min="3333" max="3341" width="7.7109375" style="143" customWidth="1"/>
    <col min="3342" max="3342" width="10.85546875" style="143" customWidth="1"/>
    <col min="3343" max="3582" width="9.140625" style="143"/>
    <col min="3583" max="3583" width="22.140625" style="143" customWidth="1"/>
    <col min="3584" max="3584" width="19.5703125" style="143" customWidth="1"/>
    <col min="3585" max="3585" width="12.5703125" style="143" customWidth="1"/>
    <col min="3586" max="3587" width="7.7109375" style="143" customWidth="1"/>
    <col min="3588" max="3588" width="8.7109375" style="143" customWidth="1"/>
    <col min="3589" max="3597" width="7.7109375" style="143" customWidth="1"/>
    <col min="3598" max="3598" width="10.85546875" style="143" customWidth="1"/>
    <col min="3599" max="3838" width="9.140625" style="143"/>
    <col min="3839" max="3839" width="22.140625" style="143" customWidth="1"/>
    <col min="3840" max="3840" width="19.5703125" style="143" customWidth="1"/>
    <col min="3841" max="3841" width="12.5703125" style="143" customWidth="1"/>
    <col min="3842" max="3843" width="7.7109375" style="143" customWidth="1"/>
    <col min="3844" max="3844" width="8.7109375" style="143" customWidth="1"/>
    <col min="3845" max="3853" width="7.7109375" style="143" customWidth="1"/>
    <col min="3854" max="3854" width="10.85546875" style="143" customWidth="1"/>
    <col min="3855" max="4094" width="9.140625" style="143"/>
    <col min="4095" max="4095" width="22.140625" style="143" customWidth="1"/>
    <col min="4096" max="4096" width="19.5703125" style="143" customWidth="1"/>
    <col min="4097" max="4097" width="12.5703125" style="143" customWidth="1"/>
    <col min="4098" max="4099" width="7.7109375" style="143" customWidth="1"/>
    <col min="4100" max="4100" width="8.7109375" style="143" customWidth="1"/>
    <col min="4101" max="4109" width="7.7109375" style="143" customWidth="1"/>
    <col min="4110" max="4110" width="10.85546875" style="143" customWidth="1"/>
    <col min="4111" max="4350" width="9.140625" style="143"/>
    <col min="4351" max="4351" width="22.140625" style="143" customWidth="1"/>
    <col min="4352" max="4352" width="19.5703125" style="143" customWidth="1"/>
    <col min="4353" max="4353" width="12.5703125" style="143" customWidth="1"/>
    <col min="4354" max="4355" width="7.7109375" style="143" customWidth="1"/>
    <col min="4356" max="4356" width="8.7109375" style="143" customWidth="1"/>
    <col min="4357" max="4365" width="7.7109375" style="143" customWidth="1"/>
    <col min="4366" max="4366" width="10.85546875" style="143" customWidth="1"/>
    <col min="4367" max="4606" width="9.140625" style="143"/>
    <col min="4607" max="4607" width="22.140625" style="143" customWidth="1"/>
    <col min="4608" max="4608" width="19.5703125" style="143" customWidth="1"/>
    <col min="4609" max="4609" width="12.5703125" style="143" customWidth="1"/>
    <col min="4610" max="4611" width="7.7109375" style="143" customWidth="1"/>
    <col min="4612" max="4612" width="8.7109375" style="143" customWidth="1"/>
    <col min="4613" max="4621" width="7.7109375" style="143" customWidth="1"/>
    <col min="4622" max="4622" width="10.85546875" style="143" customWidth="1"/>
    <col min="4623" max="4862" width="9.140625" style="143"/>
    <col min="4863" max="4863" width="22.140625" style="143" customWidth="1"/>
    <col min="4864" max="4864" width="19.5703125" style="143" customWidth="1"/>
    <col min="4865" max="4865" width="12.5703125" style="143" customWidth="1"/>
    <col min="4866" max="4867" width="7.7109375" style="143" customWidth="1"/>
    <col min="4868" max="4868" width="8.7109375" style="143" customWidth="1"/>
    <col min="4869" max="4877" width="7.7109375" style="143" customWidth="1"/>
    <col min="4878" max="4878" width="10.85546875" style="143" customWidth="1"/>
    <col min="4879" max="5118" width="9.140625" style="143"/>
    <col min="5119" max="5119" width="22.140625" style="143" customWidth="1"/>
    <col min="5120" max="5120" width="19.5703125" style="143" customWidth="1"/>
    <col min="5121" max="5121" width="12.5703125" style="143" customWidth="1"/>
    <col min="5122" max="5123" width="7.7109375" style="143" customWidth="1"/>
    <col min="5124" max="5124" width="8.7109375" style="143" customWidth="1"/>
    <col min="5125" max="5133" width="7.7109375" style="143" customWidth="1"/>
    <col min="5134" max="5134" width="10.85546875" style="143" customWidth="1"/>
    <col min="5135" max="5374" width="9.140625" style="143"/>
    <col min="5375" max="5375" width="22.140625" style="143" customWidth="1"/>
    <col min="5376" max="5376" width="19.5703125" style="143" customWidth="1"/>
    <col min="5377" max="5377" width="12.5703125" style="143" customWidth="1"/>
    <col min="5378" max="5379" width="7.7109375" style="143" customWidth="1"/>
    <col min="5380" max="5380" width="8.7109375" style="143" customWidth="1"/>
    <col min="5381" max="5389" width="7.7109375" style="143" customWidth="1"/>
    <col min="5390" max="5390" width="10.85546875" style="143" customWidth="1"/>
    <col min="5391" max="5630" width="9.140625" style="143"/>
    <col min="5631" max="5631" width="22.140625" style="143" customWidth="1"/>
    <col min="5632" max="5632" width="19.5703125" style="143" customWidth="1"/>
    <col min="5633" max="5633" width="12.5703125" style="143" customWidth="1"/>
    <col min="5634" max="5635" width="7.7109375" style="143" customWidth="1"/>
    <col min="5636" max="5636" width="8.7109375" style="143" customWidth="1"/>
    <col min="5637" max="5645" width="7.7109375" style="143" customWidth="1"/>
    <col min="5646" max="5646" width="10.85546875" style="143" customWidth="1"/>
    <col min="5647" max="5886" width="9.140625" style="143"/>
    <col min="5887" max="5887" width="22.140625" style="143" customWidth="1"/>
    <col min="5888" max="5888" width="19.5703125" style="143" customWidth="1"/>
    <col min="5889" max="5889" width="12.5703125" style="143" customWidth="1"/>
    <col min="5890" max="5891" width="7.7109375" style="143" customWidth="1"/>
    <col min="5892" max="5892" width="8.7109375" style="143" customWidth="1"/>
    <col min="5893" max="5901" width="7.7109375" style="143" customWidth="1"/>
    <col min="5902" max="5902" width="10.85546875" style="143" customWidth="1"/>
    <col min="5903" max="6142" width="9.140625" style="143"/>
    <col min="6143" max="6143" width="22.140625" style="143" customWidth="1"/>
    <col min="6144" max="6144" width="19.5703125" style="143" customWidth="1"/>
    <col min="6145" max="6145" width="12.5703125" style="143" customWidth="1"/>
    <col min="6146" max="6147" width="7.7109375" style="143" customWidth="1"/>
    <col min="6148" max="6148" width="8.7109375" style="143" customWidth="1"/>
    <col min="6149" max="6157" width="7.7109375" style="143" customWidth="1"/>
    <col min="6158" max="6158" width="10.85546875" style="143" customWidth="1"/>
    <col min="6159" max="6398" width="9.140625" style="143"/>
    <col min="6399" max="6399" width="22.140625" style="143" customWidth="1"/>
    <col min="6400" max="6400" width="19.5703125" style="143" customWidth="1"/>
    <col min="6401" max="6401" width="12.5703125" style="143" customWidth="1"/>
    <col min="6402" max="6403" width="7.7109375" style="143" customWidth="1"/>
    <col min="6404" max="6404" width="8.7109375" style="143" customWidth="1"/>
    <col min="6405" max="6413" width="7.7109375" style="143" customWidth="1"/>
    <col min="6414" max="6414" width="10.85546875" style="143" customWidth="1"/>
    <col min="6415" max="6654" width="9.140625" style="143"/>
    <col min="6655" max="6655" width="22.140625" style="143" customWidth="1"/>
    <col min="6656" max="6656" width="19.5703125" style="143" customWidth="1"/>
    <col min="6657" max="6657" width="12.5703125" style="143" customWidth="1"/>
    <col min="6658" max="6659" width="7.7109375" style="143" customWidth="1"/>
    <col min="6660" max="6660" width="8.7109375" style="143" customWidth="1"/>
    <col min="6661" max="6669" width="7.7109375" style="143" customWidth="1"/>
    <col min="6670" max="6670" width="10.85546875" style="143" customWidth="1"/>
    <col min="6671" max="6910" width="9.140625" style="143"/>
    <col min="6911" max="6911" width="22.140625" style="143" customWidth="1"/>
    <col min="6912" max="6912" width="19.5703125" style="143" customWidth="1"/>
    <col min="6913" max="6913" width="12.5703125" style="143" customWidth="1"/>
    <col min="6914" max="6915" width="7.7109375" style="143" customWidth="1"/>
    <col min="6916" max="6916" width="8.7109375" style="143" customWidth="1"/>
    <col min="6917" max="6925" width="7.7109375" style="143" customWidth="1"/>
    <col min="6926" max="6926" width="10.85546875" style="143" customWidth="1"/>
    <col min="6927" max="7166" width="9.140625" style="143"/>
    <col min="7167" max="7167" width="22.140625" style="143" customWidth="1"/>
    <col min="7168" max="7168" width="19.5703125" style="143" customWidth="1"/>
    <col min="7169" max="7169" width="12.5703125" style="143" customWidth="1"/>
    <col min="7170" max="7171" width="7.7109375" style="143" customWidth="1"/>
    <col min="7172" max="7172" width="8.7109375" style="143" customWidth="1"/>
    <col min="7173" max="7181" width="7.7109375" style="143" customWidth="1"/>
    <col min="7182" max="7182" width="10.85546875" style="143" customWidth="1"/>
    <col min="7183" max="7422" width="9.140625" style="143"/>
    <col min="7423" max="7423" width="22.140625" style="143" customWidth="1"/>
    <col min="7424" max="7424" width="19.5703125" style="143" customWidth="1"/>
    <col min="7425" max="7425" width="12.5703125" style="143" customWidth="1"/>
    <col min="7426" max="7427" width="7.7109375" style="143" customWidth="1"/>
    <col min="7428" max="7428" width="8.7109375" style="143" customWidth="1"/>
    <col min="7429" max="7437" width="7.7109375" style="143" customWidth="1"/>
    <col min="7438" max="7438" width="10.85546875" style="143" customWidth="1"/>
    <col min="7439" max="7678" width="9.140625" style="143"/>
    <col min="7679" max="7679" width="22.140625" style="143" customWidth="1"/>
    <col min="7680" max="7680" width="19.5703125" style="143" customWidth="1"/>
    <col min="7681" max="7681" width="12.5703125" style="143" customWidth="1"/>
    <col min="7682" max="7683" width="7.7109375" style="143" customWidth="1"/>
    <col min="7684" max="7684" width="8.7109375" style="143" customWidth="1"/>
    <col min="7685" max="7693" width="7.7109375" style="143" customWidth="1"/>
    <col min="7694" max="7694" width="10.85546875" style="143" customWidth="1"/>
    <col min="7695" max="7934" width="9.140625" style="143"/>
    <col min="7935" max="7935" width="22.140625" style="143" customWidth="1"/>
    <col min="7936" max="7936" width="19.5703125" style="143" customWidth="1"/>
    <col min="7937" max="7937" width="12.5703125" style="143" customWidth="1"/>
    <col min="7938" max="7939" width="7.7109375" style="143" customWidth="1"/>
    <col min="7940" max="7940" width="8.7109375" style="143" customWidth="1"/>
    <col min="7941" max="7949" width="7.7109375" style="143" customWidth="1"/>
    <col min="7950" max="7950" width="10.85546875" style="143" customWidth="1"/>
    <col min="7951" max="8190" width="9.140625" style="143"/>
    <col min="8191" max="8191" width="22.140625" style="143" customWidth="1"/>
    <col min="8192" max="8192" width="19.5703125" style="143" customWidth="1"/>
    <col min="8193" max="8193" width="12.5703125" style="143" customWidth="1"/>
    <col min="8194" max="8195" width="7.7109375" style="143" customWidth="1"/>
    <col min="8196" max="8196" width="8.7109375" style="143" customWidth="1"/>
    <col min="8197" max="8205" width="7.7109375" style="143" customWidth="1"/>
    <col min="8206" max="8206" width="10.85546875" style="143" customWidth="1"/>
    <col min="8207" max="8446" width="9.140625" style="143"/>
    <col min="8447" max="8447" width="22.140625" style="143" customWidth="1"/>
    <col min="8448" max="8448" width="19.5703125" style="143" customWidth="1"/>
    <col min="8449" max="8449" width="12.5703125" style="143" customWidth="1"/>
    <col min="8450" max="8451" width="7.7109375" style="143" customWidth="1"/>
    <col min="8452" max="8452" width="8.7109375" style="143" customWidth="1"/>
    <col min="8453" max="8461" width="7.7109375" style="143" customWidth="1"/>
    <col min="8462" max="8462" width="10.85546875" style="143" customWidth="1"/>
    <col min="8463" max="8702" width="9.140625" style="143"/>
    <col min="8703" max="8703" width="22.140625" style="143" customWidth="1"/>
    <col min="8704" max="8704" width="19.5703125" style="143" customWidth="1"/>
    <col min="8705" max="8705" width="12.5703125" style="143" customWidth="1"/>
    <col min="8706" max="8707" width="7.7109375" style="143" customWidth="1"/>
    <col min="8708" max="8708" width="8.7109375" style="143" customWidth="1"/>
    <col min="8709" max="8717" width="7.7109375" style="143" customWidth="1"/>
    <col min="8718" max="8718" width="10.85546875" style="143" customWidth="1"/>
    <col min="8719" max="8958" width="9.140625" style="143"/>
    <col min="8959" max="8959" width="22.140625" style="143" customWidth="1"/>
    <col min="8960" max="8960" width="19.5703125" style="143" customWidth="1"/>
    <col min="8961" max="8961" width="12.5703125" style="143" customWidth="1"/>
    <col min="8962" max="8963" width="7.7109375" style="143" customWidth="1"/>
    <col min="8964" max="8964" width="8.7109375" style="143" customWidth="1"/>
    <col min="8965" max="8973" width="7.7109375" style="143" customWidth="1"/>
    <col min="8974" max="8974" width="10.85546875" style="143" customWidth="1"/>
    <col min="8975" max="9214" width="9.140625" style="143"/>
    <col min="9215" max="9215" width="22.140625" style="143" customWidth="1"/>
    <col min="9216" max="9216" width="19.5703125" style="143" customWidth="1"/>
    <col min="9217" max="9217" width="12.5703125" style="143" customWidth="1"/>
    <col min="9218" max="9219" width="7.7109375" style="143" customWidth="1"/>
    <col min="9220" max="9220" width="8.7109375" style="143" customWidth="1"/>
    <col min="9221" max="9229" width="7.7109375" style="143" customWidth="1"/>
    <col min="9230" max="9230" width="10.85546875" style="143" customWidth="1"/>
    <col min="9231" max="9470" width="9.140625" style="143"/>
    <col min="9471" max="9471" width="22.140625" style="143" customWidth="1"/>
    <col min="9472" max="9472" width="19.5703125" style="143" customWidth="1"/>
    <col min="9473" max="9473" width="12.5703125" style="143" customWidth="1"/>
    <col min="9474" max="9475" width="7.7109375" style="143" customWidth="1"/>
    <col min="9476" max="9476" width="8.7109375" style="143" customWidth="1"/>
    <col min="9477" max="9485" width="7.7109375" style="143" customWidth="1"/>
    <col min="9486" max="9486" width="10.85546875" style="143" customWidth="1"/>
    <col min="9487" max="9726" width="9.140625" style="143"/>
    <col min="9727" max="9727" width="22.140625" style="143" customWidth="1"/>
    <col min="9728" max="9728" width="19.5703125" style="143" customWidth="1"/>
    <col min="9729" max="9729" width="12.5703125" style="143" customWidth="1"/>
    <col min="9730" max="9731" width="7.7109375" style="143" customWidth="1"/>
    <col min="9732" max="9732" width="8.7109375" style="143" customWidth="1"/>
    <col min="9733" max="9741" width="7.7109375" style="143" customWidth="1"/>
    <col min="9742" max="9742" width="10.85546875" style="143" customWidth="1"/>
    <col min="9743" max="9982" width="9.140625" style="143"/>
    <col min="9983" max="9983" width="22.140625" style="143" customWidth="1"/>
    <col min="9984" max="9984" width="19.5703125" style="143" customWidth="1"/>
    <col min="9985" max="9985" width="12.5703125" style="143" customWidth="1"/>
    <col min="9986" max="9987" width="7.7109375" style="143" customWidth="1"/>
    <col min="9988" max="9988" width="8.7109375" style="143" customWidth="1"/>
    <col min="9989" max="9997" width="7.7109375" style="143" customWidth="1"/>
    <col min="9998" max="9998" width="10.85546875" style="143" customWidth="1"/>
    <col min="9999" max="10238" width="9.140625" style="143"/>
    <col min="10239" max="10239" width="22.140625" style="143" customWidth="1"/>
    <col min="10240" max="10240" width="19.5703125" style="143" customWidth="1"/>
    <col min="10241" max="10241" width="12.5703125" style="143" customWidth="1"/>
    <col min="10242" max="10243" width="7.7109375" style="143" customWidth="1"/>
    <col min="10244" max="10244" width="8.7109375" style="143" customWidth="1"/>
    <col min="10245" max="10253" width="7.7109375" style="143" customWidth="1"/>
    <col min="10254" max="10254" width="10.85546875" style="143" customWidth="1"/>
    <col min="10255" max="10494" width="9.140625" style="143"/>
    <col min="10495" max="10495" width="22.140625" style="143" customWidth="1"/>
    <col min="10496" max="10496" width="19.5703125" style="143" customWidth="1"/>
    <col min="10497" max="10497" width="12.5703125" style="143" customWidth="1"/>
    <col min="10498" max="10499" width="7.7109375" style="143" customWidth="1"/>
    <col min="10500" max="10500" width="8.7109375" style="143" customWidth="1"/>
    <col min="10501" max="10509" width="7.7109375" style="143" customWidth="1"/>
    <col min="10510" max="10510" width="10.85546875" style="143" customWidth="1"/>
    <col min="10511" max="10750" width="9.140625" style="143"/>
    <col min="10751" max="10751" width="22.140625" style="143" customWidth="1"/>
    <col min="10752" max="10752" width="19.5703125" style="143" customWidth="1"/>
    <col min="10753" max="10753" width="12.5703125" style="143" customWidth="1"/>
    <col min="10754" max="10755" width="7.7109375" style="143" customWidth="1"/>
    <col min="10756" max="10756" width="8.7109375" style="143" customWidth="1"/>
    <col min="10757" max="10765" width="7.7109375" style="143" customWidth="1"/>
    <col min="10766" max="10766" width="10.85546875" style="143" customWidth="1"/>
    <col min="10767" max="11006" width="9.140625" style="143"/>
    <col min="11007" max="11007" width="22.140625" style="143" customWidth="1"/>
    <col min="11008" max="11008" width="19.5703125" style="143" customWidth="1"/>
    <col min="11009" max="11009" width="12.5703125" style="143" customWidth="1"/>
    <col min="11010" max="11011" width="7.7109375" style="143" customWidth="1"/>
    <col min="11012" max="11012" width="8.7109375" style="143" customWidth="1"/>
    <col min="11013" max="11021" width="7.7109375" style="143" customWidth="1"/>
    <col min="11022" max="11022" width="10.85546875" style="143" customWidth="1"/>
    <col min="11023" max="11262" width="9.140625" style="143"/>
    <col min="11263" max="11263" width="22.140625" style="143" customWidth="1"/>
    <col min="11264" max="11264" width="19.5703125" style="143" customWidth="1"/>
    <col min="11265" max="11265" width="12.5703125" style="143" customWidth="1"/>
    <col min="11266" max="11267" width="7.7109375" style="143" customWidth="1"/>
    <col min="11268" max="11268" width="8.7109375" style="143" customWidth="1"/>
    <col min="11269" max="11277" width="7.7109375" style="143" customWidth="1"/>
    <col min="11278" max="11278" width="10.85546875" style="143" customWidth="1"/>
    <col min="11279" max="11518" width="9.140625" style="143"/>
    <col min="11519" max="11519" width="22.140625" style="143" customWidth="1"/>
    <col min="11520" max="11520" width="19.5703125" style="143" customWidth="1"/>
    <col min="11521" max="11521" width="12.5703125" style="143" customWidth="1"/>
    <col min="11522" max="11523" width="7.7109375" style="143" customWidth="1"/>
    <col min="11524" max="11524" width="8.7109375" style="143" customWidth="1"/>
    <col min="11525" max="11533" width="7.7109375" style="143" customWidth="1"/>
    <col min="11534" max="11534" width="10.85546875" style="143" customWidth="1"/>
    <col min="11535" max="11774" width="9.140625" style="143"/>
    <col min="11775" max="11775" width="22.140625" style="143" customWidth="1"/>
    <col min="11776" max="11776" width="19.5703125" style="143" customWidth="1"/>
    <col min="11777" max="11777" width="12.5703125" style="143" customWidth="1"/>
    <col min="11778" max="11779" width="7.7109375" style="143" customWidth="1"/>
    <col min="11780" max="11780" width="8.7109375" style="143" customWidth="1"/>
    <col min="11781" max="11789" width="7.7109375" style="143" customWidth="1"/>
    <col min="11790" max="11790" width="10.85546875" style="143" customWidth="1"/>
    <col min="11791" max="12030" width="9.140625" style="143"/>
    <col min="12031" max="12031" width="22.140625" style="143" customWidth="1"/>
    <col min="12032" max="12032" width="19.5703125" style="143" customWidth="1"/>
    <col min="12033" max="12033" width="12.5703125" style="143" customWidth="1"/>
    <col min="12034" max="12035" width="7.7109375" style="143" customWidth="1"/>
    <col min="12036" max="12036" width="8.7109375" style="143" customWidth="1"/>
    <col min="12037" max="12045" width="7.7109375" style="143" customWidth="1"/>
    <col min="12046" max="12046" width="10.85546875" style="143" customWidth="1"/>
    <col min="12047" max="12286" width="9.140625" style="143"/>
    <col min="12287" max="12287" width="22.140625" style="143" customWidth="1"/>
    <col min="12288" max="12288" width="19.5703125" style="143" customWidth="1"/>
    <col min="12289" max="12289" width="12.5703125" style="143" customWidth="1"/>
    <col min="12290" max="12291" width="7.7109375" style="143" customWidth="1"/>
    <col min="12292" max="12292" width="8.7109375" style="143" customWidth="1"/>
    <col min="12293" max="12301" width="7.7109375" style="143" customWidth="1"/>
    <col min="12302" max="12302" width="10.85546875" style="143" customWidth="1"/>
    <col min="12303" max="12542" width="9.140625" style="143"/>
    <col min="12543" max="12543" width="22.140625" style="143" customWidth="1"/>
    <col min="12544" max="12544" width="19.5703125" style="143" customWidth="1"/>
    <col min="12545" max="12545" width="12.5703125" style="143" customWidth="1"/>
    <col min="12546" max="12547" width="7.7109375" style="143" customWidth="1"/>
    <col min="12548" max="12548" width="8.7109375" style="143" customWidth="1"/>
    <col min="12549" max="12557" width="7.7109375" style="143" customWidth="1"/>
    <col min="12558" max="12558" width="10.85546875" style="143" customWidth="1"/>
    <col min="12559" max="12798" width="9.140625" style="143"/>
    <col min="12799" max="12799" width="22.140625" style="143" customWidth="1"/>
    <col min="12800" max="12800" width="19.5703125" style="143" customWidth="1"/>
    <col min="12801" max="12801" width="12.5703125" style="143" customWidth="1"/>
    <col min="12802" max="12803" width="7.7109375" style="143" customWidth="1"/>
    <col min="12804" max="12804" width="8.7109375" style="143" customWidth="1"/>
    <col min="12805" max="12813" width="7.7109375" style="143" customWidth="1"/>
    <col min="12814" max="12814" width="10.85546875" style="143" customWidth="1"/>
    <col min="12815" max="13054" width="9.140625" style="143"/>
    <col min="13055" max="13055" width="22.140625" style="143" customWidth="1"/>
    <col min="13056" max="13056" width="19.5703125" style="143" customWidth="1"/>
    <col min="13057" max="13057" width="12.5703125" style="143" customWidth="1"/>
    <col min="13058" max="13059" width="7.7109375" style="143" customWidth="1"/>
    <col min="13060" max="13060" width="8.7109375" style="143" customWidth="1"/>
    <col min="13061" max="13069" width="7.7109375" style="143" customWidth="1"/>
    <col min="13070" max="13070" width="10.85546875" style="143" customWidth="1"/>
    <col min="13071" max="13310" width="9.140625" style="143"/>
    <col min="13311" max="13311" width="22.140625" style="143" customWidth="1"/>
    <col min="13312" max="13312" width="19.5703125" style="143" customWidth="1"/>
    <col min="13313" max="13313" width="12.5703125" style="143" customWidth="1"/>
    <col min="13314" max="13315" width="7.7109375" style="143" customWidth="1"/>
    <col min="13316" max="13316" width="8.7109375" style="143" customWidth="1"/>
    <col min="13317" max="13325" width="7.7109375" style="143" customWidth="1"/>
    <col min="13326" max="13326" width="10.85546875" style="143" customWidth="1"/>
    <col min="13327" max="13566" width="9.140625" style="143"/>
    <col min="13567" max="13567" width="22.140625" style="143" customWidth="1"/>
    <col min="13568" max="13568" width="19.5703125" style="143" customWidth="1"/>
    <col min="13569" max="13569" width="12.5703125" style="143" customWidth="1"/>
    <col min="13570" max="13571" width="7.7109375" style="143" customWidth="1"/>
    <col min="13572" max="13572" width="8.7109375" style="143" customWidth="1"/>
    <col min="13573" max="13581" width="7.7109375" style="143" customWidth="1"/>
    <col min="13582" max="13582" width="10.85546875" style="143" customWidth="1"/>
    <col min="13583" max="13822" width="9.140625" style="143"/>
    <col min="13823" max="13823" width="22.140625" style="143" customWidth="1"/>
    <col min="13824" max="13824" width="19.5703125" style="143" customWidth="1"/>
    <col min="13825" max="13825" width="12.5703125" style="143" customWidth="1"/>
    <col min="13826" max="13827" width="7.7109375" style="143" customWidth="1"/>
    <col min="13828" max="13828" width="8.7109375" style="143" customWidth="1"/>
    <col min="13829" max="13837" width="7.7109375" style="143" customWidth="1"/>
    <col min="13838" max="13838" width="10.85546875" style="143" customWidth="1"/>
    <col min="13839" max="14078" width="9.140625" style="143"/>
    <col min="14079" max="14079" width="22.140625" style="143" customWidth="1"/>
    <col min="14080" max="14080" width="19.5703125" style="143" customWidth="1"/>
    <col min="14081" max="14081" width="12.5703125" style="143" customWidth="1"/>
    <col min="14082" max="14083" width="7.7109375" style="143" customWidth="1"/>
    <col min="14084" max="14084" width="8.7109375" style="143" customWidth="1"/>
    <col min="14085" max="14093" width="7.7109375" style="143" customWidth="1"/>
    <col min="14094" max="14094" width="10.85546875" style="143" customWidth="1"/>
    <col min="14095" max="14334" width="9.140625" style="143"/>
    <col min="14335" max="14335" width="22.140625" style="143" customWidth="1"/>
    <col min="14336" max="14336" width="19.5703125" style="143" customWidth="1"/>
    <col min="14337" max="14337" width="12.5703125" style="143" customWidth="1"/>
    <col min="14338" max="14339" width="7.7109375" style="143" customWidth="1"/>
    <col min="14340" max="14340" width="8.7109375" style="143" customWidth="1"/>
    <col min="14341" max="14349" width="7.7109375" style="143" customWidth="1"/>
    <col min="14350" max="14350" width="10.85546875" style="143" customWidth="1"/>
    <col min="14351" max="14590" width="9.140625" style="143"/>
    <col min="14591" max="14591" width="22.140625" style="143" customWidth="1"/>
    <col min="14592" max="14592" width="19.5703125" style="143" customWidth="1"/>
    <col min="14593" max="14593" width="12.5703125" style="143" customWidth="1"/>
    <col min="14594" max="14595" width="7.7109375" style="143" customWidth="1"/>
    <col min="14596" max="14596" width="8.7109375" style="143" customWidth="1"/>
    <col min="14597" max="14605" width="7.7109375" style="143" customWidth="1"/>
    <col min="14606" max="14606" width="10.85546875" style="143" customWidth="1"/>
    <col min="14607" max="14846" width="9.140625" style="143"/>
    <col min="14847" max="14847" width="22.140625" style="143" customWidth="1"/>
    <col min="14848" max="14848" width="19.5703125" style="143" customWidth="1"/>
    <col min="14849" max="14849" width="12.5703125" style="143" customWidth="1"/>
    <col min="14850" max="14851" width="7.7109375" style="143" customWidth="1"/>
    <col min="14852" max="14852" width="8.7109375" style="143" customWidth="1"/>
    <col min="14853" max="14861" width="7.7109375" style="143" customWidth="1"/>
    <col min="14862" max="14862" width="10.85546875" style="143" customWidth="1"/>
    <col min="14863" max="15102" width="9.140625" style="143"/>
    <col min="15103" max="15103" width="22.140625" style="143" customWidth="1"/>
    <col min="15104" max="15104" width="19.5703125" style="143" customWidth="1"/>
    <col min="15105" max="15105" width="12.5703125" style="143" customWidth="1"/>
    <col min="15106" max="15107" width="7.7109375" style="143" customWidth="1"/>
    <col min="15108" max="15108" width="8.7109375" style="143" customWidth="1"/>
    <col min="15109" max="15117" width="7.7109375" style="143" customWidth="1"/>
    <col min="15118" max="15118" width="10.85546875" style="143" customWidth="1"/>
    <col min="15119" max="15358" width="9.140625" style="143"/>
    <col min="15359" max="15359" width="22.140625" style="143" customWidth="1"/>
    <col min="15360" max="15360" width="19.5703125" style="143" customWidth="1"/>
    <col min="15361" max="15361" width="12.5703125" style="143" customWidth="1"/>
    <col min="15362" max="15363" width="7.7109375" style="143" customWidth="1"/>
    <col min="15364" max="15364" width="8.7109375" style="143" customWidth="1"/>
    <col min="15365" max="15373" width="7.7109375" style="143" customWidth="1"/>
    <col min="15374" max="15374" width="10.85546875" style="143" customWidth="1"/>
    <col min="15375" max="15614" width="9.140625" style="143"/>
    <col min="15615" max="15615" width="22.140625" style="143" customWidth="1"/>
    <col min="15616" max="15616" width="19.5703125" style="143" customWidth="1"/>
    <col min="15617" max="15617" width="12.5703125" style="143" customWidth="1"/>
    <col min="15618" max="15619" width="7.7109375" style="143" customWidth="1"/>
    <col min="15620" max="15620" width="8.7109375" style="143" customWidth="1"/>
    <col min="15621" max="15629" width="7.7109375" style="143" customWidth="1"/>
    <col min="15630" max="15630" width="10.85546875" style="143" customWidth="1"/>
    <col min="15631" max="15870" width="9.140625" style="143"/>
    <col min="15871" max="15871" width="22.140625" style="143" customWidth="1"/>
    <col min="15872" max="15872" width="19.5703125" style="143" customWidth="1"/>
    <col min="15873" max="15873" width="12.5703125" style="143" customWidth="1"/>
    <col min="15874" max="15875" width="7.7109375" style="143" customWidth="1"/>
    <col min="15876" max="15876" width="8.7109375" style="143" customWidth="1"/>
    <col min="15877" max="15885" width="7.7109375" style="143" customWidth="1"/>
    <col min="15886" max="15886" width="10.85546875" style="143" customWidth="1"/>
    <col min="15887" max="16126" width="9.140625" style="143"/>
    <col min="16127" max="16127" width="22.140625" style="143" customWidth="1"/>
    <col min="16128" max="16128" width="19.5703125" style="143" customWidth="1"/>
    <col min="16129" max="16129" width="12.5703125" style="143" customWidth="1"/>
    <col min="16130" max="16131" width="7.7109375" style="143" customWidth="1"/>
    <col min="16132" max="16132" width="8.7109375" style="143" customWidth="1"/>
    <col min="16133" max="16141" width="7.7109375" style="143" customWidth="1"/>
    <col min="16142" max="16142" width="10.85546875" style="143" customWidth="1"/>
    <col min="16143" max="16384" width="9.140625" style="143"/>
  </cols>
  <sheetData>
    <row r="1" spans="1:19" s="141" customFormat="1" ht="34.5" customHeight="1">
      <c r="A1" s="2693" t="s">
        <v>1885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  <c r="P1" s="2693"/>
    </row>
    <row r="2" spans="1:19" s="141" customFormat="1" ht="39" customHeight="1">
      <c r="A2" s="2737" t="s">
        <v>1886</v>
      </c>
      <c r="B2" s="2737"/>
      <c r="C2" s="2737"/>
      <c r="D2" s="2737"/>
      <c r="E2" s="2737"/>
      <c r="F2" s="2737"/>
      <c r="G2" s="2737"/>
      <c r="H2" s="2737"/>
      <c r="I2" s="2737"/>
      <c r="J2" s="2737"/>
      <c r="K2" s="2737"/>
      <c r="L2" s="2737"/>
      <c r="M2" s="2737"/>
      <c r="N2" s="2737"/>
      <c r="O2" s="2737"/>
      <c r="P2" s="2737"/>
    </row>
    <row r="3" spans="1:19" s="29" customFormat="1" ht="25.5" customHeight="1" thickBot="1">
      <c r="A3" s="2708" t="s">
        <v>1104</v>
      </c>
      <c r="B3" s="2708"/>
      <c r="C3" s="1435"/>
      <c r="D3" s="1435"/>
      <c r="E3" s="1435"/>
      <c r="F3" s="1435"/>
      <c r="G3" s="1435"/>
      <c r="H3" s="1435"/>
      <c r="I3" s="1435"/>
      <c r="J3" s="1435"/>
      <c r="K3" s="1435"/>
      <c r="L3" s="1435"/>
      <c r="M3" s="1435"/>
      <c r="N3" s="1435"/>
      <c r="O3" s="3074" t="s">
        <v>1633</v>
      </c>
      <c r="P3" s="3074"/>
    </row>
    <row r="4" spans="1:19" s="829" customFormat="1" ht="19.5" customHeight="1" thickTop="1">
      <c r="A4" s="3058" t="s">
        <v>53</v>
      </c>
      <c r="B4" s="3058" t="s">
        <v>54</v>
      </c>
      <c r="C4" s="3048" t="s">
        <v>45</v>
      </c>
      <c r="D4" s="3048"/>
      <c r="E4" s="3048"/>
      <c r="F4" s="3048" t="s">
        <v>46</v>
      </c>
      <c r="G4" s="3048"/>
      <c r="H4" s="3048"/>
      <c r="I4" s="3048" t="s">
        <v>972</v>
      </c>
      <c r="J4" s="3048"/>
      <c r="K4" s="3048"/>
      <c r="L4" s="3048" t="s">
        <v>905</v>
      </c>
      <c r="M4" s="3048"/>
      <c r="N4" s="3048"/>
      <c r="O4" s="3076" t="s">
        <v>509</v>
      </c>
      <c r="P4" s="3051" t="s">
        <v>502</v>
      </c>
    </row>
    <row r="5" spans="1:19" s="829" customFormat="1" ht="19.5" customHeight="1">
      <c r="A5" s="3054"/>
      <c r="B5" s="3054"/>
      <c r="C5" s="3049" t="s">
        <v>1673</v>
      </c>
      <c r="D5" s="3049"/>
      <c r="E5" s="3049"/>
      <c r="F5" s="3049" t="s">
        <v>463</v>
      </c>
      <c r="G5" s="3049"/>
      <c r="H5" s="3049"/>
      <c r="I5" s="3049" t="s">
        <v>1658</v>
      </c>
      <c r="J5" s="3049"/>
      <c r="K5" s="3049"/>
      <c r="L5" s="3049" t="s">
        <v>464</v>
      </c>
      <c r="M5" s="3049"/>
      <c r="N5" s="3049"/>
      <c r="O5" s="3077"/>
      <c r="P5" s="3052"/>
    </row>
    <row r="6" spans="1:19" s="829" customFormat="1" ht="19.5" customHeight="1">
      <c r="A6" s="3054"/>
      <c r="B6" s="3054"/>
      <c r="C6" s="1359" t="s">
        <v>931</v>
      </c>
      <c r="D6" s="1359" t="s">
        <v>1126</v>
      </c>
      <c r="E6" s="1335" t="s">
        <v>954</v>
      </c>
      <c r="F6" s="1359" t="s">
        <v>931</v>
      </c>
      <c r="G6" s="1359" t="s">
        <v>1126</v>
      </c>
      <c r="H6" s="1335" t="s">
        <v>954</v>
      </c>
      <c r="I6" s="1359" t="s">
        <v>931</v>
      </c>
      <c r="J6" s="1359" t="s">
        <v>1126</v>
      </c>
      <c r="K6" s="1335" t="s">
        <v>954</v>
      </c>
      <c r="L6" s="1359" t="s">
        <v>931</v>
      </c>
      <c r="M6" s="1359" t="s">
        <v>1126</v>
      </c>
      <c r="N6" s="1335" t="s">
        <v>954</v>
      </c>
      <c r="O6" s="3077"/>
      <c r="P6" s="3052"/>
    </row>
    <row r="7" spans="1:19" s="829" customFormat="1" ht="19.5" customHeight="1" thickBot="1">
      <c r="A7" s="3059"/>
      <c r="B7" s="3059"/>
      <c r="C7" s="1365" t="s">
        <v>934</v>
      </c>
      <c r="D7" s="1365" t="s">
        <v>935</v>
      </c>
      <c r="E7" s="1365" t="s">
        <v>936</v>
      </c>
      <c r="F7" s="1365" t="s">
        <v>934</v>
      </c>
      <c r="G7" s="1365" t="s">
        <v>935</v>
      </c>
      <c r="H7" s="1365" t="s">
        <v>936</v>
      </c>
      <c r="I7" s="1365" t="s">
        <v>934</v>
      </c>
      <c r="J7" s="1365" t="s">
        <v>935</v>
      </c>
      <c r="K7" s="1365" t="s">
        <v>936</v>
      </c>
      <c r="L7" s="1365" t="s">
        <v>934</v>
      </c>
      <c r="M7" s="1365" t="s">
        <v>935</v>
      </c>
      <c r="N7" s="1365" t="s">
        <v>936</v>
      </c>
      <c r="O7" s="3078"/>
      <c r="P7" s="3053"/>
    </row>
    <row r="8" spans="1:19" s="149" customFormat="1" ht="18" customHeight="1">
      <c r="A8" s="1380" t="s">
        <v>1207</v>
      </c>
      <c r="B8" s="1380"/>
      <c r="C8" s="1337"/>
      <c r="D8" s="1337"/>
      <c r="E8" s="1337"/>
      <c r="F8" s="1337"/>
      <c r="G8" s="1337"/>
      <c r="H8" s="1337"/>
      <c r="I8" s="1337"/>
      <c r="J8" s="1337"/>
      <c r="K8" s="1337"/>
      <c r="L8" s="1337"/>
      <c r="M8" s="1337"/>
      <c r="N8" s="1358"/>
      <c r="O8" s="3075" t="s">
        <v>504</v>
      </c>
      <c r="P8" s="3075"/>
    </row>
    <row r="9" spans="1:19" ht="21.75" customHeight="1">
      <c r="A9" s="1386" t="s">
        <v>98</v>
      </c>
      <c r="B9" s="1338" t="s">
        <v>99</v>
      </c>
      <c r="C9" s="1729">
        <v>39</v>
      </c>
      <c r="D9" s="1729">
        <v>64</v>
      </c>
      <c r="E9" s="1383">
        <v>103</v>
      </c>
      <c r="F9" s="1383">
        <v>0</v>
      </c>
      <c r="G9" s="1383">
        <v>0</v>
      </c>
      <c r="H9" s="1383">
        <v>0</v>
      </c>
      <c r="I9" s="1383">
        <v>0</v>
      </c>
      <c r="J9" s="1383">
        <v>0</v>
      </c>
      <c r="K9" s="1383">
        <v>0</v>
      </c>
      <c r="L9" s="1383">
        <f>SUM(C9,F9,I9)</f>
        <v>39</v>
      </c>
      <c r="M9" s="1383">
        <f t="shared" ref="M9:N9" si="0">SUM(D9,G9,J9)</f>
        <v>64</v>
      </c>
      <c r="N9" s="1383">
        <f t="shared" si="0"/>
        <v>103</v>
      </c>
      <c r="O9" s="1339" t="s">
        <v>506</v>
      </c>
      <c r="P9" s="960" t="s">
        <v>589</v>
      </c>
      <c r="S9" s="148"/>
    </row>
    <row r="10" spans="1:19" ht="21.75" customHeight="1">
      <c r="A10" s="1386" t="s">
        <v>58</v>
      </c>
      <c r="B10" s="1338" t="s">
        <v>99</v>
      </c>
      <c r="C10" s="1729">
        <v>51</v>
      </c>
      <c r="D10" s="1729">
        <v>78</v>
      </c>
      <c r="E10" s="1729">
        <v>129</v>
      </c>
      <c r="F10" s="1383">
        <v>0</v>
      </c>
      <c r="G10" s="1383">
        <v>0</v>
      </c>
      <c r="H10" s="1383">
        <v>0</v>
      </c>
      <c r="I10" s="1383">
        <v>0</v>
      </c>
      <c r="J10" s="1383">
        <v>0</v>
      </c>
      <c r="K10" s="1383">
        <v>0</v>
      </c>
      <c r="L10" s="1383">
        <f>SUM(C10,F10,I10)</f>
        <v>51</v>
      </c>
      <c r="M10" s="1383">
        <f>SUM(D10,G10,J10)</f>
        <v>78</v>
      </c>
      <c r="N10" s="1383">
        <f>SUM(E10,H10,K10)</f>
        <v>129</v>
      </c>
      <c r="O10" s="1339" t="s">
        <v>506</v>
      </c>
      <c r="P10" s="961" t="s">
        <v>481</v>
      </c>
    </row>
    <row r="11" spans="1:19" ht="21.75" customHeight="1">
      <c r="A11" s="1386" t="s">
        <v>57</v>
      </c>
      <c r="B11" s="1338" t="s">
        <v>99</v>
      </c>
      <c r="C11" s="1729">
        <v>44</v>
      </c>
      <c r="D11" s="1729">
        <v>79</v>
      </c>
      <c r="E11" s="1729">
        <v>123</v>
      </c>
      <c r="F11" s="1383">
        <v>0</v>
      </c>
      <c r="G11" s="1383">
        <v>0</v>
      </c>
      <c r="H11" s="1383">
        <v>0</v>
      </c>
      <c r="I11" s="1383">
        <v>0</v>
      </c>
      <c r="J11" s="1383">
        <v>0</v>
      </c>
      <c r="K11" s="1383">
        <v>0</v>
      </c>
      <c r="L11" s="1383">
        <f t="shared" ref="L11:L26" si="1">SUM(C11,F11,I11)</f>
        <v>44</v>
      </c>
      <c r="M11" s="1383">
        <f t="shared" ref="M11:M26" si="2">SUM(D11,G11,J11)</f>
        <v>79</v>
      </c>
      <c r="N11" s="1383">
        <f t="shared" ref="N11:N26" si="3">SUM(E11,H11,K11)</f>
        <v>123</v>
      </c>
      <c r="O11" s="1339" t="s">
        <v>506</v>
      </c>
      <c r="P11" s="960" t="s">
        <v>480</v>
      </c>
    </row>
    <row r="12" spans="1:19" ht="21.75" customHeight="1">
      <c r="A12" s="1386" t="s">
        <v>59</v>
      </c>
      <c r="B12" s="1338" t="s">
        <v>70</v>
      </c>
      <c r="C12" s="1729">
        <v>37</v>
      </c>
      <c r="D12" s="1729">
        <v>94</v>
      </c>
      <c r="E12" s="1729">
        <v>131</v>
      </c>
      <c r="F12" s="1383">
        <v>0</v>
      </c>
      <c r="G12" s="1383">
        <v>0</v>
      </c>
      <c r="H12" s="1383">
        <v>0</v>
      </c>
      <c r="I12" s="1383">
        <v>0</v>
      </c>
      <c r="J12" s="1383">
        <v>0</v>
      </c>
      <c r="K12" s="1383">
        <v>0</v>
      </c>
      <c r="L12" s="1383">
        <f t="shared" si="1"/>
        <v>37</v>
      </c>
      <c r="M12" s="1383">
        <f t="shared" si="2"/>
        <v>94</v>
      </c>
      <c r="N12" s="1383">
        <f t="shared" si="3"/>
        <v>131</v>
      </c>
      <c r="O12" s="1339" t="s">
        <v>506</v>
      </c>
      <c r="P12" s="960" t="s">
        <v>482</v>
      </c>
    </row>
    <row r="13" spans="1:19" ht="18.75" customHeight="1">
      <c r="A13" s="2703" t="s">
        <v>60</v>
      </c>
      <c r="B13" s="1338" t="s">
        <v>187</v>
      </c>
      <c r="C13" s="150">
        <v>27</v>
      </c>
      <c r="D13" s="150">
        <v>44</v>
      </c>
      <c r="E13" s="1729">
        <v>71</v>
      </c>
      <c r="F13" s="1383">
        <v>0</v>
      </c>
      <c r="G13" s="1383">
        <v>0</v>
      </c>
      <c r="H13" s="1383">
        <v>0</v>
      </c>
      <c r="I13" s="1383">
        <v>0</v>
      </c>
      <c r="J13" s="1383">
        <v>0</v>
      </c>
      <c r="K13" s="1383">
        <v>0</v>
      </c>
      <c r="L13" s="1383">
        <f t="shared" si="1"/>
        <v>27</v>
      </c>
      <c r="M13" s="1383">
        <f t="shared" si="2"/>
        <v>44</v>
      </c>
      <c r="N13" s="1383">
        <f t="shared" si="3"/>
        <v>71</v>
      </c>
      <c r="O13" s="955" t="s">
        <v>592</v>
      </c>
      <c r="P13" s="3071" t="s">
        <v>483</v>
      </c>
    </row>
    <row r="14" spans="1:19" ht="18.75" customHeight="1">
      <c r="A14" s="2704"/>
      <c r="B14" s="1338" t="s">
        <v>188</v>
      </c>
      <c r="C14" s="150">
        <v>21</v>
      </c>
      <c r="D14" s="150">
        <v>7</v>
      </c>
      <c r="E14" s="1729">
        <v>28</v>
      </c>
      <c r="F14" s="1383">
        <v>0</v>
      </c>
      <c r="G14" s="1383">
        <v>0</v>
      </c>
      <c r="H14" s="1383">
        <v>0</v>
      </c>
      <c r="I14" s="1383">
        <v>0</v>
      </c>
      <c r="J14" s="1383">
        <v>0</v>
      </c>
      <c r="K14" s="1383">
        <v>0</v>
      </c>
      <c r="L14" s="1383">
        <f t="shared" si="1"/>
        <v>21</v>
      </c>
      <c r="M14" s="1383">
        <f t="shared" si="2"/>
        <v>7</v>
      </c>
      <c r="N14" s="1383">
        <f t="shared" si="3"/>
        <v>28</v>
      </c>
      <c r="O14" s="1339" t="s">
        <v>593</v>
      </c>
      <c r="P14" s="3072"/>
    </row>
    <row r="15" spans="1:19" ht="18.75" customHeight="1">
      <c r="A15" s="2704"/>
      <c r="B15" s="1338" t="s">
        <v>18</v>
      </c>
      <c r="C15" s="150">
        <v>27</v>
      </c>
      <c r="D15" s="150">
        <v>19</v>
      </c>
      <c r="E15" s="1729">
        <v>46</v>
      </c>
      <c r="F15" s="1383">
        <v>0</v>
      </c>
      <c r="G15" s="1383">
        <v>0</v>
      </c>
      <c r="H15" s="1383">
        <v>0</v>
      </c>
      <c r="I15" s="1383">
        <v>0</v>
      </c>
      <c r="J15" s="1383">
        <v>0</v>
      </c>
      <c r="K15" s="1383">
        <v>0</v>
      </c>
      <c r="L15" s="1383">
        <f t="shared" si="1"/>
        <v>27</v>
      </c>
      <c r="M15" s="1383">
        <f t="shared" si="2"/>
        <v>19</v>
      </c>
      <c r="N15" s="1383">
        <f t="shared" si="3"/>
        <v>46</v>
      </c>
      <c r="O15" s="1339" t="s">
        <v>594</v>
      </c>
      <c r="P15" s="3072"/>
    </row>
    <row r="16" spans="1:19" ht="18.75" customHeight="1">
      <c r="A16" s="2704"/>
      <c r="B16" s="1338" t="s">
        <v>1100</v>
      </c>
      <c r="C16" s="150">
        <v>10</v>
      </c>
      <c r="D16" s="150">
        <v>35</v>
      </c>
      <c r="E16" s="1729">
        <v>45</v>
      </c>
      <c r="F16" s="1383">
        <v>0</v>
      </c>
      <c r="G16" s="1383">
        <v>0</v>
      </c>
      <c r="H16" s="1383">
        <v>0</v>
      </c>
      <c r="I16" s="1383">
        <v>0</v>
      </c>
      <c r="J16" s="1383">
        <v>0</v>
      </c>
      <c r="K16" s="1383">
        <v>0</v>
      </c>
      <c r="L16" s="1383">
        <f t="shared" si="1"/>
        <v>10</v>
      </c>
      <c r="M16" s="1383">
        <f t="shared" si="2"/>
        <v>35</v>
      </c>
      <c r="N16" s="1383">
        <f t="shared" si="3"/>
        <v>45</v>
      </c>
      <c r="O16" s="958" t="s">
        <v>1101</v>
      </c>
      <c r="P16" s="3072"/>
    </row>
    <row r="17" spans="1:16" ht="18.75" customHeight="1">
      <c r="A17" s="2704"/>
      <c r="B17" s="1338" t="s">
        <v>1102</v>
      </c>
      <c r="C17" s="150">
        <v>25</v>
      </c>
      <c r="D17" s="150">
        <v>36</v>
      </c>
      <c r="E17" s="1729">
        <v>61</v>
      </c>
      <c r="F17" s="1383">
        <v>0</v>
      </c>
      <c r="G17" s="1383">
        <v>0</v>
      </c>
      <c r="H17" s="1383">
        <v>0</v>
      </c>
      <c r="I17" s="1383">
        <v>0</v>
      </c>
      <c r="J17" s="1383">
        <v>0</v>
      </c>
      <c r="K17" s="1383">
        <v>0</v>
      </c>
      <c r="L17" s="1383">
        <f t="shared" si="1"/>
        <v>25</v>
      </c>
      <c r="M17" s="1383">
        <f t="shared" si="2"/>
        <v>36</v>
      </c>
      <c r="N17" s="1383">
        <f t="shared" si="3"/>
        <v>61</v>
      </c>
      <c r="O17" s="959" t="s">
        <v>697</v>
      </c>
      <c r="P17" s="3072"/>
    </row>
    <row r="18" spans="1:16" ht="25.5" customHeight="1">
      <c r="A18" s="2705"/>
      <c r="B18" s="1730" t="s">
        <v>921</v>
      </c>
      <c r="C18" s="1729">
        <v>19</v>
      </c>
      <c r="D18" s="1729">
        <v>38</v>
      </c>
      <c r="E18" s="1729">
        <v>57</v>
      </c>
      <c r="F18" s="1383">
        <v>0</v>
      </c>
      <c r="G18" s="1383">
        <v>1</v>
      </c>
      <c r="H18" s="1383">
        <v>1</v>
      </c>
      <c r="I18" s="1383">
        <v>0</v>
      </c>
      <c r="J18" s="1383">
        <v>0</v>
      </c>
      <c r="K18" s="1383">
        <v>0</v>
      </c>
      <c r="L18" s="1383">
        <f t="shared" si="1"/>
        <v>19</v>
      </c>
      <c r="M18" s="1383">
        <f t="shared" si="2"/>
        <v>39</v>
      </c>
      <c r="N18" s="1383">
        <f t="shared" si="3"/>
        <v>58</v>
      </c>
      <c r="O18" s="368" t="s">
        <v>1781</v>
      </c>
      <c r="P18" s="3069"/>
    </row>
    <row r="19" spans="1:16" ht="26.25" customHeight="1">
      <c r="A19" s="2825" t="s">
        <v>219</v>
      </c>
      <c r="B19" s="2825"/>
      <c r="C19" s="919">
        <f>SUM(C13:C18)</f>
        <v>129</v>
      </c>
      <c r="D19" s="919">
        <f t="shared" ref="D19:K19" si="4">SUM(D13:D18)</f>
        <v>179</v>
      </c>
      <c r="E19" s="919">
        <f t="shared" si="4"/>
        <v>308</v>
      </c>
      <c r="F19" s="919">
        <f t="shared" si="4"/>
        <v>0</v>
      </c>
      <c r="G19" s="919">
        <f t="shared" si="4"/>
        <v>1</v>
      </c>
      <c r="H19" s="919">
        <f t="shared" si="4"/>
        <v>1</v>
      </c>
      <c r="I19" s="919">
        <f t="shared" si="4"/>
        <v>0</v>
      </c>
      <c r="J19" s="919">
        <f t="shared" si="4"/>
        <v>0</v>
      </c>
      <c r="K19" s="919">
        <f t="shared" si="4"/>
        <v>0</v>
      </c>
      <c r="L19" s="1383">
        <f t="shared" si="1"/>
        <v>129</v>
      </c>
      <c r="M19" s="1383">
        <f t="shared" si="2"/>
        <v>180</v>
      </c>
      <c r="N19" s="1383">
        <f t="shared" si="3"/>
        <v>309</v>
      </c>
      <c r="O19" s="2719" t="s">
        <v>977</v>
      </c>
      <c r="P19" s="2719"/>
    </row>
    <row r="20" spans="1:16" ht="21" customHeight="1">
      <c r="A20" s="2703" t="s">
        <v>61</v>
      </c>
      <c r="B20" s="1338" t="s">
        <v>232</v>
      </c>
      <c r="C20" s="150">
        <v>21</v>
      </c>
      <c r="D20" s="150">
        <v>31</v>
      </c>
      <c r="E20" s="150">
        <f>SUM(C20:D20)</f>
        <v>52</v>
      </c>
      <c r="F20" s="1383">
        <v>0</v>
      </c>
      <c r="G20" s="1383">
        <v>0</v>
      </c>
      <c r="H20" s="1383">
        <v>0</v>
      </c>
      <c r="I20" s="1383">
        <v>0</v>
      </c>
      <c r="J20" s="1383">
        <v>0</v>
      </c>
      <c r="K20" s="1383">
        <v>0</v>
      </c>
      <c r="L20" s="1383">
        <f t="shared" si="1"/>
        <v>21</v>
      </c>
      <c r="M20" s="1383">
        <f t="shared" si="2"/>
        <v>31</v>
      </c>
      <c r="N20" s="1729">
        <f t="shared" si="3"/>
        <v>52</v>
      </c>
      <c r="O20" s="334" t="s">
        <v>512</v>
      </c>
      <c r="P20" s="3071" t="s">
        <v>485</v>
      </c>
    </row>
    <row r="21" spans="1:16" ht="21" customHeight="1">
      <c r="A21" s="2704"/>
      <c r="B21" s="1338" t="s">
        <v>74</v>
      </c>
      <c r="C21" s="150">
        <v>20</v>
      </c>
      <c r="D21" s="150">
        <v>10</v>
      </c>
      <c r="E21" s="150">
        <f t="shared" ref="E21:E24" si="5">SUM(C21:D21)</f>
        <v>30</v>
      </c>
      <c r="F21" s="1383">
        <v>0</v>
      </c>
      <c r="G21" s="1383">
        <v>0</v>
      </c>
      <c r="H21" s="1383">
        <v>0</v>
      </c>
      <c r="I21" s="1383">
        <v>0</v>
      </c>
      <c r="J21" s="1383">
        <v>0</v>
      </c>
      <c r="K21" s="1383">
        <v>0</v>
      </c>
      <c r="L21" s="1383">
        <f t="shared" si="1"/>
        <v>20</v>
      </c>
      <c r="M21" s="1383">
        <f t="shared" si="2"/>
        <v>10</v>
      </c>
      <c r="N21" s="1729">
        <f t="shared" si="3"/>
        <v>30</v>
      </c>
      <c r="O21" s="334" t="s">
        <v>691</v>
      </c>
      <c r="P21" s="3072"/>
    </row>
    <row r="22" spans="1:16" ht="21" customHeight="1">
      <c r="A22" s="2704"/>
      <c r="B22" s="1338" t="s">
        <v>76</v>
      </c>
      <c r="C22" s="150">
        <v>25</v>
      </c>
      <c r="D22" s="150">
        <v>25</v>
      </c>
      <c r="E22" s="150">
        <f t="shared" si="5"/>
        <v>50</v>
      </c>
      <c r="F22" s="1383">
        <v>0</v>
      </c>
      <c r="G22" s="1383">
        <v>0</v>
      </c>
      <c r="H22" s="1383">
        <v>0</v>
      </c>
      <c r="I22" s="1383">
        <v>0</v>
      </c>
      <c r="J22" s="1383">
        <v>0</v>
      </c>
      <c r="K22" s="1383">
        <v>0</v>
      </c>
      <c r="L22" s="1383">
        <f t="shared" si="1"/>
        <v>25</v>
      </c>
      <c r="M22" s="1383">
        <f t="shared" si="2"/>
        <v>25</v>
      </c>
      <c r="N22" s="1729">
        <f t="shared" si="3"/>
        <v>50</v>
      </c>
      <c r="O22" s="368" t="s">
        <v>516</v>
      </c>
      <c r="P22" s="3072"/>
    </row>
    <row r="23" spans="1:16" ht="21" customHeight="1">
      <c r="A23" s="2704"/>
      <c r="B23" s="1338" t="s">
        <v>183</v>
      </c>
      <c r="C23" s="150">
        <v>29</v>
      </c>
      <c r="D23" s="150">
        <v>19</v>
      </c>
      <c r="E23" s="150">
        <f t="shared" si="5"/>
        <v>48</v>
      </c>
      <c r="F23" s="1383">
        <v>0</v>
      </c>
      <c r="G23" s="1383">
        <v>0</v>
      </c>
      <c r="H23" s="1383">
        <v>0</v>
      </c>
      <c r="I23" s="1383">
        <v>0</v>
      </c>
      <c r="J23" s="1383">
        <v>0</v>
      </c>
      <c r="K23" s="1383">
        <v>0</v>
      </c>
      <c r="L23" s="1383">
        <f t="shared" si="1"/>
        <v>29</v>
      </c>
      <c r="M23" s="1383">
        <f t="shared" si="2"/>
        <v>19</v>
      </c>
      <c r="N23" s="1729">
        <f t="shared" si="3"/>
        <v>48</v>
      </c>
      <c r="O23" s="368" t="s">
        <v>515</v>
      </c>
      <c r="P23" s="3072"/>
    </row>
    <row r="24" spans="1:16" ht="21" customHeight="1">
      <c r="A24" s="2705"/>
      <c r="B24" s="1724" t="s">
        <v>1883</v>
      </c>
      <c r="C24" s="150">
        <v>26</v>
      </c>
      <c r="D24" s="150">
        <v>24</v>
      </c>
      <c r="E24" s="150">
        <f t="shared" si="5"/>
        <v>50</v>
      </c>
      <c r="F24" s="1729">
        <v>0</v>
      </c>
      <c r="G24" s="1729">
        <v>0</v>
      </c>
      <c r="H24" s="1729">
        <v>0</v>
      </c>
      <c r="I24" s="1729">
        <v>0</v>
      </c>
      <c r="J24" s="1729">
        <v>0</v>
      </c>
      <c r="K24" s="1729">
        <v>0</v>
      </c>
      <c r="L24" s="1729">
        <f t="shared" ref="L24" si="6">SUM(C24,F24,I24)</f>
        <v>26</v>
      </c>
      <c r="M24" s="1729">
        <f t="shared" ref="M24" si="7">SUM(D24,G24,J24)</f>
        <v>24</v>
      </c>
      <c r="N24" s="1729">
        <f t="shared" si="3"/>
        <v>50</v>
      </c>
      <c r="O24" s="2106" t="s">
        <v>513</v>
      </c>
      <c r="P24" s="3069"/>
    </row>
    <row r="25" spans="1:16" ht="21" customHeight="1">
      <c r="A25" s="2706" t="s">
        <v>225</v>
      </c>
      <c r="B25" s="2706"/>
      <c r="C25" s="1729">
        <f>SUM(C20:C24)</f>
        <v>121</v>
      </c>
      <c r="D25" s="1729">
        <f t="shared" ref="D25:N25" si="8">SUM(D20:D24)</f>
        <v>109</v>
      </c>
      <c r="E25" s="1729">
        <f t="shared" si="8"/>
        <v>230</v>
      </c>
      <c r="F25" s="1729">
        <f t="shared" si="8"/>
        <v>0</v>
      </c>
      <c r="G25" s="1729">
        <f t="shared" si="8"/>
        <v>0</v>
      </c>
      <c r="H25" s="1729">
        <f t="shared" si="8"/>
        <v>0</v>
      </c>
      <c r="I25" s="1729">
        <f t="shared" si="8"/>
        <v>0</v>
      </c>
      <c r="J25" s="1729">
        <f t="shared" si="8"/>
        <v>0</v>
      </c>
      <c r="K25" s="1729">
        <f t="shared" si="8"/>
        <v>0</v>
      </c>
      <c r="L25" s="1729">
        <f t="shared" si="8"/>
        <v>121</v>
      </c>
      <c r="M25" s="1729">
        <f t="shared" si="8"/>
        <v>109</v>
      </c>
      <c r="N25" s="1729">
        <f t="shared" si="8"/>
        <v>230</v>
      </c>
      <c r="O25" s="2719" t="s">
        <v>977</v>
      </c>
      <c r="P25" s="2719"/>
    </row>
    <row r="26" spans="1:16" ht="21" customHeight="1" thickBot="1">
      <c r="A26" s="2971" t="s">
        <v>62</v>
      </c>
      <c r="B26" s="2971"/>
      <c r="C26" s="317">
        <v>14</v>
      </c>
      <c r="D26" s="317">
        <v>12</v>
      </c>
      <c r="E26" s="317">
        <f>SUM(C26:D26)</f>
        <v>26</v>
      </c>
      <c r="F26" s="317">
        <v>0</v>
      </c>
      <c r="G26" s="317">
        <v>0</v>
      </c>
      <c r="H26" s="317">
        <v>0</v>
      </c>
      <c r="I26" s="317">
        <v>0</v>
      </c>
      <c r="J26" s="317">
        <v>0</v>
      </c>
      <c r="K26" s="317">
        <v>0</v>
      </c>
      <c r="L26" s="317">
        <f t="shared" si="1"/>
        <v>14</v>
      </c>
      <c r="M26" s="317">
        <f t="shared" si="2"/>
        <v>12</v>
      </c>
      <c r="N26" s="317">
        <f t="shared" si="3"/>
        <v>26</v>
      </c>
      <c r="O26" s="3079" t="s">
        <v>486</v>
      </c>
      <c r="P26" s="3079"/>
    </row>
    <row r="27" spans="1:16" ht="17.100000000000001" customHeight="1" thickTop="1">
      <c r="A27" s="1337"/>
      <c r="B27" s="1337"/>
      <c r="C27" s="28"/>
      <c r="D27" s="28"/>
      <c r="E27" s="28"/>
      <c r="F27" s="162"/>
      <c r="G27" s="162"/>
      <c r="H27" s="162"/>
      <c r="I27" s="162"/>
      <c r="J27" s="162"/>
      <c r="K27" s="162"/>
      <c r="L27" s="162"/>
      <c r="M27" s="162"/>
      <c r="N27" s="162"/>
      <c r="O27" s="146"/>
      <c r="P27" s="146"/>
    </row>
    <row r="28" spans="1:16" s="829" customFormat="1" ht="18.75" customHeight="1" thickBot="1">
      <c r="A28" s="2708" t="s">
        <v>2133</v>
      </c>
      <c r="B28" s="2708"/>
      <c r="C28" s="1435"/>
      <c r="D28" s="1435"/>
      <c r="E28" s="1435"/>
      <c r="F28" s="1435"/>
      <c r="G28" s="1435"/>
      <c r="H28" s="1435"/>
      <c r="I28" s="1435"/>
      <c r="J28" s="1435"/>
      <c r="K28" s="1435"/>
      <c r="L28" s="1435"/>
      <c r="M28" s="1435"/>
      <c r="N28" s="1435"/>
      <c r="O28" s="3074" t="s">
        <v>2190</v>
      </c>
      <c r="P28" s="3074"/>
    </row>
    <row r="29" spans="1:16" s="142" customFormat="1" ht="16.5" customHeight="1" thickTop="1">
      <c r="A29" s="3058" t="s">
        <v>53</v>
      </c>
      <c r="B29" s="3058" t="s">
        <v>54</v>
      </c>
      <c r="C29" s="3048" t="s">
        <v>45</v>
      </c>
      <c r="D29" s="3048"/>
      <c r="E29" s="3048"/>
      <c r="F29" s="3048" t="s">
        <v>46</v>
      </c>
      <c r="G29" s="3048"/>
      <c r="H29" s="3048"/>
      <c r="I29" s="3048" t="s">
        <v>972</v>
      </c>
      <c r="J29" s="3048"/>
      <c r="K29" s="3048"/>
      <c r="L29" s="3048" t="s">
        <v>905</v>
      </c>
      <c r="M29" s="3048"/>
      <c r="N29" s="3048"/>
      <c r="O29" s="3076" t="s">
        <v>509</v>
      </c>
      <c r="P29" s="3051" t="s">
        <v>502</v>
      </c>
    </row>
    <row r="30" spans="1:16" s="142" customFormat="1" ht="21.75" customHeight="1">
      <c r="A30" s="3054"/>
      <c r="B30" s="3054"/>
      <c r="C30" s="3049" t="s">
        <v>1673</v>
      </c>
      <c r="D30" s="3049"/>
      <c r="E30" s="3049"/>
      <c r="F30" s="3049" t="s">
        <v>463</v>
      </c>
      <c r="G30" s="3049"/>
      <c r="H30" s="3049"/>
      <c r="I30" s="3049" t="s">
        <v>1658</v>
      </c>
      <c r="J30" s="3049"/>
      <c r="K30" s="3049"/>
      <c r="L30" s="3049" t="s">
        <v>464</v>
      </c>
      <c r="M30" s="3049"/>
      <c r="N30" s="3049"/>
      <c r="O30" s="3077"/>
      <c r="P30" s="3052"/>
    </row>
    <row r="31" spans="1:16" s="142" customFormat="1" ht="18.75" customHeight="1">
      <c r="A31" s="3054"/>
      <c r="B31" s="3054"/>
      <c r="C31" s="1359" t="s">
        <v>931</v>
      </c>
      <c r="D31" s="1359" t="s">
        <v>1126</v>
      </c>
      <c r="E31" s="1335" t="s">
        <v>954</v>
      </c>
      <c r="F31" s="1359" t="s">
        <v>931</v>
      </c>
      <c r="G31" s="1359" t="s">
        <v>1126</v>
      </c>
      <c r="H31" s="1335" t="s">
        <v>954</v>
      </c>
      <c r="I31" s="1359" t="s">
        <v>931</v>
      </c>
      <c r="J31" s="1359" t="s">
        <v>1126</v>
      </c>
      <c r="K31" s="1335" t="s">
        <v>954</v>
      </c>
      <c r="L31" s="1359" t="s">
        <v>931</v>
      </c>
      <c r="M31" s="1359" t="s">
        <v>1126</v>
      </c>
      <c r="N31" s="1335" t="s">
        <v>954</v>
      </c>
      <c r="O31" s="3077"/>
      <c r="P31" s="3052"/>
    </row>
    <row r="32" spans="1:16" s="142" customFormat="1" ht="17.25" customHeight="1" thickBot="1">
      <c r="A32" s="3059"/>
      <c r="B32" s="3059"/>
      <c r="C32" s="931" t="s">
        <v>934</v>
      </c>
      <c r="D32" s="931" t="s">
        <v>935</v>
      </c>
      <c r="E32" s="931" t="s">
        <v>936</v>
      </c>
      <c r="F32" s="931" t="s">
        <v>934</v>
      </c>
      <c r="G32" s="931" t="s">
        <v>935</v>
      </c>
      <c r="H32" s="931" t="s">
        <v>936</v>
      </c>
      <c r="I32" s="931" t="s">
        <v>934</v>
      </c>
      <c r="J32" s="931" t="s">
        <v>935</v>
      </c>
      <c r="K32" s="931" t="s">
        <v>936</v>
      </c>
      <c r="L32" s="931" t="s">
        <v>934</v>
      </c>
      <c r="M32" s="931" t="s">
        <v>935</v>
      </c>
      <c r="N32" s="931" t="s">
        <v>936</v>
      </c>
      <c r="O32" s="3078"/>
      <c r="P32" s="3053"/>
    </row>
    <row r="33" spans="1:16" ht="22.5" customHeight="1">
      <c r="A33" s="2715" t="s">
        <v>63</v>
      </c>
      <c r="B33" s="1358" t="s">
        <v>77</v>
      </c>
      <c r="C33" s="948">
        <v>13</v>
      </c>
      <c r="D33" s="948">
        <v>45</v>
      </c>
      <c r="E33" s="1724">
        <f>SUM(C33:D33)</f>
        <v>58</v>
      </c>
      <c r="F33" s="1358">
        <v>0</v>
      </c>
      <c r="G33" s="1358">
        <v>0</v>
      </c>
      <c r="H33" s="1358">
        <v>0</v>
      </c>
      <c r="I33" s="1358">
        <v>0</v>
      </c>
      <c r="J33" s="1358">
        <v>0</v>
      </c>
      <c r="K33" s="1358">
        <v>0</v>
      </c>
      <c r="L33" s="1358">
        <f t="shared" ref="L33:L34" si="9">SUM(C33,F33,I33)</f>
        <v>13</v>
      </c>
      <c r="M33" s="1358">
        <f t="shared" ref="M33:M34" si="10">SUM(D33,G33,J33)</f>
        <v>45</v>
      </c>
      <c r="N33" s="1358">
        <f t="shared" ref="N33:N34" si="11">SUM(E33,H33,K33)</f>
        <v>58</v>
      </c>
      <c r="O33" s="920" t="s">
        <v>519</v>
      </c>
      <c r="P33" s="3068" t="s">
        <v>487</v>
      </c>
    </row>
    <row r="34" spans="1:16" ht="22.5" customHeight="1">
      <c r="A34" s="2704"/>
      <c r="B34" s="1338" t="s">
        <v>78</v>
      </c>
      <c r="C34" s="949">
        <v>29</v>
      </c>
      <c r="D34" s="949">
        <v>25</v>
      </c>
      <c r="E34" s="1724">
        <f t="shared" ref="E34:E37" si="12">SUM(C34:D34)</f>
        <v>54</v>
      </c>
      <c r="F34" s="1338">
        <v>0</v>
      </c>
      <c r="G34" s="1338">
        <v>0</v>
      </c>
      <c r="H34" s="1338">
        <v>0</v>
      </c>
      <c r="I34" s="1338">
        <v>0</v>
      </c>
      <c r="J34" s="1338">
        <v>0</v>
      </c>
      <c r="K34" s="1338">
        <v>0</v>
      </c>
      <c r="L34" s="1338">
        <f t="shared" si="9"/>
        <v>29</v>
      </c>
      <c r="M34" s="1338">
        <f t="shared" si="10"/>
        <v>25</v>
      </c>
      <c r="N34" s="1338">
        <f t="shared" si="11"/>
        <v>54</v>
      </c>
      <c r="O34" s="150" t="s">
        <v>521</v>
      </c>
      <c r="P34" s="3072"/>
    </row>
    <row r="35" spans="1:16" ht="22.5" customHeight="1">
      <c r="A35" s="2704"/>
      <c r="B35" s="1345" t="s">
        <v>79</v>
      </c>
      <c r="C35" s="950">
        <v>15</v>
      </c>
      <c r="D35" s="950">
        <v>19</v>
      </c>
      <c r="E35" s="1724">
        <f t="shared" si="12"/>
        <v>34</v>
      </c>
      <c r="F35" s="1345">
        <v>0</v>
      </c>
      <c r="G35" s="1345">
        <v>0</v>
      </c>
      <c r="H35" s="1337">
        <f>SUM(F35:G35)</f>
        <v>0</v>
      </c>
      <c r="I35" s="1337">
        <v>0</v>
      </c>
      <c r="J35" s="1337">
        <v>0</v>
      </c>
      <c r="K35" s="1337">
        <v>0</v>
      </c>
      <c r="L35" s="1337">
        <f>SUM(C35,F35,I35)</f>
        <v>15</v>
      </c>
      <c r="M35" s="1337">
        <f t="shared" ref="M35:N35" si="13">SUM(D35,G35,J35)</f>
        <v>19</v>
      </c>
      <c r="N35" s="1337">
        <f t="shared" si="13"/>
        <v>34</v>
      </c>
      <c r="O35" s="352" t="s">
        <v>522</v>
      </c>
      <c r="P35" s="3072"/>
    </row>
    <row r="36" spans="1:16" ht="22.5" customHeight="1">
      <c r="A36" s="2704"/>
      <c r="B36" s="1338" t="s">
        <v>248</v>
      </c>
      <c r="C36" s="949">
        <v>14</v>
      </c>
      <c r="D36" s="949">
        <v>11</v>
      </c>
      <c r="E36" s="1724">
        <f t="shared" si="12"/>
        <v>25</v>
      </c>
      <c r="F36" s="1338">
        <v>0</v>
      </c>
      <c r="G36" s="1338">
        <v>0</v>
      </c>
      <c r="H36" s="1338">
        <f t="shared" ref="H36:H50" si="14">SUM(F36:G36)</f>
        <v>0</v>
      </c>
      <c r="I36" s="1338">
        <v>0</v>
      </c>
      <c r="J36" s="1338">
        <v>0</v>
      </c>
      <c r="K36" s="1338">
        <v>0</v>
      </c>
      <c r="L36" s="1338">
        <f t="shared" ref="L36:L51" si="15">SUM(C36,F36,I36)</f>
        <v>14</v>
      </c>
      <c r="M36" s="1338">
        <f t="shared" ref="M36:M51" si="16">SUM(D36,G36,J36)</f>
        <v>11</v>
      </c>
      <c r="N36" s="1338">
        <f t="shared" ref="N36:N51" si="17">SUM(E36,H36,K36)</f>
        <v>25</v>
      </c>
      <c r="O36" s="316" t="s">
        <v>595</v>
      </c>
      <c r="P36" s="3072"/>
    </row>
    <row r="37" spans="1:16" ht="22.5" customHeight="1">
      <c r="A37" s="2705"/>
      <c r="B37" s="1338" t="s">
        <v>249</v>
      </c>
      <c r="C37" s="949">
        <v>24</v>
      </c>
      <c r="D37" s="949">
        <v>49</v>
      </c>
      <c r="E37" s="1724">
        <f t="shared" si="12"/>
        <v>73</v>
      </c>
      <c r="F37" s="1338">
        <v>0</v>
      </c>
      <c r="G37" s="1338">
        <v>0</v>
      </c>
      <c r="H37" s="1338">
        <f t="shared" si="14"/>
        <v>0</v>
      </c>
      <c r="I37" s="1338">
        <v>0</v>
      </c>
      <c r="J37" s="1338">
        <v>0</v>
      </c>
      <c r="K37" s="1338">
        <v>0</v>
      </c>
      <c r="L37" s="1338">
        <f t="shared" si="15"/>
        <v>24</v>
      </c>
      <c r="M37" s="1338">
        <f t="shared" si="16"/>
        <v>49</v>
      </c>
      <c r="N37" s="1338">
        <f t="shared" si="17"/>
        <v>73</v>
      </c>
      <c r="O37" s="155" t="s">
        <v>698</v>
      </c>
      <c r="P37" s="3069"/>
    </row>
    <row r="38" spans="1:16" ht="20.25" customHeight="1">
      <c r="A38" s="2706" t="s">
        <v>225</v>
      </c>
      <c r="B38" s="2706"/>
      <c r="C38" s="949">
        <f t="shared" ref="C38:N38" si="18">SUM(C33:C37)</f>
        <v>95</v>
      </c>
      <c r="D38" s="949">
        <f t="shared" si="18"/>
        <v>149</v>
      </c>
      <c r="E38" s="949">
        <f t="shared" si="18"/>
        <v>244</v>
      </c>
      <c r="F38" s="949">
        <f t="shared" si="18"/>
        <v>0</v>
      </c>
      <c r="G38" s="949">
        <f t="shared" si="18"/>
        <v>0</v>
      </c>
      <c r="H38" s="949">
        <f t="shared" si="18"/>
        <v>0</v>
      </c>
      <c r="I38" s="949">
        <f t="shared" si="18"/>
        <v>0</v>
      </c>
      <c r="J38" s="949">
        <f t="shared" si="18"/>
        <v>0</v>
      </c>
      <c r="K38" s="949">
        <f t="shared" si="18"/>
        <v>0</v>
      </c>
      <c r="L38" s="949">
        <f t="shared" si="18"/>
        <v>95</v>
      </c>
      <c r="M38" s="949">
        <f t="shared" si="18"/>
        <v>149</v>
      </c>
      <c r="N38" s="949">
        <f t="shared" si="18"/>
        <v>244</v>
      </c>
      <c r="O38" s="2738" t="s">
        <v>977</v>
      </c>
      <c r="P38" s="2738"/>
    </row>
    <row r="39" spans="1:16" ht="30" customHeight="1">
      <c r="A39" s="2709" t="s">
        <v>64</v>
      </c>
      <c r="B39" s="1338" t="s">
        <v>87</v>
      </c>
      <c r="C39" s="2358">
        <v>80</v>
      </c>
      <c r="D39" s="2358">
        <v>35</v>
      </c>
      <c r="E39" s="2358">
        <f>SUM(C39:D39)</f>
        <v>115</v>
      </c>
      <c r="F39" s="2358">
        <v>0</v>
      </c>
      <c r="G39" s="2358">
        <v>0</v>
      </c>
      <c r="H39" s="1338">
        <f t="shared" si="14"/>
        <v>0</v>
      </c>
      <c r="I39" s="2358">
        <v>0</v>
      </c>
      <c r="J39" s="2358">
        <v>0</v>
      </c>
      <c r="K39" s="2358">
        <v>0</v>
      </c>
      <c r="L39" s="2358">
        <f t="shared" si="15"/>
        <v>80</v>
      </c>
      <c r="M39" s="2358">
        <f t="shared" si="16"/>
        <v>35</v>
      </c>
      <c r="N39" s="1338">
        <f t="shared" si="17"/>
        <v>115</v>
      </c>
      <c r="O39" s="1350" t="s">
        <v>1082</v>
      </c>
      <c r="P39" s="3082" t="s">
        <v>527</v>
      </c>
    </row>
    <row r="40" spans="1:16" ht="22.5" customHeight="1">
      <c r="A40" s="2710"/>
      <c r="B40" s="1338" t="s">
        <v>84</v>
      </c>
      <c r="C40" s="949">
        <v>65</v>
      </c>
      <c r="D40" s="949">
        <v>31</v>
      </c>
      <c r="E40" s="949">
        <f t="shared" ref="E40:E42" si="19">SUM(C40:D40)</f>
        <v>96</v>
      </c>
      <c r="F40" s="1338">
        <v>0</v>
      </c>
      <c r="G40" s="1338">
        <v>0</v>
      </c>
      <c r="H40" s="1338">
        <f t="shared" si="14"/>
        <v>0</v>
      </c>
      <c r="I40" s="1338">
        <v>0</v>
      </c>
      <c r="J40" s="1338">
        <v>1</v>
      </c>
      <c r="K40" s="1338">
        <v>1</v>
      </c>
      <c r="L40" s="1338">
        <f t="shared" si="15"/>
        <v>65</v>
      </c>
      <c r="M40" s="1338">
        <f t="shared" si="16"/>
        <v>32</v>
      </c>
      <c r="N40" s="1338">
        <f t="shared" si="17"/>
        <v>97</v>
      </c>
      <c r="O40" s="1339" t="s">
        <v>532</v>
      </c>
      <c r="P40" s="3083"/>
    </row>
    <row r="41" spans="1:16" ht="30.75" customHeight="1">
      <c r="A41" s="2710"/>
      <c r="B41" s="1338" t="s">
        <v>173</v>
      </c>
      <c r="C41" s="949">
        <v>88</v>
      </c>
      <c r="D41" s="949">
        <v>24</v>
      </c>
      <c r="E41" s="949">
        <f t="shared" si="19"/>
        <v>112</v>
      </c>
      <c r="F41" s="1338">
        <v>0</v>
      </c>
      <c r="G41" s="1338">
        <v>0</v>
      </c>
      <c r="H41" s="1338">
        <f t="shared" si="14"/>
        <v>0</v>
      </c>
      <c r="I41" s="1338">
        <v>0</v>
      </c>
      <c r="J41" s="1338">
        <v>0</v>
      </c>
      <c r="K41" s="1338">
        <v>0</v>
      </c>
      <c r="L41" s="1338">
        <f t="shared" si="15"/>
        <v>88</v>
      </c>
      <c r="M41" s="1338">
        <f t="shared" si="16"/>
        <v>24</v>
      </c>
      <c r="N41" s="1338">
        <f t="shared" si="17"/>
        <v>112</v>
      </c>
      <c r="O41" s="1343" t="s">
        <v>686</v>
      </c>
      <c r="P41" s="3083"/>
    </row>
    <row r="42" spans="1:16" ht="22.5" customHeight="1">
      <c r="A42" s="2711"/>
      <c r="B42" s="1338" t="s">
        <v>97</v>
      </c>
      <c r="C42" s="949">
        <v>53</v>
      </c>
      <c r="D42" s="949">
        <v>19</v>
      </c>
      <c r="E42" s="949">
        <f t="shared" si="19"/>
        <v>72</v>
      </c>
      <c r="F42" s="1338">
        <v>0</v>
      </c>
      <c r="G42" s="1338">
        <v>0</v>
      </c>
      <c r="H42" s="1338">
        <f t="shared" si="14"/>
        <v>0</v>
      </c>
      <c r="I42" s="1338">
        <v>0</v>
      </c>
      <c r="J42" s="1338">
        <v>0</v>
      </c>
      <c r="K42" s="1338">
        <v>0</v>
      </c>
      <c r="L42" s="1338">
        <f t="shared" si="15"/>
        <v>53</v>
      </c>
      <c r="M42" s="1338">
        <f t="shared" si="16"/>
        <v>19</v>
      </c>
      <c r="N42" s="1338">
        <f t="shared" si="17"/>
        <v>72</v>
      </c>
      <c r="O42" s="1339" t="s">
        <v>533</v>
      </c>
      <c r="P42" s="3084"/>
    </row>
    <row r="43" spans="1:16" ht="22.5" customHeight="1">
      <c r="A43" s="2706" t="s">
        <v>225</v>
      </c>
      <c r="B43" s="2706"/>
      <c r="C43" s="949">
        <f>SUM(C39:C42)</f>
        <v>286</v>
      </c>
      <c r="D43" s="949">
        <f t="shared" ref="D43:K43" si="20">SUM(D39:D42)</f>
        <v>109</v>
      </c>
      <c r="E43" s="949">
        <f t="shared" si="20"/>
        <v>395</v>
      </c>
      <c r="F43" s="949">
        <f t="shared" si="20"/>
        <v>0</v>
      </c>
      <c r="G43" s="949">
        <f t="shared" si="20"/>
        <v>0</v>
      </c>
      <c r="H43" s="1338">
        <f t="shared" si="14"/>
        <v>0</v>
      </c>
      <c r="I43" s="949">
        <f t="shared" si="20"/>
        <v>0</v>
      </c>
      <c r="J43" s="949">
        <f t="shared" si="20"/>
        <v>1</v>
      </c>
      <c r="K43" s="949">
        <f t="shared" si="20"/>
        <v>1</v>
      </c>
      <c r="L43" s="1338">
        <f t="shared" si="15"/>
        <v>286</v>
      </c>
      <c r="M43" s="1338">
        <f t="shared" si="16"/>
        <v>110</v>
      </c>
      <c r="N43" s="1338">
        <f t="shared" si="17"/>
        <v>396</v>
      </c>
      <c r="O43" s="2738" t="s">
        <v>977</v>
      </c>
      <c r="P43" s="2738"/>
    </row>
    <row r="44" spans="1:16" ht="22.5" customHeight="1">
      <c r="A44" s="3086" t="s">
        <v>243</v>
      </c>
      <c r="B44" s="339" t="s">
        <v>80</v>
      </c>
      <c r="C44" s="949">
        <v>23</v>
      </c>
      <c r="D44" s="949">
        <v>20</v>
      </c>
      <c r="E44" s="949">
        <f>SUM(C44:D44)</f>
        <v>43</v>
      </c>
      <c r="F44" s="1338">
        <v>0</v>
      </c>
      <c r="G44" s="1338">
        <v>0</v>
      </c>
      <c r="H44" s="1338">
        <f t="shared" si="14"/>
        <v>0</v>
      </c>
      <c r="I44" s="1338">
        <v>0</v>
      </c>
      <c r="J44" s="1338">
        <v>0</v>
      </c>
      <c r="K44" s="1338">
        <v>0</v>
      </c>
      <c r="L44" s="1338">
        <f t="shared" si="15"/>
        <v>23</v>
      </c>
      <c r="M44" s="1338">
        <f t="shared" si="16"/>
        <v>20</v>
      </c>
      <c r="N44" s="1338">
        <f t="shared" si="17"/>
        <v>43</v>
      </c>
      <c r="O44" s="150" t="s">
        <v>523</v>
      </c>
      <c r="P44" s="3080" t="s">
        <v>696</v>
      </c>
    </row>
    <row r="45" spans="1:16" ht="22.5" customHeight="1">
      <c r="A45" s="3087"/>
      <c r="B45" s="339" t="s">
        <v>250</v>
      </c>
      <c r="C45" s="949">
        <v>31</v>
      </c>
      <c r="D45" s="949">
        <v>46</v>
      </c>
      <c r="E45" s="949">
        <f>SUM(C45:D45)</f>
        <v>77</v>
      </c>
      <c r="F45" s="1338">
        <v>0</v>
      </c>
      <c r="G45" s="1338">
        <v>0</v>
      </c>
      <c r="H45" s="1338">
        <f t="shared" si="14"/>
        <v>0</v>
      </c>
      <c r="I45" s="1338">
        <v>0</v>
      </c>
      <c r="J45" s="1338">
        <v>0</v>
      </c>
      <c r="K45" s="1338">
        <v>0</v>
      </c>
      <c r="L45" s="1338">
        <f t="shared" si="15"/>
        <v>31</v>
      </c>
      <c r="M45" s="1338">
        <f t="shared" si="16"/>
        <v>46</v>
      </c>
      <c r="N45" s="1338">
        <f t="shared" si="17"/>
        <v>77</v>
      </c>
      <c r="O45" s="150" t="s">
        <v>507</v>
      </c>
      <c r="P45" s="3081"/>
    </row>
    <row r="46" spans="1:16" ht="22.5" customHeight="1">
      <c r="A46" s="2706" t="s">
        <v>219</v>
      </c>
      <c r="B46" s="2706"/>
      <c r="C46" s="949">
        <f>SUM(C44:C45)</f>
        <v>54</v>
      </c>
      <c r="D46" s="949">
        <f t="shared" ref="D46:K46" si="21">SUM(D44:D45)</f>
        <v>66</v>
      </c>
      <c r="E46" s="949">
        <f t="shared" si="21"/>
        <v>120</v>
      </c>
      <c r="F46" s="949">
        <f t="shared" si="21"/>
        <v>0</v>
      </c>
      <c r="G46" s="949">
        <f t="shared" si="21"/>
        <v>0</v>
      </c>
      <c r="H46" s="949">
        <f t="shared" si="21"/>
        <v>0</v>
      </c>
      <c r="I46" s="949">
        <f t="shared" si="21"/>
        <v>0</v>
      </c>
      <c r="J46" s="949">
        <f t="shared" si="21"/>
        <v>0</v>
      </c>
      <c r="K46" s="949">
        <f t="shared" si="21"/>
        <v>0</v>
      </c>
      <c r="L46" s="1338">
        <f t="shared" si="15"/>
        <v>54</v>
      </c>
      <c r="M46" s="1338">
        <f t="shared" si="16"/>
        <v>66</v>
      </c>
      <c r="N46" s="1338">
        <f t="shared" si="17"/>
        <v>120</v>
      </c>
      <c r="O46" s="2738" t="s">
        <v>977</v>
      </c>
      <c r="P46" s="2738"/>
    </row>
    <row r="47" spans="1:16" ht="22.5" customHeight="1">
      <c r="A47" s="2703" t="s">
        <v>239</v>
      </c>
      <c r="B47" s="339" t="s">
        <v>101</v>
      </c>
      <c r="C47" s="949">
        <v>29</v>
      </c>
      <c r="D47" s="949">
        <v>109</v>
      </c>
      <c r="E47" s="949">
        <f>SUM(C47:D47)</f>
        <v>138</v>
      </c>
      <c r="F47" s="1338">
        <v>0</v>
      </c>
      <c r="G47" s="1338">
        <v>0</v>
      </c>
      <c r="H47" s="1338">
        <f t="shared" si="14"/>
        <v>0</v>
      </c>
      <c r="I47" s="1338">
        <v>0</v>
      </c>
      <c r="J47" s="1338">
        <v>0</v>
      </c>
      <c r="K47" s="1338">
        <v>0</v>
      </c>
      <c r="L47" s="1338">
        <f t="shared" si="15"/>
        <v>29</v>
      </c>
      <c r="M47" s="1338">
        <f t="shared" si="16"/>
        <v>109</v>
      </c>
      <c r="N47" s="1338">
        <f t="shared" si="17"/>
        <v>138</v>
      </c>
      <c r="O47" s="150" t="s">
        <v>605</v>
      </c>
      <c r="P47" s="3071" t="s">
        <v>590</v>
      </c>
    </row>
    <row r="48" spans="1:16" ht="22.5" customHeight="1">
      <c r="A48" s="2704"/>
      <c r="B48" s="339" t="s">
        <v>251</v>
      </c>
      <c r="C48" s="949">
        <v>24</v>
      </c>
      <c r="D48" s="949">
        <v>23</v>
      </c>
      <c r="E48" s="949">
        <f t="shared" ref="E48:E50" si="22">SUM(C48:D48)</f>
        <v>47</v>
      </c>
      <c r="F48" s="1338">
        <v>0</v>
      </c>
      <c r="G48" s="1338">
        <v>0</v>
      </c>
      <c r="H48" s="1338">
        <f t="shared" si="14"/>
        <v>0</v>
      </c>
      <c r="I48" s="1338">
        <v>0</v>
      </c>
      <c r="J48" s="1338">
        <v>0</v>
      </c>
      <c r="K48" s="1338">
        <v>0</v>
      </c>
      <c r="L48" s="1338">
        <f t="shared" si="15"/>
        <v>24</v>
      </c>
      <c r="M48" s="1338">
        <f t="shared" si="16"/>
        <v>23</v>
      </c>
      <c r="N48" s="1338">
        <f t="shared" si="17"/>
        <v>47</v>
      </c>
      <c r="O48" s="150" t="s">
        <v>507</v>
      </c>
      <c r="P48" s="3072"/>
    </row>
    <row r="49" spans="1:16" ht="22.5" customHeight="1">
      <c r="A49" s="2704"/>
      <c r="B49" s="339" t="s">
        <v>162</v>
      </c>
      <c r="C49" s="949">
        <v>9</v>
      </c>
      <c r="D49" s="949">
        <v>47</v>
      </c>
      <c r="E49" s="949">
        <f t="shared" si="22"/>
        <v>56</v>
      </c>
      <c r="F49" s="1338">
        <v>0</v>
      </c>
      <c r="G49" s="1338">
        <v>0</v>
      </c>
      <c r="H49" s="1338">
        <f t="shared" si="14"/>
        <v>0</v>
      </c>
      <c r="I49" s="1338">
        <v>0</v>
      </c>
      <c r="J49" s="1338">
        <v>0</v>
      </c>
      <c r="K49" s="1338">
        <v>0</v>
      </c>
      <c r="L49" s="1338">
        <f t="shared" si="15"/>
        <v>9</v>
      </c>
      <c r="M49" s="1338">
        <f t="shared" si="16"/>
        <v>47</v>
      </c>
      <c r="N49" s="1338">
        <f t="shared" si="17"/>
        <v>56</v>
      </c>
      <c r="O49" s="150" t="s">
        <v>587</v>
      </c>
      <c r="P49" s="3072"/>
    </row>
    <row r="50" spans="1:16" ht="31.5" customHeight="1">
      <c r="A50" s="2705"/>
      <c r="B50" s="2385" t="s">
        <v>253</v>
      </c>
      <c r="C50" s="949">
        <v>106</v>
      </c>
      <c r="D50" s="949">
        <v>138</v>
      </c>
      <c r="E50" s="949">
        <f t="shared" si="22"/>
        <v>244</v>
      </c>
      <c r="F50" s="949">
        <v>0</v>
      </c>
      <c r="G50" s="949">
        <v>0</v>
      </c>
      <c r="H50" s="949">
        <f t="shared" si="14"/>
        <v>0</v>
      </c>
      <c r="I50" s="949">
        <v>0</v>
      </c>
      <c r="J50" s="949">
        <v>0</v>
      </c>
      <c r="K50" s="949">
        <v>0</v>
      </c>
      <c r="L50" s="949">
        <f t="shared" si="15"/>
        <v>106</v>
      </c>
      <c r="M50" s="949">
        <f t="shared" si="16"/>
        <v>138</v>
      </c>
      <c r="N50" s="949">
        <f t="shared" si="17"/>
        <v>244</v>
      </c>
      <c r="O50" s="813" t="s">
        <v>1182</v>
      </c>
      <c r="P50" s="3069"/>
    </row>
    <row r="51" spans="1:16" ht="22.5" customHeight="1" thickBot="1">
      <c r="A51" s="2728" t="s">
        <v>219</v>
      </c>
      <c r="B51" s="2728"/>
      <c r="C51" s="1360">
        <f>SUM(C47:C50)</f>
        <v>168</v>
      </c>
      <c r="D51" s="1360">
        <f t="shared" ref="D51:K51" si="23">SUM(D47:D50)</f>
        <v>317</v>
      </c>
      <c r="E51" s="1360">
        <f t="shared" si="23"/>
        <v>485</v>
      </c>
      <c r="F51" s="1360">
        <f t="shared" si="23"/>
        <v>0</v>
      </c>
      <c r="G51" s="1360">
        <f t="shared" si="23"/>
        <v>0</v>
      </c>
      <c r="H51" s="1360">
        <f t="shared" si="23"/>
        <v>0</v>
      </c>
      <c r="I51" s="1360">
        <f t="shared" si="23"/>
        <v>0</v>
      </c>
      <c r="J51" s="1360">
        <f t="shared" si="23"/>
        <v>0</v>
      </c>
      <c r="K51" s="1360">
        <f t="shared" si="23"/>
        <v>0</v>
      </c>
      <c r="L51" s="1360">
        <f t="shared" si="15"/>
        <v>168</v>
      </c>
      <c r="M51" s="1360">
        <f t="shared" si="16"/>
        <v>317</v>
      </c>
      <c r="N51" s="1360">
        <f t="shared" si="17"/>
        <v>485</v>
      </c>
      <c r="O51" s="3073" t="s">
        <v>977</v>
      </c>
      <c r="P51" s="3073"/>
    </row>
    <row r="52" spans="1:16" ht="18" customHeight="1" thickTop="1">
      <c r="A52" s="1344"/>
      <c r="B52" s="1344"/>
      <c r="C52" s="28"/>
      <c r="D52" s="28"/>
      <c r="E52" s="28"/>
      <c r="F52" s="162"/>
      <c r="G52" s="162"/>
      <c r="H52" s="162"/>
      <c r="I52" s="162"/>
      <c r="J52" s="162"/>
      <c r="K52" s="162"/>
      <c r="L52" s="162"/>
      <c r="M52" s="162"/>
      <c r="N52" s="162"/>
      <c r="O52" s="146"/>
      <c r="P52" s="146"/>
    </row>
    <row r="53" spans="1:16" ht="18" customHeight="1">
      <c r="A53" s="3054"/>
      <c r="B53" s="3054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46"/>
      <c r="P53" s="146"/>
    </row>
    <row r="54" spans="1:16" ht="18" customHeight="1">
      <c r="A54" s="1344"/>
      <c r="B54" s="1344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46"/>
      <c r="P54" s="146"/>
    </row>
    <row r="55" spans="1:16" ht="18" customHeight="1">
      <c r="A55" s="1344"/>
      <c r="B55" s="1344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46"/>
      <c r="P55" s="146"/>
    </row>
    <row r="56" spans="1:16" ht="18" customHeight="1">
      <c r="A56" s="1344"/>
      <c r="B56" s="1344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46"/>
      <c r="P56" s="146"/>
    </row>
    <row r="57" spans="1:16" s="829" customFormat="1" ht="18.75" customHeight="1" thickBot="1">
      <c r="A57" s="2708" t="s">
        <v>2133</v>
      </c>
      <c r="B57" s="2708"/>
      <c r="C57" s="2151"/>
      <c r="D57" s="2151"/>
      <c r="E57" s="2151"/>
      <c r="F57" s="2151"/>
      <c r="G57" s="2151"/>
      <c r="H57" s="2151"/>
      <c r="I57" s="2151"/>
      <c r="J57" s="2151"/>
      <c r="K57" s="2151"/>
      <c r="L57" s="2151"/>
      <c r="M57" s="2151"/>
      <c r="N57" s="2151"/>
      <c r="O57" s="3074" t="s">
        <v>2190</v>
      </c>
      <c r="P57" s="3074"/>
    </row>
    <row r="58" spans="1:16" s="142" customFormat="1" ht="22.5" customHeight="1" thickTop="1">
      <c r="A58" s="3058" t="s">
        <v>53</v>
      </c>
      <c r="B58" s="3058" t="s">
        <v>54</v>
      </c>
      <c r="C58" s="3048" t="s">
        <v>45</v>
      </c>
      <c r="D58" s="3048"/>
      <c r="E58" s="3048"/>
      <c r="F58" s="3048" t="s">
        <v>46</v>
      </c>
      <c r="G58" s="3048"/>
      <c r="H58" s="3048"/>
      <c r="I58" s="3048" t="s">
        <v>972</v>
      </c>
      <c r="J58" s="3048"/>
      <c r="K58" s="3048"/>
      <c r="L58" s="3048" t="s">
        <v>905</v>
      </c>
      <c r="M58" s="3048"/>
      <c r="N58" s="3048"/>
      <c r="O58" s="3076" t="s">
        <v>509</v>
      </c>
      <c r="P58" s="3051" t="s">
        <v>502</v>
      </c>
    </row>
    <row r="59" spans="1:16" s="142" customFormat="1" ht="22.5" customHeight="1">
      <c r="A59" s="3054"/>
      <c r="B59" s="3054"/>
      <c r="C59" s="3049" t="s">
        <v>1673</v>
      </c>
      <c r="D59" s="3049"/>
      <c r="E59" s="3049"/>
      <c r="F59" s="3049" t="s">
        <v>463</v>
      </c>
      <c r="G59" s="3049"/>
      <c r="H59" s="3049"/>
      <c r="I59" s="3049" t="s">
        <v>1658</v>
      </c>
      <c r="J59" s="3049"/>
      <c r="K59" s="3049"/>
      <c r="L59" s="3049" t="s">
        <v>464</v>
      </c>
      <c r="M59" s="3049"/>
      <c r="N59" s="3049"/>
      <c r="O59" s="3077"/>
      <c r="P59" s="3052"/>
    </row>
    <row r="60" spans="1:16" s="142" customFormat="1" ht="18.75" customHeight="1">
      <c r="A60" s="3054"/>
      <c r="B60" s="3054"/>
      <c r="C60" s="1359" t="s">
        <v>931</v>
      </c>
      <c r="D60" s="1359" t="s">
        <v>1126</v>
      </c>
      <c r="E60" s="1335" t="s">
        <v>954</v>
      </c>
      <c r="F60" s="1359" t="s">
        <v>931</v>
      </c>
      <c r="G60" s="1359" t="s">
        <v>1126</v>
      </c>
      <c r="H60" s="1335" t="s">
        <v>954</v>
      </c>
      <c r="I60" s="1359" t="s">
        <v>931</v>
      </c>
      <c r="J60" s="1359" t="s">
        <v>1126</v>
      </c>
      <c r="K60" s="1335" t="s">
        <v>954</v>
      </c>
      <c r="L60" s="1359" t="s">
        <v>931</v>
      </c>
      <c r="M60" s="1359" t="s">
        <v>1126</v>
      </c>
      <c r="N60" s="1335" t="s">
        <v>954</v>
      </c>
      <c r="O60" s="3077"/>
      <c r="P60" s="3052"/>
    </row>
    <row r="61" spans="1:16" s="142" customFormat="1" ht="17.25" customHeight="1" thickBot="1">
      <c r="A61" s="3059"/>
      <c r="B61" s="3059"/>
      <c r="C61" s="931" t="s">
        <v>934</v>
      </c>
      <c r="D61" s="931" t="s">
        <v>935</v>
      </c>
      <c r="E61" s="931" t="s">
        <v>936</v>
      </c>
      <c r="F61" s="931" t="s">
        <v>934</v>
      </c>
      <c r="G61" s="931" t="s">
        <v>935</v>
      </c>
      <c r="H61" s="931" t="s">
        <v>936</v>
      </c>
      <c r="I61" s="931" t="s">
        <v>934</v>
      </c>
      <c r="J61" s="931" t="s">
        <v>935</v>
      </c>
      <c r="K61" s="931" t="s">
        <v>936</v>
      </c>
      <c r="L61" s="931" t="s">
        <v>934</v>
      </c>
      <c r="M61" s="931" t="s">
        <v>935</v>
      </c>
      <c r="N61" s="931" t="s">
        <v>936</v>
      </c>
      <c r="O61" s="3078"/>
      <c r="P61" s="3053"/>
    </row>
    <row r="62" spans="1:16" ht="19.5" customHeight="1">
      <c r="A62" s="2747" t="s">
        <v>42</v>
      </c>
      <c r="B62" s="136" t="s">
        <v>77</v>
      </c>
      <c r="C62" s="1729">
        <v>0</v>
      </c>
      <c r="D62" s="1729">
        <v>39</v>
      </c>
      <c r="E62" s="1729">
        <f>SUM(C62:D62)</f>
        <v>39</v>
      </c>
      <c r="F62" s="1382">
        <v>0</v>
      </c>
      <c r="G62" s="1382">
        <v>0</v>
      </c>
      <c r="H62" s="1382">
        <f t="shared" ref="H62:H64" si="24">SUM(F62:G62)</f>
        <v>0</v>
      </c>
      <c r="I62" s="1382">
        <v>0</v>
      </c>
      <c r="J62" s="1382">
        <v>0</v>
      </c>
      <c r="K62" s="1382">
        <v>0</v>
      </c>
      <c r="L62" s="1382">
        <f t="shared" ref="L62:L70" si="25">SUM(C62,F62,I62)</f>
        <v>0</v>
      </c>
      <c r="M62" s="1382">
        <f t="shared" ref="M62:M70" si="26">SUM(D62,G62,J62)</f>
        <v>39</v>
      </c>
      <c r="N62" s="1382">
        <f t="shared" ref="N62:N64" si="27">SUM(E62,H62,K62)</f>
        <v>39</v>
      </c>
      <c r="O62" s="920" t="s">
        <v>519</v>
      </c>
      <c r="P62" s="2759" t="s">
        <v>543</v>
      </c>
    </row>
    <row r="63" spans="1:16" ht="19.5" customHeight="1">
      <c r="A63" s="2710"/>
      <c r="B63" s="339" t="s">
        <v>78</v>
      </c>
      <c r="C63" s="1729">
        <v>0</v>
      </c>
      <c r="D63" s="1729">
        <v>34</v>
      </c>
      <c r="E63" s="1729">
        <f t="shared" ref="E63:E70" si="28">SUM(C63:D63)</f>
        <v>34</v>
      </c>
      <c r="F63" s="1383">
        <v>0</v>
      </c>
      <c r="G63" s="1383">
        <v>0</v>
      </c>
      <c r="H63" s="1383">
        <f t="shared" si="24"/>
        <v>0</v>
      </c>
      <c r="I63" s="1383">
        <v>0</v>
      </c>
      <c r="J63" s="1383">
        <v>0</v>
      </c>
      <c r="K63" s="1383">
        <v>0</v>
      </c>
      <c r="L63" s="1383">
        <f t="shared" si="25"/>
        <v>0</v>
      </c>
      <c r="M63" s="1383">
        <f t="shared" si="26"/>
        <v>34</v>
      </c>
      <c r="N63" s="1383">
        <f t="shared" si="27"/>
        <v>34</v>
      </c>
      <c r="O63" s="150" t="s">
        <v>521</v>
      </c>
      <c r="P63" s="2760"/>
    </row>
    <row r="64" spans="1:16" ht="19.5" customHeight="1">
      <c r="A64" s="2710"/>
      <c r="B64" s="339" t="s">
        <v>79</v>
      </c>
      <c r="C64" s="1729">
        <v>0</v>
      </c>
      <c r="D64" s="1729">
        <v>35</v>
      </c>
      <c r="E64" s="1729">
        <f t="shared" si="28"/>
        <v>35</v>
      </c>
      <c r="F64" s="1383">
        <v>0</v>
      </c>
      <c r="G64" s="1383">
        <v>0</v>
      </c>
      <c r="H64" s="1383">
        <f t="shared" si="24"/>
        <v>0</v>
      </c>
      <c r="I64" s="1383">
        <v>0</v>
      </c>
      <c r="J64" s="1383">
        <v>0</v>
      </c>
      <c r="K64" s="1383">
        <v>0</v>
      </c>
      <c r="L64" s="1383">
        <f t="shared" si="25"/>
        <v>0</v>
      </c>
      <c r="M64" s="1383">
        <f t="shared" si="26"/>
        <v>35</v>
      </c>
      <c r="N64" s="1383">
        <f t="shared" si="27"/>
        <v>35</v>
      </c>
      <c r="O64" s="150" t="s">
        <v>522</v>
      </c>
      <c r="P64" s="2760"/>
    </row>
    <row r="65" spans="1:29" s="145" customFormat="1" ht="19.5" customHeight="1">
      <c r="A65" s="2710"/>
      <c r="B65" s="996" t="s">
        <v>80</v>
      </c>
      <c r="C65" s="1729">
        <v>0</v>
      </c>
      <c r="D65" s="1729">
        <v>118</v>
      </c>
      <c r="E65" s="1729">
        <f t="shared" si="28"/>
        <v>118</v>
      </c>
      <c r="F65" s="996">
        <v>0</v>
      </c>
      <c r="G65" s="996">
        <v>0</v>
      </c>
      <c r="H65" s="996">
        <v>0</v>
      </c>
      <c r="I65" s="996">
        <v>0</v>
      </c>
      <c r="J65" s="996">
        <v>0</v>
      </c>
      <c r="K65" s="996">
        <v>0</v>
      </c>
      <c r="L65" s="1396">
        <f t="shared" si="25"/>
        <v>0</v>
      </c>
      <c r="M65" s="1396">
        <f t="shared" si="26"/>
        <v>118</v>
      </c>
      <c r="N65" s="1396">
        <f t="shared" ref="N65" si="29">SUM(E65,H65,K65)</f>
        <v>118</v>
      </c>
      <c r="O65" s="350" t="s">
        <v>523</v>
      </c>
      <c r="P65" s="2760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</row>
    <row r="66" spans="1:29" s="145" customFormat="1" ht="19.5" customHeight="1">
      <c r="A66" s="2710"/>
      <c r="B66" s="1383" t="s">
        <v>22</v>
      </c>
      <c r="C66" s="1729">
        <v>0</v>
      </c>
      <c r="D66" s="1729">
        <v>14</v>
      </c>
      <c r="E66" s="1729">
        <f t="shared" si="28"/>
        <v>14</v>
      </c>
      <c r="F66" s="1383">
        <v>0</v>
      </c>
      <c r="G66" s="1383">
        <v>0</v>
      </c>
      <c r="H66" s="1383">
        <v>0</v>
      </c>
      <c r="I66" s="1383">
        <v>0</v>
      </c>
      <c r="J66" s="1383">
        <v>0</v>
      </c>
      <c r="K66" s="1383">
        <v>0</v>
      </c>
      <c r="L66" s="1383">
        <f t="shared" si="25"/>
        <v>0</v>
      </c>
      <c r="M66" s="1383">
        <f t="shared" si="26"/>
        <v>14</v>
      </c>
      <c r="N66" s="1383">
        <f t="shared" ref="N66:N72" si="30">SUM(E66,H66,K66)</f>
        <v>14</v>
      </c>
      <c r="O66" s="49" t="s">
        <v>507</v>
      </c>
      <c r="P66" s="2760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</row>
    <row r="67" spans="1:29" s="145" customFormat="1" ht="19.5" customHeight="1">
      <c r="A67" s="2710"/>
      <c r="B67" s="1383" t="s">
        <v>100</v>
      </c>
      <c r="C67" s="1729">
        <v>0</v>
      </c>
      <c r="D67" s="1729">
        <v>179</v>
      </c>
      <c r="E67" s="1729">
        <f t="shared" si="28"/>
        <v>179</v>
      </c>
      <c r="F67" s="1383">
        <v>0</v>
      </c>
      <c r="G67" s="1383">
        <v>0</v>
      </c>
      <c r="H67" s="1383">
        <v>0</v>
      </c>
      <c r="I67" s="1383">
        <v>0</v>
      </c>
      <c r="J67" s="1383">
        <v>0</v>
      </c>
      <c r="K67" s="1383">
        <v>0</v>
      </c>
      <c r="L67" s="1383">
        <f t="shared" si="25"/>
        <v>0</v>
      </c>
      <c r="M67" s="1383">
        <f t="shared" si="26"/>
        <v>179</v>
      </c>
      <c r="N67" s="1383">
        <f t="shared" si="30"/>
        <v>179</v>
      </c>
      <c r="O67" s="49" t="s">
        <v>544</v>
      </c>
      <c r="P67" s="2760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</row>
    <row r="68" spans="1:29" s="145" customFormat="1" ht="19.5" customHeight="1">
      <c r="A68" s="2710"/>
      <c r="B68" s="1383" t="s">
        <v>88</v>
      </c>
      <c r="C68" s="1729">
        <v>0</v>
      </c>
      <c r="D68" s="1729">
        <v>60</v>
      </c>
      <c r="E68" s="1729">
        <f t="shared" si="28"/>
        <v>60</v>
      </c>
      <c r="F68" s="1383">
        <v>0</v>
      </c>
      <c r="G68" s="1383">
        <v>0</v>
      </c>
      <c r="H68" s="1383">
        <v>0</v>
      </c>
      <c r="I68" s="1383">
        <v>0</v>
      </c>
      <c r="J68" s="1383">
        <v>0</v>
      </c>
      <c r="K68" s="1383">
        <v>0</v>
      </c>
      <c r="L68" s="1383">
        <f t="shared" si="25"/>
        <v>0</v>
      </c>
      <c r="M68" s="1383">
        <f t="shared" si="26"/>
        <v>60</v>
      </c>
      <c r="N68" s="1383">
        <f t="shared" si="30"/>
        <v>60</v>
      </c>
      <c r="O68" s="49" t="s">
        <v>538</v>
      </c>
      <c r="P68" s="2760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</row>
    <row r="69" spans="1:29" s="145" customFormat="1" ht="19.5" customHeight="1">
      <c r="A69" s="2710"/>
      <c r="B69" s="1383" t="s">
        <v>89</v>
      </c>
      <c r="C69" s="1729">
        <v>0</v>
      </c>
      <c r="D69" s="1729">
        <v>115</v>
      </c>
      <c r="E69" s="1729">
        <f t="shared" si="28"/>
        <v>115</v>
      </c>
      <c r="F69" s="1383">
        <v>0</v>
      </c>
      <c r="G69" s="1383">
        <v>0</v>
      </c>
      <c r="H69" s="1383">
        <v>0</v>
      </c>
      <c r="I69" s="1383">
        <v>0</v>
      </c>
      <c r="J69" s="1383">
        <v>0</v>
      </c>
      <c r="K69" s="1383">
        <v>0</v>
      </c>
      <c r="L69" s="1383">
        <f t="shared" si="25"/>
        <v>0</v>
      </c>
      <c r="M69" s="1383">
        <f t="shared" si="26"/>
        <v>115</v>
      </c>
      <c r="N69" s="1383">
        <f t="shared" si="30"/>
        <v>115</v>
      </c>
      <c r="O69" s="49" t="s">
        <v>539</v>
      </c>
      <c r="P69" s="2760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</row>
    <row r="70" spans="1:29" s="145" customFormat="1" ht="36.75" customHeight="1">
      <c r="A70" s="2710"/>
      <c r="B70" s="1383" t="s">
        <v>252</v>
      </c>
      <c r="C70" s="1729">
        <v>0</v>
      </c>
      <c r="D70" s="1729">
        <v>90</v>
      </c>
      <c r="E70" s="1729">
        <f t="shared" si="28"/>
        <v>90</v>
      </c>
      <c r="F70" s="1383">
        <v>0</v>
      </c>
      <c r="G70" s="1383">
        <v>0</v>
      </c>
      <c r="H70" s="1383">
        <v>0</v>
      </c>
      <c r="I70" s="1383">
        <v>0</v>
      </c>
      <c r="J70" s="1383">
        <v>0</v>
      </c>
      <c r="K70" s="1383">
        <v>0</v>
      </c>
      <c r="L70" s="1383">
        <f t="shared" si="25"/>
        <v>0</v>
      </c>
      <c r="M70" s="1383">
        <f t="shared" si="26"/>
        <v>90</v>
      </c>
      <c r="N70" s="1383">
        <f t="shared" si="30"/>
        <v>90</v>
      </c>
      <c r="O70" s="932" t="s">
        <v>540</v>
      </c>
      <c r="P70" s="2760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</row>
    <row r="71" spans="1:29" ht="22.5" customHeight="1">
      <c r="A71" s="2706" t="s">
        <v>219</v>
      </c>
      <c r="B71" s="3088"/>
      <c r="C71" s="150">
        <f t="shared" ref="C71:N71" si="31">SUM(C62:C70)</f>
        <v>0</v>
      </c>
      <c r="D71" s="150">
        <f t="shared" si="31"/>
        <v>684</v>
      </c>
      <c r="E71" s="150">
        <f t="shared" si="31"/>
        <v>684</v>
      </c>
      <c r="F71" s="150">
        <f t="shared" si="31"/>
        <v>0</v>
      </c>
      <c r="G71" s="150">
        <f t="shared" si="31"/>
        <v>0</v>
      </c>
      <c r="H71" s="150">
        <f t="shared" si="31"/>
        <v>0</v>
      </c>
      <c r="I71" s="150">
        <f t="shared" si="31"/>
        <v>0</v>
      </c>
      <c r="J71" s="150">
        <f t="shared" si="31"/>
        <v>0</v>
      </c>
      <c r="K71" s="150">
        <f t="shared" si="31"/>
        <v>0</v>
      </c>
      <c r="L71" s="150">
        <f t="shared" si="31"/>
        <v>0</v>
      </c>
      <c r="M71" s="150">
        <f t="shared" si="31"/>
        <v>684</v>
      </c>
      <c r="N71" s="150">
        <f t="shared" si="31"/>
        <v>684</v>
      </c>
      <c r="O71" s="2738" t="s">
        <v>977</v>
      </c>
      <c r="P71" s="2738"/>
    </row>
    <row r="72" spans="1:29" ht="19.5" customHeight="1">
      <c r="A72" s="2703" t="s">
        <v>29</v>
      </c>
      <c r="B72" s="1383" t="s">
        <v>100</v>
      </c>
      <c r="C72" s="150">
        <v>127</v>
      </c>
      <c r="D72" s="150">
        <v>68</v>
      </c>
      <c r="E72" s="150">
        <f>SUM(C72:D72)</f>
        <v>195</v>
      </c>
      <c r="F72" s="1383">
        <v>0</v>
      </c>
      <c r="G72" s="1383">
        <v>0</v>
      </c>
      <c r="H72" s="1383">
        <v>0</v>
      </c>
      <c r="I72" s="1383">
        <v>0</v>
      </c>
      <c r="J72" s="1383">
        <v>0</v>
      </c>
      <c r="K72" s="1383">
        <v>0</v>
      </c>
      <c r="L72" s="1383">
        <f>SUM(C72,F72,I72)</f>
        <v>127</v>
      </c>
      <c r="M72" s="1383">
        <f t="shared" ref="M72" si="32">SUM(D72,G72,J72)</f>
        <v>68</v>
      </c>
      <c r="N72" s="1383">
        <f t="shared" si="30"/>
        <v>195</v>
      </c>
      <c r="O72" s="352" t="s">
        <v>544</v>
      </c>
      <c r="P72" s="3083" t="s">
        <v>591</v>
      </c>
    </row>
    <row r="73" spans="1:29" ht="24.75" customHeight="1">
      <c r="A73" s="2704"/>
      <c r="B73" s="1383" t="s">
        <v>253</v>
      </c>
      <c r="C73" s="334">
        <v>104</v>
      </c>
      <c r="D73" s="334">
        <v>66</v>
      </c>
      <c r="E73" s="334">
        <f t="shared" ref="E73:E74" si="33">SUM(C73:D73)</f>
        <v>170</v>
      </c>
      <c r="F73" s="2387">
        <v>0</v>
      </c>
      <c r="G73" s="2387">
        <v>0</v>
      </c>
      <c r="H73" s="2387">
        <v>0</v>
      </c>
      <c r="I73" s="2387">
        <v>0</v>
      </c>
      <c r="J73" s="2387">
        <v>0</v>
      </c>
      <c r="K73" s="2387">
        <v>0</v>
      </c>
      <c r="L73" s="2387">
        <f t="shared" ref="L73:L74" si="34">SUM(C73,F73,I73)</f>
        <v>104</v>
      </c>
      <c r="M73" s="2387">
        <f t="shared" ref="M73:M74" si="35">SUM(D73,G73,J73)</f>
        <v>66</v>
      </c>
      <c r="N73" s="2387">
        <f t="shared" ref="N73:N74" si="36">SUM(E73,H73,K73)</f>
        <v>170</v>
      </c>
      <c r="O73" s="614" t="s">
        <v>699</v>
      </c>
      <c r="P73" s="3083"/>
    </row>
    <row r="74" spans="1:29" ht="19.5" customHeight="1">
      <c r="A74" s="2705"/>
      <c r="B74" s="1383" t="s">
        <v>148</v>
      </c>
      <c r="C74" s="150">
        <v>0</v>
      </c>
      <c r="D74" s="150">
        <v>151</v>
      </c>
      <c r="E74" s="150">
        <f t="shared" si="33"/>
        <v>151</v>
      </c>
      <c r="F74" s="1383">
        <v>0</v>
      </c>
      <c r="G74" s="1383">
        <v>1</v>
      </c>
      <c r="H74" s="1383">
        <v>1</v>
      </c>
      <c r="I74" s="1383">
        <v>0</v>
      </c>
      <c r="J74" s="1383">
        <v>0</v>
      </c>
      <c r="K74" s="1383">
        <v>0</v>
      </c>
      <c r="L74" s="1383">
        <f t="shared" si="34"/>
        <v>0</v>
      </c>
      <c r="M74" s="1383">
        <f t="shared" si="35"/>
        <v>152</v>
      </c>
      <c r="N74" s="1383">
        <f t="shared" si="36"/>
        <v>152</v>
      </c>
      <c r="O74" s="1339" t="s">
        <v>547</v>
      </c>
      <c r="P74" s="3084"/>
    </row>
    <row r="75" spans="1:29" ht="19.5" customHeight="1">
      <c r="A75" s="2706" t="s">
        <v>219</v>
      </c>
      <c r="B75" s="2706"/>
      <c r="C75" s="150">
        <f>SUM(C72:C74)</f>
        <v>231</v>
      </c>
      <c r="D75" s="150">
        <f t="shared" ref="D75:N75" si="37">SUM(D72:D74)</f>
        <v>285</v>
      </c>
      <c r="E75" s="150">
        <f t="shared" si="37"/>
        <v>516</v>
      </c>
      <c r="F75" s="150">
        <f t="shared" si="37"/>
        <v>0</v>
      </c>
      <c r="G75" s="150">
        <f t="shared" si="37"/>
        <v>1</v>
      </c>
      <c r="H75" s="150">
        <f t="shared" si="37"/>
        <v>1</v>
      </c>
      <c r="I75" s="150">
        <f t="shared" si="37"/>
        <v>0</v>
      </c>
      <c r="J75" s="150">
        <f t="shared" si="37"/>
        <v>0</v>
      </c>
      <c r="K75" s="150">
        <f t="shared" si="37"/>
        <v>0</v>
      </c>
      <c r="L75" s="150">
        <f t="shared" si="37"/>
        <v>231</v>
      </c>
      <c r="M75" s="150">
        <f t="shared" si="37"/>
        <v>286</v>
      </c>
      <c r="N75" s="150">
        <f t="shared" si="37"/>
        <v>517</v>
      </c>
      <c r="O75" s="2738" t="s">
        <v>977</v>
      </c>
      <c r="P75" s="2738"/>
    </row>
    <row r="76" spans="1:29" ht="23.25" customHeight="1">
      <c r="A76" s="1392" t="s">
        <v>40</v>
      </c>
      <c r="B76" s="1383"/>
      <c r="C76" s="150">
        <v>60</v>
      </c>
      <c r="D76" s="150">
        <v>13</v>
      </c>
      <c r="E76" s="150">
        <f>SUM(C76:D76)</f>
        <v>73</v>
      </c>
      <c r="F76" s="1383">
        <v>0</v>
      </c>
      <c r="G76" s="1383">
        <v>0</v>
      </c>
      <c r="H76" s="1383">
        <v>0</v>
      </c>
      <c r="I76" s="1383">
        <v>0</v>
      </c>
      <c r="J76" s="1383">
        <v>0</v>
      </c>
      <c r="K76" s="1383">
        <v>0</v>
      </c>
      <c r="L76" s="1383">
        <f>SUM(C76,F76,I76)</f>
        <v>60</v>
      </c>
      <c r="M76" s="1383">
        <f t="shared" ref="M76:N76" si="38">SUM(D76,G76,J76)</f>
        <v>13</v>
      </c>
      <c r="N76" s="1383">
        <f t="shared" si="38"/>
        <v>73</v>
      </c>
      <c r="O76" s="150"/>
      <c r="P76" s="1858" t="s">
        <v>1202</v>
      </c>
    </row>
    <row r="77" spans="1:29" ht="19.5" customHeight="1">
      <c r="A77" s="2703" t="s">
        <v>65</v>
      </c>
      <c r="B77" s="1383" t="s">
        <v>100</v>
      </c>
      <c r="C77" s="150">
        <v>35</v>
      </c>
      <c r="D77" s="150">
        <v>72</v>
      </c>
      <c r="E77" s="150">
        <f>SUM(C77:D77)</f>
        <v>107</v>
      </c>
      <c r="F77" s="1383">
        <v>0</v>
      </c>
      <c r="G77" s="1383">
        <v>0</v>
      </c>
      <c r="H77" s="1383">
        <v>0</v>
      </c>
      <c r="I77" s="1383">
        <v>0</v>
      </c>
      <c r="J77" s="1383">
        <v>0</v>
      </c>
      <c r="K77" s="1383">
        <v>0</v>
      </c>
      <c r="L77" s="1383">
        <f t="shared" ref="L77:L80" si="39">SUM(C77,F77,I77)</f>
        <v>35</v>
      </c>
      <c r="M77" s="1383">
        <f t="shared" ref="M77:M80" si="40">SUM(D77,G77,J77)</f>
        <v>72</v>
      </c>
      <c r="N77" s="1383">
        <f t="shared" ref="N77:N80" si="41">SUM(E77,H77,K77)</f>
        <v>107</v>
      </c>
      <c r="O77" s="150" t="s">
        <v>544</v>
      </c>
      <c r="P77" s="3071" t="s">
        <v>1168</v>
      </c>
    </row>
    <row r="78" spans="1:29" ht="19.5" customHeight="1">
      <c r="A78" s="2704"/>
      <c r="B78" s="1383" t="s">
        <v>101</v>
      </c>
      <c r="C78" s="150">
        <v>35</v>
      </c>
      <c r="D78" s="150">
        <v>79</v>
      </c>
      <c r="E78" s="150">
        <f t="shared" ref="E78:E80" si="42">SUM(C78:D78)</f>
        <v>114</v>
      </c>
      <c r="F78" s="1383">
        <v>0</v>
      </c>
      <c r="G78" s="1383">
        <v>0</v>
      </c>
      <c r="H78" s="1383">
        <v>0</v>
      </c>
      <c r="I78" s="1383">
        <v>0</v>
      </c>
      <c r="J78" s="1383">
        <v>0</v>
      </c>
      <c r="K78" s="1383">
        <v>0</v>
      </c>
      <c r="L78" s="1383">
        <f t="shared" si="39"/>
        <v>35</v>
      </c>
      <c r="M78" s="1383">
        <f t="shared" si="40"/>
        <v>79</v>
      </c>
      <c r="N78" s="1383">
        <f t="shared" si="41"/>
        <v>114</v>
      </c>
      <c r="O78" s="150" t="s">
        <v>605</v>
      </c>
      <c r="P78" s="3072"/>
    </row>
    <row r="79" spans="1:29" ht="19.5" customHeight="1">
      <c r="A79" s="2704"/>
      <c r="B79" s="1383" t="s">
        <v>88</v>
      </c>
      <c r="C79" s="150">
        <v>68</v>
      </c>
      <c r="D79" s="150">
        <v>52</v>
      </c>
      <c r="E79" s="150">
        <f t="shared" si="42"/>
        <v>120</v>
      </c>
      <c r="F79" s="1383">
        <v>0</v>
      </c>
      <c r="G79" s="1383">
        <v>0</v>
      </c>
      <c r="H79" s="1383">
        <v>0</v>
      </c>
      <c r="I79" s="1383">
        <v>0</v>
      </c>
      <c r="J79" s="1383">
        <v>0</v>
      </c>
      <c r="K79" s="1383">
        <v>0</v>
      </c>
      <c r="L79" s="1383">
        <f t="shared" si="39"/>
        <v>68</v>
      </c>
      <c r="M79" s="1383">
        <f t="shared" si="40"/>
        <v>52</v>
      </c>
      <c r="N79" s="1383">
        <f t="shared" si="41"/>
        <v>120</v>
      </c>
      <c r="O79" s="150" t="s">
        <v>538</v>
      </c>
      <c r="P79" s="3072"/>
    </row>
    <row r="80" spans="1:29" ht="19.5" customHeight="1" thickBot="1">
      <c r="A80" s="2743"/>
      <c r="B80" s="317" t="s">
        <v>89</v>
      </c>
      <c r="C80" s="351">
        <v>73</v>
      </c>
      <c r="D80" s="351">
        <v>76</v>
      </c>
      <c r="E80" s="351">
        <f t="shared" si="42"/>
        <v>149</v>
      </c>
      <c r="F80" s="317">
        <v>0</v>
      </c>
      <c r="G80" s="317">
        <v>0</v>
      </c>
      <c r="H80" s="317">
        <v>0</v>
      </c>
      <c r="I80" s="317">
        <v>0</v>
      </c>
      <c r="J80" s="317">
        <v>0</v>
      </c>
      <c r="K80" s="317">
        <v>0</v>
      </c>
      <c r="L80" s="317">
        <f t="shared" si="39"/>
        <v>73</v>
      </c>
      <c r="M80" s="317">
        <f t="shared" si="40"/>
        <v>76</v>
      </c>
      <c r="N80" s="317">
        <f t="shared" si="41"/>
        <v>149</v>
      </c>
      <c r="O80" s="351" t="s">
        <v>539</v>
      </c>
      <c r="P80" s="3085"/>
    </row>
    <row r="81" spans="1:16" s="147" customFormat="1" ht="18" customHeight="1" thickTop="1">
      <c r="A81" s="1396"/>
      <c r="B81" s="1396"/>
      <c r="C81" s="1396"/>
      <c r="D81" s="1396"/>
      <c r="E81" s="1396"/>
      <c r="F81" s="1396"/>
      <c r="G81" s="1396"/>
      <c r="H81" s="1396"/>
      <c r="I81" s="1396"/>
      <c r="J81" s="1396"/>
      <c r="K81" s="1396"/>
      <c r="L81" s="1396"/>
      <c r="M81" s="1396"/>
      <c r="N81" s="1396"/>
      <c r="O81" s="146"/>
      <c r="P81" s="146"/>
    </row>
    <row r="82" spans="1:16" s="147" customFormat="1" ht="15.95" customHeight="1">
      <c r="A82" s="1396"/>
      <c r="B82" s="1396"/>
      <c r="C82" s="1396"/>
      <c r="D82" s="1396"/>
      <c r="E82" s="1396"/>
      <c r="F82" s="1396"/>
      <c r="G82" s="1396"/>
      <c r="H82" s="1396"/>
      <c r="I82" s="1396"/>
      <c r="J82" s="1396"/>
      <c r="K82" s="1396"/>
      <c r="L82" s="1396"/>
      <c r="M82" s="1396"/>
      <c r="N82" s="1396"/>
      <c r="O82" s="146"/>
      <c r="P82" s="146"/>
    </row>
    <row r="83" spans="1:16" s="147" customFormat="1" ht="15.95" customHeight="1">
      <c r="A83" s="1396"/>
      <c r="B83" s="1396"/>
      <c r="C83" s="1396"/>
      <c r="D83" s="1396"/>
      <c r="E83" s="1396"/>
      <c r="F83" s="1396"/>
      <c r="G83" s="1396"/>
      <c r="H83" s="1396"/>
      <c r="I83" s="1396"/>
      <c r="J83" s="1396"/>
      <c r="K83" s="1396"/>
      <c r="L83" s="1396"/>
      <c r="M83" s="1396"/>
      <c r="N83" s="1396"/>
      <c r="O83" s="146"/>
      <c r="P83" s="146"/>
    </row>
    <row r="84" spans="1:16" s="147" customFormat="1" ht="15.95" customHeight="1">
      <c r="A84" s="1396"/>
      <c r="B84" s="1396"/>
      <c r="C84" s="1396"/>
      <c r="D84" s="1396"/>
      <c r="E84" s="1396"/>
      <c r="F84" s="1396"/>
      <c r="G84" s="1396"/>
      <c r="H84" s="1396"/>
      <c r="I84" s="1396"/>
      <c r="J84" s="1396"/>
      <c r="K84" s="1396"/>
      <c r="L84" s="1396"/>
      <c r="M84" s="1396"/>
      <c r="N84" s="1396"/>
      <c r="O84" s="146"/>
      <c r="P84" s="146"/>
    </row>
    <row r="85" spans="1:16" s="147" customFormat="1" ht="15.9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146"/>
      <c r="P85" s="146"/>
    </row>
    <row r="86" spans="1:16" s="829" customFormat="1" ht="18.75" customHeight="1" thickBot="1">
      <c r="A86" s="2708" t="s">
        <v>2133</v>
      </c>
      <c r="B86" s="2708"/>
      <c r="C86" s="2151"/>
      <c r="D86" s="2151"/>
      <c r="E86" s="2151"/>
      <c r="F86" s="2151"/>
      <c r="G86" s="2151"/>
      <c r="H86" s="2151"/>
      <c r="I86" s="2151"/>
      <c r="J86" s="2151"/>
      <c r="K86" s="2151"/>
      <c r="L86" s="2151"/>
      <c r="M86" s="2151"/>
      <c r="N86" s="2151"/>
      <c r="O86" s="3074" t="s">
        <v>2190</v>
      </c>
      <c r="P86" s="3074"/>
    </row>
    <row r="87" spans="1:16" s="142" customFormat="1" ht="18.75" customHeight="1" thickTop="1">
      <c r="A87" s="3058" t="s">
        <v>53</v>
      </c>
      <c r="B87" s="3058" t="s">
        <v>54</v>
      </c>
      <c r="C87" s="3048" t="s">
        <v>45</v>
      </c>
      <c r="D87" s="3048"/>
      <c r="E87" s="3048"/>
      <c r="F87" s="3048" t="s">
        <v>46</v>
      </c>
      <c r="G87" s="3048"/>
      <c r="H87" s="3048"/>
      <c r="I87" s="3048" t="s">
        <v>972</v>
      </c>
      <c r="J87" s="3048"/>
      <c r="K87" s="3048"/>
      <c r="L87" s="3048" t="s">
        <v>905</v>
      </c>
      <c r="M87" s="3048"/>
      <c r="N87" s="3048"/>
      <c r="O87" s="3051" t="s">
        <v>509</v>
      </c>
      <c r="P87" s="3051" t="s">
        <v>502</v>
      </c>
    </row>
    <row r="88" spans="1:16" s="142" customFormat="1" ht="20.25" customHeight="1">
      <c r="A88" s="3054"/>
      <c r="B88" s="3054"/>
      <c r="C88" s="3049" t="s">
        <v>1673</v>
      </c>
      <c r="D88" s="3049"/>
      <c r="E88" s="3049"/>
      <c r="F88" s="3049" t="s">
        <v>463</v>
      </c>
      <c r="G88" s="3049"/>
      <c r="H88" s="3049"/>
      <c r="I88" s="3049" t="s">
        <v>1658</v>
      </c>
      <c r="J88" s="3049"/>
      <c r="K88" s="3049"/>
      <c r="L88" s="3049" t="s">
        <v>464</v>
      </c>
      <c r="M88" s="3049"/>
      <c r="N88" s="3049"/>
      <c r="O88" s="3052"/>
      <c r="P88" s="3052"/>
    </row>
    <row r="89" spans="1:16" s="142" customFormat="1" ht="16.5" customHeight="1">
      <c r="A89" s="3054"/>
      <c r="B89" s="3054"/>
      <c r="C89" s="1359" t="s">
        <v>931</v>
      </c>
      <c r="D89" s="1359" t="s">
        <v>1126</v>
      </c>
      <c r="E89" s="1335" t="s">
        <v>954</v>
      </c>
      <c r="F89" s="1359" t="s">
        <v>931</v>
      </c>
      <c r="G89" s="1359" t="s">
        <v>1126</v>
      </c>
      <c r="H89" s="1335" t="s">
        <v>954</v>
      </c>
      <c r="I89" s="1359" t="s">
        <v>931</v>
      </c>
      <c r="J89" s="1359" t="s">
        <v>1126</v>
      </c>
      <c r="K89" s="1335" t="s">
        <v>954</v>
      </c>
      <c r="L89" s="1359" t="s">
        <v>931</v>
      </c>
      <c r="M89" s="1359" t="s">
        <v>1126</v>
      </c>
      <c r="N89" s="1335" t="s">
        <v>954</v>
      </c>
      <c r="O89" s="3052"/>
      <c r="P89" s="3052"/>
    </row>
    <row r="90" spans="1:16" s="142" customFormat="1" ht="17.25" customHeight="1" thickBot="1">
      <c r="A90" s="3059"/>
      <c r="B90" s="3059"/>
      <c r="C90" s="931" t="s">
        <v>934</v>
      </c>
      <c r="D90" s="931" t="s">
        <v>935</v>
      </c>
      <c r="E90" s="931" t="s">
        <v>936</v>
      </c>
      <c r="F90" s="931" t="s">
        <v>934</v>
      </c>
      <c r="G90" s="931" t="s">
        <v>935</v>
      </c>
      <c r="H90" s="931" t="s">
        <v>936</v>
      </c>
      <c r="I90" s="931" t="s">
        <v>934</v>
      </c>
      <c r="J90" s="931" t="s">
        <v>935</v>
      </c>
      <c r="K90" s="931" t="s">
        <v>936</v>
      </c>
      <c r="L90" s="931" t="s">
        <v>934</v>
      </c>
      <c r="M90" s="931" t="s">
        <v>935</v>
      </c>
      <c r="N90" s="931" t="s">
        <v>936</v>
      </c>
      <c r="O90" s="3053"/>
      <c r="P90" s="3053"/>
    </row>
    <row r="91" spans="1:16" ht="19.5" customHeight="1">
      <c r="A91" s="2715" t="s">
        <v>65</v>
      </c>
      <c r="B91" s="1390" t="s">
        <v>91</v>
      </c>
      <c r="C91" s="151">
        <v>26</v>
      </c>
      <c r="D91" s="151">
        <v>42</v>
      </c>
      <c r="E91" s="151">
        <f>SUM(C91:D91)</f>
        <v>68</v>
      </c>
      <c r="F91" s="1390">
        <v>0</v>
      </c>
      <c r="G91" s="1390">
        <v>0</v>
      </c>
      <c r="H91" s="1390">
        <v>0</v>
      </c>
      <c r="I91" s="1390">
        <v>0</v>
      </c>
      <c r="J91" s="1390">
        <v>0</v>
      </c>
      <c r="K91" s="1390">
        <v>0</v>
      </c>
      <c r="L91" s="1390">
        <f t="shared" ref="L91:L92" si="43">SUM(C91,F91,I91)</f>
        <v>26</v>
      </c>
      <c r="M91" s="1390">
        <f t="shared" ref="M91:M92" si="44">SUM(D91,G91,J91)</f>
        <v>42</v>
      </c>
      <c r="N91" s="1390">
        <f t="shared" ref="N91:N92" si="45">SUM(E91,H91,K91)</f>
        <v>68</v>
      </c>
      <c r="O91" s="150" t="s">
        <v>552</v>
      </c>
      <c r="P91" s="3068" t="s">
        <v>1168</v>
      </c>
    </row>
    <row r="92" spans="1:16" ht="19.5" customHeight="1">
      <c r="A92" s="2705"/>
      <c r="B92" s="1383" t="s">
        <v>254</v>
      </c>
      <c r="C92" s="1729">
        <v>87</v>
      </c>
      <c r="D92" s="1729">
        <v>57</v>
      </c>
      <c r="E92" s="151">
        <f>SUM(C92:D92)</f>
        <v>144</v>
      </c>
      <c r="F92" s="1383">
        <v>0</v>
      </c>
      <c r="G92" s="1383">
        <v>0</v>
      </c>
      <c r="H92" s="1383">
        <v>0</v>
      </c>
      <c r="I92" s="1383">
        <v>0</v>
      </c>
      <c r="J92" s="1383">
        <v>0</v>
      </c>
      <c r="K92" s="1383">
        <v>0</v>
      </c>
      <c r="L92" s="1383">
        <f t="shared" si="43"/>
        <v>87</v>
      </c>
      <c r="M92" s="1383">
        <f t="shared" si="44"/>
        <v>57</v>
      </c>
      <c r="N92" s="1383">
        <f t="shared" si="45"/>
        <v>144</v>
      </c>
      <c r="O92" s="151" t="s">
        <v>700</v>
      </c>
      <c r="P92" s="3069"/>
    </row>
    <row r="93" spans="1:16" ht="19.5" customHeight="1">
      <c r="A93" s="2706" t="s">
        <v>225</v>
      </c>
      <c r="B93" s="2706"/>
      <c r="C93" s="49">
        <f t="shared" ref="C93:N93" si="46">SUM(C77:C80,C91:C92)</f>
        <v>324</v>
      </c>
      <c r="D93" s="49">
        <f t="shared" si="46"/>
        <v>378</v>
      </c>
      <c r="E93" s="49">
        <f t="shared" si="46"/>
        <v>702</v>
      </c>
      <c r="F93" s="49">
        <f t="shared" si="46"/>
        <v>0</v>
      </c>
      <c r="G93" s="49">
        <f t="shared" si="46"/>
        <v>0</v>
      </c>
      <c r="H93" s="49">
        <f t="shared" si="46"/>
        <v>0</v>
      </c>
      <c r="I93" s="49">
        <f t="shared" si="46"/>
        <v>0</v>
      </c>
      <c r="J93" s="49">
        <f t="shared" si="46"/>
        <v>0</v>
      </c>
      <c r="K93" s="49">
        <f t="shared" si="46"/>
        <v>0</v>
      </c>
      <c r="L93" s="49">
        <f t="shared" si="46"/>
        <v>324</v>
      </c>
      <c r="M93" s="49">
        <f t="shared" si="46"/>
        <v>378</v>
      </c>
      <c r="N93" s="49">
        <f t="shared" si="46"/>
        <v>702</v>
      </c>
      <c r="O93" s="2738" t="s">
        <v>977</v>
      </c>
      <c r="P93" s="2738"/>
    </row>
    <row r="94" spans="1:16" ht="18" customHeight="1">
      <c r="A94" s="2311" t="s">
        <v>68</v>
      </c>
      <c r="B94" s="1337" t="s">
        <v>70</v>
      </c>
      <c r="C94" s="996">
        <v>110</v>
      </c>
      <c r="D94" s="996">
        <v>103</v>
      </c>
      <c r="E94" s="151">
        <f>SUM(C94:D94)</f>
        <v>213</v>
      </c>
      <c r="F94" s="996">
        <v>0</v>
      </c>
      <c r="G94" s="996">
        <v>0</v>
      </c>
      <c r="H94" s="996">
        <v>0</v>
      </c>
      <c r="I94" s="996">
        <v>0</v>
      </c>
      <c r="J94" s="996">
        <v>0</v>
      </c>
      <c r="K94" s="996">
        <v>0</v>
      </c>
      <c r="L94" s="996">
        <f>SUM(C94,F94,I94)</f>
        <v>110</v>
      </c>
      <c r="M94" s="996">
        <f t="shared" ref="M94:N94" si="47">SUM(D94,G94,J94)</f>
        <v>103</v>
      </c>
      <c r="N94" s="1383">
        <f t="shared" si="47"/>
        <v>213</v>
      </c>
      <c r="O94" s="316" t="s">
        <v>506</v>
      </c>
      <c r="P94" s="2521" t="s">
        <v>496</v>
      </c>
    </row>
    <row r="95" spans="1:16" s="145" customFormat="1" ht="18" customHeight="1">
      <c r="A95" s="2391" t="s">
        <v>255</v>
      </c>
      <c r="B95" s="1338" t="s">
        <v>70</v>
      </c>
      <c r="C95" s="919">
        <v>102</v>
      </c>
      <c r="D95" s="919">
        <v>55</v>
      </c>
      <c r="E95" s="49">
        <f>SUM(C95:D95)</f>
        <v>157</v>
      </c>
      <c r="F95" s="1383">
        <v>0</v>
      </c>
      <c r="G95" s="1383">
        <v>0</v>
      </c>
      <c r="H95" s="1383">
        <v>0</v>
      </c>
      <c r="I95" s="1383">
        <v>0</v>
      </c>
      <c r="J95" s="1383">
        <v>0</v>
      </c>
      <c r="K95" s="1383">
        <v>0</v>
      </c>
      <c r="L95" s="1383">
        <f t="shared" ref="L95:L114" si="48">SUM(C95,F95,I95)</f>
        <v>102</v>
      </c>
      <c r="M95" s="1383">
        <f t="shared" ref="M95:M114" si="49">SUM(D95,G95,J95)</f>
        <v>55</v>
      </c>
      <c r="N95" s="1383">
        <f t="shared" ref="N95:N114" si="50">SUM(E95,H95,K95)</f>
        <v>157</v>
      </c>
      <c r="O95" s="316" t="s">
        <v>506</v>
      </c>
      <c r="P95" s="516" t="s">
        <v>1653</v>
      </c>
    </row>
    <row r="96" spans="1:16" ht="18" customHeight="1">
      <c r="A96" s="2703" t="s">
        <v>256</v>
      </c>
      <c r="B96" s="1338" t="s">
        <v>257</v>
      </c>
      <c r="C96" s="150">
        <v>27</v>
      </c>
      <c r="D96" s="150">
        <v>84</v>
      </c>
      <c r="E96" s="151">
        <f>SUM(C96:D96)</f>
        <v>111</v>
      </c>
      <c r="F96" s="1383">
        <v>0</v>
      </c>
      <c r="G96" s="1383">
        <v>0</v>
      </c>
      <c r="H96" s="1383">
        <v>0</v>
      </c>
      <c r="I96" s="1383">
        <v>0</v>
      </c>
      <c r="J96" s="1383">
        <v>0</v>
      </c>
      <c r="K96" s="1383">
        <v>0</v>
      </c>
      <c r="L96" s="1383">
        <f t="shared" si="48"/>
        <v>27</v>
      </c>
      <c r="M96" s="1383">
        <f t="shared" si="49"/>
        <v>84</v>
      </c>
      <c r="N96" s="1383">
        <f t="shared" si="50"/>
        <v>111</v>
      </c>
      <c r="O96" s="154" t="s">
        <v>541</v>
      </c>
      <c r="P96" s="3071" t="s">
        <v>673</v>
      </c>
    </row>
    <row r="97" spans="1:16" ht="18" customHeight="1">
      <c r="A97" s="2704"/>
      <c r="B97" s="1338" t="s">
        <v>258</v>
      </c>
      <c r="C97" s="150">
        <v>22</v>
      </c>
      <c r="D97" s="150">
        <v>49</v>
      </c>
      <c r="E97" s="150">
        <f t="shared" ref="E97:E100" si="51">SUM(C97:D97)</f>
        <v>71</v>
      </c>
      <c r="F97" s="1383">
        <v>0</v>
      </c>
      <c r="G97" s="1383">
        <v>0</v>
      </c>
      <c r="H97" s="1383">
        <v>0</v>
      </c>
      <c r="I97" s="1383">
        <v>0</v>
      </c>
      <c r="J97" s="1383">
        <v>0</v>
      </c>
      <c r="K97" s="1383">
        <v>0</v>
      </c>
      <c r="L97" s="1383">
        <f t="shared" si="48"/>
        <v>22</v>
      </c>
      <c r="M97" s="1383">
        <f t="shared" si="49"/>
        <v>49</v>
      </c>
      <c r="N97" s="1383">
        <f t="shared" si="50"/>
        <v>71</v>
      </c>
      <c r="O97" s="316" t="s">
        <v>673</v>
      </c>
      <c r="P97" s="3072"/>
    </row>
    <row r="98" spans="1:16" ht="18" customHeight="1">
      <c r="A98" s="2704"/>
      <c r="B98" s="1338" t="s">
        <v>100</v>
      </c>
      <c r="C98" s="150">
        <v>32</v>
      </c>
      <c r="D98" s="150">
        <v>32</v>
      </c>
      <c r="E98" s="150">
        <f t="shared" si="51"/>
        <v>64</v>
      </c>
      <c r="F98" s="1383">
        <v>0</v>
      </c>
      <c r="G98" s="1383">
        <v>0</v>
      </c>
      <c r="H98" s="1383">
        <v>0</v>
      </c>
      <c r="I98" s="1383">
        <v>0</v>
      </c>
      <c r="J98" s="1383">
        <v>0</v>
      </c>
      <c r="K98" s="1383">
        <v>0</v>
      </c>
      <c r="L98" s="1383">
        <f t="shared" si="48"/>
        <v>32</v>
      </c>
      <c r="M98" s="1383">
        <f t="shared" si="49"/>
        <v>32</v>
      </c>
      <c r="N98" s="1383">
        <f t="shared" si="50"/>
        <v>64</v>
      </c>
      <c r="O98" s="316" t="s">
        <v>544</v>
      </c>
      <c r="P98" s="3072"/>
    </row>
    <row r="99" spans="1:16" ht="25.5" customHeight="1">
      <c r="A99" s="2704"/>
      <c r="B99" s="1323" t="s">
        <v>259</v>
      </c>
      <c r="C99" s="334">
        <v>25</v>
      </c>
      <c r="D99" s="334">
        <v>18</v>
      </c>
      <c r="E99" s="150">
        <f t="shared" si="51"/>
        <v>43</v>
      </c>
      <c r="F99" s="1383">
        <v>0</v>
      </c>
      <c r="G99" s="1383">
        <v>0</v>
      </c>
      <c r="H99" s="1383">
        <v>0</v>
      </c>
      <c r="I99" s="1383">
        <v>0</v>
      </c>
      <c r="J99" s="1383">
        <v>0</v>
      </c>
      <c r="K99" s="1383">
        <v>0</v>
      </c>
      <c r="L99" s="1383">
        <f t="shared" si="48"/>
        <v>25</v>
      </c>
      <c r="M99" s="1383">
        <f t="shared" si="49"/>
        <v>18</v>
      </c>
      <c r="N99" s="1383">
        <f t="shared" si="50"/>
        <v>43</v>
      </c>
      <c r="O99" s="158" t="s">
        <v>701</v>
      </c>
      <c r="P99" s="3072"/>
    </row>
    <row r="100" spans="1:16" ht="25.5" customHeight="1">
      <c r="A100" s="2705"/>
      <c r="B100" s="1727" t="s">
        <v>1884</v>
      </c>
      <c r="C100" s="334">
        <v>43</v>
      </c>
      <c r="D100" s="334">
        <v>67</v>
      </c>
      <c r="E100" s="150">
        <f t="shared" si="51"/>
        <v>110</v>
      </c>
      <c r="F100" s="1729">
        <v>0</v>
      </c>
      <c r="G100" s="1729">
        <v>0</v>
      </c>
      <c r="H100" s="1729">
        <v>0</v>
      </c>
      <c r="I100" s="1729">
        <v>0</v>
      </c>
      <c r="J100" s="1729">
        <v>0</v>
      </c>
      <c r="K100" s="1729">
        <v>0</v>
      </c>
      <c r="L100" s="1729">
        <f t="shared" ref="L100" si="52">SUM(C100,F100,I100)</f>
        <v>43</v>
      </c>
      <c r="M100" s="1729">
        <f t="shared" ref="M100" si="53">SUM(D100,G100,J100)</f>
        <v>67</v>
      </c>
      <c r="N100" s="1729">
        <f t="shared" ref="N100" si="54">SUM(E100,H100,K100)</f>
        <v>110</v>
      </c>
      <c r="O100" s="158" t="s">
        <v>2252</v>
      </c>
      <c r="P100" s="3069"/>
    </row>
    <row r="101" spans="1:16" ht="18" customHeight="1">
      <c r="A101" s="2706" t="s">
        <v>225</v>
      </c>
      <c r="B101" s="2706"/>
      <c r="C101" s="150">
        <f>SUM(C96:C100)</f>
        <v>149</v>
      </c>
      <c r="D101" s="150">
        <f t="shared" ref="D101:N101" si="55">SUM(D96:D100)</f>
        <v>250</v>
      </c>
      <c r="E101" s="150">
        <f t="shared" si="55"/>
        <v>399</v>
      </c>
      <c r="F101" s="150">
        <f t="shared" si="55"/>
        <v>0</v>
      </c>
      <c r="G101" s="150">
        <f t="shared" si="55"/>
        <v>0</v>
      </c>
      <c r="H101" s="150">
        <f t="shared" si="55"/>
        <v>0</v>
      </c>
      <c r="I101" s="150">
        <f t="shared" si="55"/>
        <v>0</v>
      </c>
      <c r="J101" s="150">
        <f t="shared" si="55"/>
        <v>0</v>
      </c>
      <c r="K101" s="150">
        <f t="shared" si="55"/>
        <v>0</v>
      </c>
      <c r="L101" s="150">
        <f t="shared" si="55"/>
        <v>149</v>
      </c>
      <c r="M101" s="150">
        <f t="shared" si="55"/>
        <v>250</v>
      </c>
      <c r="N101" s="150">
        <f t="shared" si="55"/>
        <v>399</v>
      </c>
      <c r="O101" s="3065" t="s">
        <v>977</v>
      </c>
      <c r="P101" s="3065"/>
    </row>
    <row r="102" spans="1:16" ht="18" customHeight="1">
      <c r="A102" s="2709" t="s">
        <v>970</v>
      </c>
      <c r="B102" s="1338" t="s">
        <v>973</v>
      </c>
      <c r="C102" s="150">
        <v>14</v>
      </c>
      <c r="D102" s="150">
        <v>16</v>
      </c>
      <c r="E102" s="150">
        <f>SUM(C102:D102)</f>
        <v>30</v>
      </c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383">
        <f>SUM(C102,F102,I102)</f>
        <v>14</v>
      </c>
      <c r="M102" s="1383">
        <f t="shared" si="49"/>
        <v>16</v>
      </c>
      <c r="N102" s="1383">
        <f t="shared" si="50"/>
        <v>30</v>
      </c>
      <c r="O102" s="171" t="s">
        <v>1750</v>
      </c>
      <c r="P102" s="3066" t="s">
        <v>1750</v>
      </c>
    </row>
    <row r="103" spans="1:16" ht="18" customHeight="1">
      <c r="A103" s="2711"/>
      <c r="B103" s="1338" t="s">
        <v>974</v>
      </c>
      <c r="C103" s="150">
        <v>12</v>
      </c>
      <c r="D103" s="150">
        <v>12</v>
      </c>
      <c r="E103" s="150">
        <f t="shared" ref="E103:E106" si="56">SUM(C103:D103)</f>
        <v>24</v>
      </c>
      <c r="F103" s="150">
        <v>0</v>
      </c>
      <c r="G103" s="150">
        <v>0</v>
      </c>
      <c r="H103" s="150">
        <v>0</v>
      </c>
      <c r="I103" s="150">
        <v>0</v>
      </c>
      <c r="J103" s="150">
        <v>0</v>
      </c>
      <c r="K103" s="150">
        <v>0</v>
      </c>
      <c r="L103" s="1383">
        <f t="shared" ref="L103:L107" si="57">SUM(C103,F103,I103)</f>
        <v>12</v>
      </c>
      <c r="M103" s="1383">
        <f t="shared" ref="M103:M107" si="58">SUM(D103,G103,J103)</f>
        <v>12</v>
      </c>
      <c r="N103" s="1383">
        <f t="shared" ref="N103:N107" si="59">SUM(E103,H103,K103)</f>
        <v>24</v>
      </c>
      <c r="O103" s="171" t="s">
        <v>1751</v>
      </c>
      <c r="P103" s="3067"/>
    </row>
    <row r="104" spans="1:16" ht="18" customHeight="1">
      <c r="A104" s="2706" t="s">
        <v>225</v>
      </c>
      <c r="B104" s="2706"/>
      <c r="C104" s="150">
        <f>SUM(C102:C103)</f>
        <v>26</v>
      </c>
      <c r="D104" s="150">
        <f t="shared" ref="D104:K104" si="60">SUM(D102:D103)</f>
        <v>28</v>
      </c>
      <c r="E104" s="150">
        <f t="shared" si="60"/>
        <v>54</v>
      </c>
      <c r="F104" s="150">
        <f t="shared" si="60"/>
        <v>0</v>
      </c>
      <c r="G104" s="150">
        <f t="shared" si="60"/>
        <v>0</v>
      </c>
      <c r="H104" s="150">
        <f t="shared" si="60"/>
        <v>0</v>
      </c>
      <c r="I104" s="150">
        <f t="shared" si="60"/>
        <v>0</v>
      </c>
      <c r="J104" s="150">
        <f t="shared" si="60"/>
        <v>0</v>
      </c>
      <c r="K104" s="150">
        <f t="shared" si="60"/>
        <v>0</v>
      </c>
      <c r="L104" s="1383">
        <f t="shared" si="57"/>
        <v>26</v>
      </c>
      <c r="M104" s="1383">
        <f t="shared" si="58"/>
        <v>28</v>
      </c>
      <c r="N104" s="1383">
        <f t="shared" si="59"/>
        <v>54</v>
      </c>
      <c r="O104" s="3065" t="s">
        <v>977</v>
      </c>
      <c r="P104" s="3065"/>
    </row>
    <row r="105" spans="1:16" ht="18" customHeight="1">
      <c r="A105" s="2703" t="s">
        <v>971</v>
      </c>
      <c r="B105" s="1338" t="s">
        <v>975</v>
      </c>
      <c r="C105" s="150">
        <v>67</v>
      </c>
      <c r="D105" s="150">
        <v>18</v>
      </c>
      <c r="E105" s="150">
        <f t="shared" si="56"/>
        <v>85</v>
      </c>
      <c r="F105" s="150">
        <v>0</v>
      </c>
      <c r="G105" s="150">
        <v>0</v>
      </c>
      <c r="H105" s="150">
        <v>0</v>
      </c>
      <c r="I105" s="150">
        <v>0</v>
      </c>
      <c r="J105" s="150">
        <v>0</v>
      </c>
      <c r="K105" s="150">
        <v>0</v>
      </c>
      <c r="L105" s="1383">
        <f t="shared" si="57"/>
        <v>67</v>
      </c>
      <c r="M105" s="1383">
        <f t="shared" si="58"/>
        <v>18</v>
      </c>
      <c r="N105" s="1383">
        <f t="shared" si="59"/>
        <v>85</v>
      </c>
      <c r="O105" s="1367" t="s">
        <v>1752</v>
      </c>
      <c r="P105" s="3063" t="s">
        <v>1753</v>
      </c>
    </row>
    <row r="106" spans="1:16" ht="18" customHeight="1">
      <c r="A106" s="2705"/>
      <c r="B106" s="1338" t="s">
        <v>976</v>
      </c>
      <c r="C106" s="150">
        <v>60</v>
      </c>
      <c r="D106" s="150">
        <v>23</v>
      </c>
      <c r="E106" s="150">
        <f t="shared" si="56"/>
        <v>83</v>
      </c>
      <c r="F106" s="150">
        <v>0</v>
      </c>
      <c r="G106" s="150">
        <v>0</v>
      </c>
      <c r="H106" s="150">
        <v>0</v>
      </c>
      <c r="I106" s="150">
        <v>0</v>
      </c>
      <c r="J106" s="150">
        <v>0</v>
      </c>
      <c r="K106" s="150">
        <v>0</v>
      </c>
      <c r="L106" s="1383">
        <f t="shared" si="57"/>
        <v>60</v>
      </c>
      <c r="M106" s="1383">
        <f t="shared" si="58"/>
        <v>23</v>
      </c>
      <c r="N106" s="1383">
        <f t="shared" si="59"/>
        <v>83</v>
      </c>
      <c r="O106" s="1367" t="s">
        <v>1754</v>
      </c>
      <c r="P106" s="3064"/>
    </row>
    <row r="107" spans="1:16" ht="18" customHeight="1">
      <c r="A107" s="2706" t="s">
        <v>225</v>
      </c>
      <c r="B107" s="2706"/>
      <c r="C107" s="150">
        <f>SUM(C105:C106)</f>
        <v>127</v>
      </c>
      <c r="D107" s="150">
        <f t="shared" ref="D107:K107" si="61">SUM(D105:D106)</f>
        <v>41</v>
      </c>
      <c r="E107" s="150">
        <f t="shared" si="61"/>
        <v>168</v>
      </c>
      <c r="F107" s="150">
        <f t="shared" si="61"/>
        <v>0</v>
      </c>
      <c r="G107" s="150">
        <f t="shared" si="61"/>
        <v>0</v>
      </c>
      <c r="H107" s="150">
        <f t="shared" si="61"/>
        <v>0</v>
      </c>
      <c r="I107" s="150">
        <f t="shared" si="61"/>
        <v>0</v>
      </c>
      <c r="J107" s="150">
        <f t="shared" si="61"/>
        <v>0</v>
      </c>
      <c r="K107" s="150">
        <f t="shared" si="61"/>
        <v>0</v>
      </c>
      <c r="L107" s="1383">
        <f t="shared" si="57"/>
        <v>127</v>
      </c>
      <c r="M107" s="1383">
        <f t="shared" si="58"/>
        <v>41</v>
      </c>
      <c r="N107" s="1383">
        <f t="shared" si="59"/>
        <v>168</v>
      </c>
      <c r="O107" s="3065" t="s">
        <v>977</v>
      </c>
      <c r="P107" s="3065"/>
    </row>
    <row r="108" spans="1:16" ht="18" customHeight="1">
      <c r="A108" s="2786" t="s">
        <v>50</v>
      </c>
      <c r="B108" s="2786"/>
      <c r="C108" s="150">
        <f t="shared" ref="C108:N108" si="62">SUM(C107,C104,C101,C95,C94,C93,C76,C75,C71,C51,C46,C43,C38,C26,C25,C19,C9:C12)</f>
        <v>2167</v>
      </c>
      <c r="D108" s="150">
        <f t="shared" si="62"/>
        <v>3093</v>
      </c>
      <c r="E108" s="150">
        <f t="shared" si="62"/>
        <v>5260</v>
      </c>
      <c r="F108" s="150">
        <f t="shared" si="62"/>
        <v>0</v>
      </c>
      <c r="G108" s="150">
        <f t="shared" si="62"/>
        <v>2</v>
      </c>
      <c r="H108" s="150">
        <f t="shared" si="62"/>
        <v>2</v>
      </c>
      <c r="I108" s="150">
        <f t="shared" si="62"/>
        <v>0</v>
      </c>
      <c r="J108" s="150">
        <f t="shared" si="62"/>
        <v>1</v>
      </c>
      <c r="K108" s="150">
        <f t="shared" si="62"/>
        <v>1</v>
      </c>
      <c r="L108" s="150">
        <f t="shared" si="62"/>
        <v>2167</v>
      </c>
      <c r="M108" s="150">
        <f t="shared" si="62"/>
        <v>3096</v>
      </c>
      <c r="N108" s="150">
        <f t="shared" si="62"/>
        <v>5263</v>
      </c>
      <c r="O108" s="3070" t="s">
        <v>675</v>
      </c>
      <c r="P108" s="3070"/>
    </row>
    <row r="109" spans="1:16" ht="18" customHeight="1">
      <c r="A109" s="2786" t="s">
        <v>1211</v>
      </c>
      <c r="B109" s="2786"/>
      <c r="C109" s="1383"/>
      <c r="D109" s="1383"/>
      <c r="E109" s="1383"/>
      <c r="F109" s="1383"/>
      <c r="G109" s="1383"/>
      <c r="H109" s="1383"/>
      <c r="I109" s="1383"/>
      <c r="J109" s="1383"/>
      <c r="K109" s="1383"/>
      <c r="L109" s="1383"/>
      <c r="M109" s="1383"/>
      <c r="N109" s="1383"/>
      <c r="O109" s="316"/>
      <c r="P109" s="316" t="s">
        <v>582</v>
      </c>
    </row>
    <row r="110" spans="1:16" ht="18" customHeight="1">
      <c r="A110" s="2391" t="s">
        <v>59</v>
      </c>
      <c r="B110" s="2225"/>
      <c r="C110" s="2227">
        <v>111</v>
      </c>
      <c r="D110" s="2227">
        <v>34</v>
      </c>
      <c r="E110" s="2227">
        <v>145</v>
      </c>
      <c r="F110" s="2227">
        <v>0</v>
      </c>
      <c r="G110" s="2227">
        <v>0</v>
      </c>
      <c r="H110" s="2227">
        <v>0</v>
      </c>
      <c r="I110" s="2227">
        <v>0</v>
      </c>
      <c r="J110" s="2227">
        <v>0</v>
      </c>
      <c r="K110" s="2227">
        <v>0</v>
      </c>
      <c r="L110" s="2227">
        <f>SUM(C110,F110,I110)</f>
        <v>111</v>
      </c>
      <c r="M110" s="2227">
        <f t="shared" ref="M110:N110" si="63">SUM(D110,G110,J110)</f>
        <v>34</v>
      </c>
      <c r="N110" s="2227">
        <f t="shared" si="63"/>
        <v>145</v>
      </c>
      <c r="O110" s="2226"/>
      <c r="P110" s="960" t="s">
        <v>482</v>
      </c>
    </row>
    <row r="111" spans="1:16" ht="20.25" customHeight="1">
      <c r="A111" s="2703" t="s">
        <v>60</v>
      </c>
      <c r="B111" s="1338" t="s">
        <v>187</v>
      </c>
      <c r="C111" s="150">
        <v>4</v>
      </c>
      <c r="D111" s="150">
        <v>0</v>
      </c>
      <c r="E111" s="150">
        <f>SUM(C111:D111)</f>
        <v>4</v>
      </c>
      <c r="F111" s="1383">
        <v>0</v>
      </c>
      <c r="G111" s="1383">
        <v>0</v>
      </c>
      <c r="H111" s="1383">
        <v>0</v>
      </c>
      <c r="I111" s="1383">
        <v>0</v>
      </c>
      <c r="J111" s="1383">
        <v>0</v>
      </c>
      <c r="K111" s="1383">
        <v>0</v>
      </c>
      <c r="L111" s="1383">
        <f t="shared" si="48"/>
        <v>4</v>
      </c>
      <c r="M111" s="1383">
        <f t="shared" si="49"/>
        <v>0</v>
      </c>
      <c r="N111" s="1383">
        <f t="shared" si="50"/>
        <v>4</v>
      </c>
      <c r="O111" s="316" t="s">
        <v>702</v>
      </c>
      <c r="P111" s="3071" t="s">
        <v>483</v>
      </c>
    </row>
    <row r="112" spans="1:16" ht="22.5" customHeight="1">
      <c r="A112" s="2704"/>
      <c r="B112" s="1338" t="s">
        <v>261</v>
      </c>
      <c r="C112" s="150">
        <v>2</v>
      </c>
      <c r="D112" s="150">
        <v>0</v>
      </c>
      <c r="E112" s="150">
        <f t="shared" ref="E112:E113" si="64">SUM(C112:D112)</f>
        <v>2</v>
      </c>
      <c r="F112" s="1383">
        <v>0</v>
      </c>
      <c r="G112" s="1383">
        <v>0</v>
      </c>
      <c r="H112" s="1383">
        <v>0</v>
      </c>
      <c r="I112" s="1383">
        <v>0</v>
      </c>
      <c r="J112" s="1383">
        <v>0</v>
      </c>
      <c r="K112" s="1383">
        <v>0</v>
      </c>
      <c r="L112" s="1383">
        <f t="shared" si="48"/>
        <v>2</v>
      </c>
      <c r="M112" s="1383">
        <f t="shared" si="49"/>
        <v>0</v>
      </c>
      <c r="N112" s="1383">
        <f t="shared" si="50"/>
        <v>2</v>
      </c>
      <c r="O112" s="316" t="s">
        <v>703</v>
      </c>
      <c r="P112" s="3072"/>
    </row>
    <row r="113" spans="1:20" ht="20.25" customHeight="1">
      <c r="A113" s="2705"/>
      <c r="B113" s="1338" t="s">
        <v>262</v>
      </c>
      <c r="C113" s="1729">
        <v>1</v>
      </c>
      <c r="D113" s="1729">
        <v>1</v>
      </c>
      <c r="E113" s="150">
        <f t="shared" si="64"/>
        <v>2</v>
      </c>
      <c r="F113" s="1383">
        <v>0</v>
      </c>
      <c r="G113" s="1383">
        <v>0</v>
      </c>
      <c r="H113" s="1383">
        <v>0</v>
      </c>
      <c r="I113" s="1383">
        <v>0</v>
      </c>
      <c r="J113" s="1383">
        <v>0</v>
      </c>
      <c r="K113" s="1383">
        <v>0</v>
      </c>
      <c r="L113" s="1383">
        <f t="shared" si="48"/>
        <v>1</v>
      </c>
      <c r="M113" s="1383">
        <f t="shared" si="49"/>
        <v>1</v>
      </c>
      <c r="N113" s="1383">
        <f t="shared" si="50"/>
        <v>2</v>
      </c>
      <c r="O113" s="316" t="s">
        <v>704</v>
      </c>
      <c r="P113" s="3069"/>
    </row>
    <row r="114" spans="1:20" ht="18" customHeight="1" thickBot="1">
      <c r="A114" s="2728" t="s">
        <v>225</v>
      </c>
      <c r="B114" s="2728"/>
      <c r="C114" s="951">
        <f>SUM(C111:C113)</f>
        <v>7</v>
      </c>
      <c r="D114" s="951">
        <f t="shared" ref="D114:K114" si="65">SUM(D111:D113)</f>
        <v>1</v>
      </c>
      <c r="E114" s="951">
        <f t="shared" si="65"/>
        <v>8</v>
      </c>
      <c r="F114" s="951">
        <f t="shared" si="65"/>
        <v>0</v>
      </c>
      <c r="G114" s="951">
        <f t="shared" si="65"/>
        <v>0</v>
      </c>
      <c r="H114" s="951">
        <f t="shared" si="65"/>
        <v>0</v>
      </c>
      <c r="I114" s="951">
        <f t="shared" si="65"/>
        <v>0</v>
      </c>
      <c r="J114" s="951">
        <f t="shared" si="65"/>
        <v>0</v>
      </c>
      <c r="K114" s="951">
        <f t="shared" si="65"/>
        <v>0</v>
      </c>
      <c r="L114" s="317">
        <f t="shared" si="48"/>
        <v>7</v>
      </c>
      <c r="M114" s="317">
        <f t="shared" si="49"/>
        <v>1</v>
      </c>
      <c r="N114" s="317">
        <f t="shared" si="50"/>
        <v>8</v>
      </c>
      <c r="O114" s="3073" t="s">
        <v>977</v>
      </c>
      <c r="P114" s="3073"/>
    </row>
    <row r="115" spans="1:20" ht="15.95" customHeight="1" thickTop="1">
      <c r="A115" s="3054"/>
      <c r="B115" s="3054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46"/>
      <c r="P115" s="146"/>
    </row>
    <row r="116" spans="1:20" ht="15.95" customHeight="1">
      <c r="A116" s="1441"/>
      <c r="B116" s="1441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46"/>
      <c r="P116" s="146"/>
    </row>
    <row r="117" spans="1:20" ht="15.95" customHeight="1">
      <c r="A117" s="1676"/>
      <c r="B117" s="1676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46"/>
      <c r="P117" s="146"/>
    </row>
    <row r="118" spans="1:20" s="829" customFormat="1" ht="18.75" customHeight="1" thickBot="1">
      <c r="A118" s="2708" t="s">
        <v>2133</v>
      </c>
      <c r="B118" s="2708"/>
      <c r="C118" s="2151"/>
      <c r="D118" s="2151"/>
      <c r="E118" s="2151"/>
      <c r="F118" s="2151"/>
      <c r="G118" s="2151"/>
      <c r="H118" s="2151"/>
      <c r="I118" s="2151"/>
      <c r="J118" s="2151"/>
      <c r="K118" s="2151"/>
      <c r="L118" s="2151"/>
      <c r="M118" s="2151"/>
      <c r="N118" s="2151"/>
      <c r="O118" s="3074" t="s">
        <v>2190</v>
      </c>
      <c r="P118" s="3074"/>
    </row>
    <row r="119" spans="1:20" s="142" customFormat="1" ht="19.5" customHeight="1" thickTop="1">
      <c r="A119" s="3058" t="s">
        <v>53</v>
      </c>
      <c r="B119" s="3058" t="s">
        <v>54</v>
      </c>
      <c r="C119" s="3048" t="s">
        <v>45</v>
      </c>
      <c r="D119" s="3048"/>
      <c r="E119" s="3048"/>
      <c r="F119" s="3048" t="s">
        <v>46</v>
      </c>
      <c r="G119" s="3048"/>
      <c r="H119" s="3048"/>
      <c r="I119" s="3048" t="s">
        <v>972</v>
      </c>
      <c r="J119" s="3048"/>
      <c r="K119" s="3048"/>
      <c r="L119" s="3048" t="s">
        <v>905</v>
      </c>
      <c r="M119" s="3048"/>
      <c r="N119" s="3048"/>
      <c r="O119" s="3051" t="s">
        <v>509</v>
      </c>
      <c r="P119" s="3051" t="s">
        <v>502</v>
      </c>
    </row>
    <row r="120" spans="1:20" s="142" customFormat="1" ht="22.5" customHeight="1">
      <c r="A120" s="3054"/>
      <c r="B120" s="3054"/>
      <c r="C120" s="3049" t="s">
        <v>890</v>
      </c>
      <c r="D120" s="3049"/>
      <c r="E120" s="3049"/>
      <c r="F120" s="3049" t="s">
        <v>463</v>
      </c>
      <c r="G120" s="3049"/>
      <c r="H120" s="3049"/>
      <c r="I120" s="3049" t="s">
        <v>1658</v>
      </c>
      <c r="J120" s="3049"/>
      <c r="K120" s="3049"/>
      <c r="L120" s="3049" t="s">
        <v>464</v>
      </c>
      <c r="M120" s="3049"/>
      <c r="N120" s="3049"/>
      <c r="O120" s="3052"/>
      <c r="P120" s="3052"/>
    </row>
    <row r="121" spans="1:20" s="142" customFormat="1" ht="18.75" customHeight="1">
      <c r="A121" s="3054"/>
      <c r="B121" s="3054"/>
      <c r="C121" s="1359" t="s">
        <v>931</v>
      </c>
      <c r="D121" s="1359" t="s">
        <v>1126</v>
      </c>
      <c r="E121" s="1335" t="s">
        <v>954</v>
      </c>
      <c r="F121" s="1359" t="s">
        <v>931</v>
      </c>
      <c r="G121" s="1359" t="s">
        <v>1126</v>
      </c>
      <c r="H121" s="1335" t="s">
        <v>954</v>
      </c>
      <c r="I121" s="1359" t="s">
        <v>931</v>
      </c>
      <c r="J121" s="1359" t="s">
        <v>1126</v>
      </c>
      <c r="K121" s="1335" t="s">
        <v>954</v>
      </c>
      <c r="L121" s="1359" t="s">
        <v>931</v>
      </c>
      <c r="M121" s="1359" t="s">
        <v>1126</v>
      </c>
      <c r="N121" s="1335" t="s">
        <v>954</v>
      </c>
      <c r="O121" s="3052"/>
      <c r="P121" s="3052"/>
    </row>
    <row r="122" spans="1:20" s="142" customFormat="1" ht="17.25" customHeight="1" thickBot="1">
      <c r="A122" s="3059"/>
      <c r="B122" s="3059"/>
      <c r="C122" s="931" t="s">
        <v>934</v>
      </c>
      <c r="D122" s="931" t="s">
        <v>935</v>
      </c>
      <c r="E122" s="931" t="s">
        <v>936</v>
      </c>
      <c r="F122" s="931" t="s">
        <v>934</v>
      </c>
      <c r="G122" s="931" t="s">
        <v>935</v>
      </c>
      <c r="H122" s="931" t="s">
        <v>936</v>
      </c>
      <c r="I122" s="931" t="s">
        <v>934</v>
      </c>
      <c r="J122" s="931" t="s">
        <v>935</v>
      </c>
      <c r="K122" s="931" t="s">
        <v>936</v>
      </c>
      <c r="L122" s="931" t="s">
        <v>934</v>
      </c>
      <c r="M122" s="931" t="s">
        <v>935</v>
      </c>
      <c r="N122" s="931" t="s">
        <v>936</v>
      </c>
      <c r="O122" s="3053"/>
      <c r="P122" s="3053"/>
      <c r="S122" s="146"/>
      <c r="T122" s="146"/>
    </row>
    <row r="123" spans="1:20" ht="25.5" customHeight="1">
      <c r="A123" s="2715" t="s">
        <v>63</v>
      </c>
      <c r="B123" s="1358" t="s">
        <v>77</v>
      </c>
      <c r="C123" s="952">
        <v>25</v>
      </c>
      <c r="D123" s="952">
        <v>16</v>
      </c>
      <c r="E123" s="952">
        <f>SUM(C123:D123)</f>
        <v>41</v>
      </c>
      <c r="F123" s="1382">
        <v>0</v>
      </c>
      <c r="G123" s="1382">
        <v>0</v>
      </c>
      <c r="H123" s="1382">
        <v>0</v>
      </c>
      <c r="I123" s="1382">
        <v>0</v>
      </c>
      <c r="J123" s="1382">
        <v>0</v>
      </c>
      <c r="K123" s="1382">
        <v>0</v>
      </c>
      <c r="L123" s="1382">
        <f t="shared" ref="L123:L124" si="66">SUM(C123,F123,I123)</f>
        <v>25</v>
      </c>
      <c r="M123" s="1382">
        <f t="shared" ref="M123:M124" si="67">SUM(D123,G123,J123)</f>
        <v>16</v>
      </c>
      <c r="N123" s="1382">
        <f t="shared" ref="N123:N124" si="68">SUM(E123,H123,K123)</f>
        <v>41</v>
      </c>
      <c r="O123" s="152" t="s">
        <v>519</v>
      </c>
      <c r="P123" s="2731" t="s">
        <v>487</v>
      </c>
    </row>
    <row r="124" spans="1:20" ht="25.5" customHeight="1">
      <c r="A124" s="2704"/>
      <c r="B124" s="1338" t="s">
        <v>78</v>
      </c>
      <c r="C124" s="1729">
        <v>18</v>
      </c>
      <c r="D124" s="1729">
        <v>8</v>
      </c>
      <c r="E124" s="953">
        <f>SUM(C124:D124)</f>
        <v>26</v>
      </c>
      <c r="F124" s="1383">
        <v>0</v>
      </c>
      <c r="G124" s="1383">
        <v>0</v>
      </c>
      <c r="H124" s="1383">
        <v>0</v>
      </c>
      <c r="I124" s="1383">
        <v>0</v>
      </c>
      <c r="J124" s="1383">
        <v>0</v>
      </c>
      <c r="K124" s="1383">
        <v>0</v>
      </c>
      <c r="L124" s="1383">
        <f t="shared" si="66"/>
        <v>18</v>
      </c>
      <c r="M124" s="1383">
        <f t="shared" si="67"/>
        <v>8</v>
      </c>
      <c r="N124" s="1383">
        <f t="shared" si="68"/>
        <v>26</v>
      </c>
      <c r="O124" s="316" t="s">
        <v>521</v>
      </c>
      <c r="P124" s="2700"/>
    </row>
    <row r="125" spans="1:20" ht="25.5" customHeight="1">
      <c r="A125" s="2706" t="s">
        <v>263</v>
      </c>
      <c r="B125" s="2706"/>
      <c r="C125" s="1383">
        <f t="shared" ref="C125:N125" si="69">SUM(C123:C124)</f>
        <v>43</v>
      </c>
      <c r="D125" s="1383">
        <f t="shared" si="69"/>
        <v>24</v>
      </c>
      <c r="E125" s="1383">
        <f t="shared" si="69"/>
        <v>67</v>
      </c>
      <c r="F125" s="1383">
        <f t="shared" si="69"/>
        <v>0</v>
      </c>
      <c r="G125" s="1383">
        <f t="shared" si="69"/>
        <v>0</v>
      </c>
      <c r="H125" s="1383">
        <f t="shared" si="69"/>
        <v>0</v>
      </c>
      <c r="I125" s="1383">
        <f t="shared" si="69"/>
        <v>0</v>
      </c>
      <c r="J125" s="1383">
        <f t="shared" si="69"/>
        <v>0</v>
      </c>
      <c r="K125" s="1383">
        <f t="shared" si="69"/>
        <v>0</v>
      </c>
      <c r="L125" s="1383">
        <f t="shared" si="69"/>
        <v>43</v>
      </c>
      <c r="M125" s="1383">
        <f t="shared" si="69"/>
        <v>24</v>
      </c>
      <c r="N125" s="1383">
        <f t="shared" si="69"/>
        <v>67</v>
      </c>
      <c r="O125" s="2738" t="s">
        <v>977</v>
      </c>
      <c r="P125" s="2738"/>
      <c r="S125" s="147"/>
      <c r="T125" s="147"/>
    </row>
    <row r="126" spans="1:20" ht="25.5" customHeight="1">
      <c r="A126" s="2703" t="s">
        <v>64</v>
      </c>
      <c r="B126" s="1338" t="s">
        <v>87</v>
      </c>
      <c r="C126" s="1729">
        <v>56</v>
      </c>
      <c r="D126" s="1729">
        <v>22</v>
      </c>
      <c r="E126" s="1383">
        <f>SUM(C126:D126)</f>
        <v>78</v>
      </c>
      <c r="F126" s="1383">
        <v>0</v>
      </c>
      <c r="G126" s="1383">
        <v>0</v>
      </c>
      <c r="H126" s="1383">
        <v>0</v>
      </c>
      <c r="I126" s="1383">
        <v>0</v>
      </c>
      <c r="J126" s="1383">
        <v>0</v>
      </c>
      <c r="K126" s="1383">
        <v>0</v>
      </c>
      <c r="L126" s="1383">
        <f t="shared" ref="L126:L134" si="70">SUM(C126,F126,I126)</f>
        <v>56</v>
      </c>
      <c r="M126" s="1383">
        <f t="shared" ref="M126:M134" si="71">SUM(D126,G126,J126)</f>
        <v>22</v>
      </c>
      <c r="N126" s="1383">
        <f t="shared" ref="N126:N134" si="72">SUM(E126,H126,K126)</f>
        <v>78</v>
      </c>
      <c r="O126" s="153" t="s">
        <v>529</v>
      </c>
      <c r="P126" s="3060" t="s">
        <v>527</v>
      </c>
      <c r="S126" s="147"/>
      <c r="T126" s="147"/>
    </row>
    <row r="127" spans="1:20" ht="25.5" customHeight="1">
      <c r="A127" s="2704"/>
      <c r="B127" s="1338" t="s">
        <v>84</v>
      </c>
      <c r="C127" s="1729">
        <v>30</v>
      </c>
      <c r="D127" s="1729">
        <v>20</v>
      </c>
      <c r="E127" s="1383">
        <f t="shared" ref="E127:E129" si="73">SUM(C127:D127)</f>
        <v>50</v>
      </c>
      <c r="F127" s="1383">
        <v>0</v>
      </c>
      <c r="G127" s="1383">
        <v>0</v>
      </c>
      <c r="H127" s="1383">
        <v>0</v>
      </c>
      <c r="I127" s="1383">
        <v>0</v>
      </c>
      <c r="J127" s="1383">
        <v>0</v>
      </c>
      <c r="K127" s="1383">
        <v>0</v>
      </c>
      <c r="L127" s="1383">
        <f t="shared" si="70"/>
        <v>30</v>
      </c>
      <c r="M127" s="1383">
        <f t="shared" si="71"/>
        <v>20</v>
      </c>
      <c r="N127" s="1383">
        <f t="shared" si="72"/>
        <v>50</v>
      </c>
      <c r="O127" s="316" t="s">
        <v>532</v>
      </c>
      <c r="P127" s="3061"/>
    </row>
    <row r="128" spans="1:20" ht="30" customHeight="1">
      <c r="A128" s="2704"/>
      <c r="B128" s="1338" t="s">
        <v>173</v>
      </c>
      <c r="C128" s="1729">
        <v>34</v>
      </c>
      <c r="D128" s="1729">
        <v>19</v>
      </c>
      <c r="E128" s="1383">
        <f t="shared" si="73"/>
        <v>53</v>
      </c>
      <c r="F128" s="1383">
        <v>0</v>
      </c>
      <c r="G128" s="1383">
        <v>0</v>
      </c>
      <c r="H128" s="1383">
        <v>0</v>
      </c>
      <c r="I128" s="1383">
        <v>0</v>
      </c>
      <c r="J128" s="1383">
        <v>0</v>
      </c>
      <c r="K128" s="1383">
        <v>0</v>
      </c>
      <c r="L128" s="1383">
        <f t="shared" si="70"/>
        <v>34</v>
      </c>
      <c r="M128" s="1383">
        <f t="shared" si="71"/>
        <v>19</v>
      </c>
      <c r="N128" s="1383">
        <f t="shared" si="72"/>
        <v>53</v>
      </c>
      <c r="O128" s="153" t="s">
        <v>686</v>
      </c>
      <c r="P128" s="3061"/>
    </row>
    <row r="129" spans="1:17" ht="25.5" customHeight="1">
      <c r="A129" s="2705"/>
      <c r="B129" s="1724" t="s">
        <v>1078</v>
      </c>
      <c r="C129" s="1729">
        <v>17</v>
      </c>
      <c r="D129" s="1729">
        <v>14</v>
      </c>
      <c r="E129" s="1729">
        <f t="shared" si="73"/>
        <v>31</v>
      </c>
      <c r="F129" s="1729">
        <v>0</v>
      </c>
      <c r="G129" s="1729">
        <v>0</v>
      </c>
      <c r="H129" s="1729">
        <v>0</v>
      </c>
      <c r="I129" s="1729">
        <v>0</v>
      </c>
      <c r="J129" s="1729">
        <v>0</v>
      </c>
      <c r="K129" s="1729">
        <v>0</v>
      </c>
      <c r="L129" s="1729">
        <f t="shared" si="70"/>
        <v>17</v>
      </c>
      <c r="M129" s="1729">
        <f t="shared" si="71"/>
        <v>14</v>
      </c>
      <c r="N129" s="1729">
        <f t="shared" si="72"/>
        <v>31</v>
      </c>
      <c r="O129" s="614" t="s">
        <v>533</v>
      </c>
      <c r="P129" s="3062"/>
    </row>
    <row r="130" spans="1:17" ht="25.5" customHeight="1">
      <c r="A130" s="3055" t="s">
        <v>219</v>
      </c>
      <c r="B130" s="3055"/>
      <c r="C130" s="1729">
        <f>SUM(C126:C129)</f>
        <v>137</v>
      </c>
      <c r="D130" s="1729">
        <f t="shared" ref="D130:N130" si="74">SUM(D126:D129)</f>
        <v>75</v>
      </c>
      <c r="E130" s="1729">
        <f t="shared" si="74"/>
        <v>212</v>
      </c>
      <c r="F130" s="1729">
        <f t="shared" si="74"/>
        <v>0</v>
      </c>
      <c r="G130" s="1729">
        <f t="shared" si="74"/>
        <v>0</v>
      </c>
      <c r="H130" s="1729">
        <f t="shared" si="74"/>
        <v>0</v>
      </c>
      <c r="I130" s="1729">
        <f t="shared" si="74"/>
        <v>0</v>
      </c>
      <c r="J130" s="1729">
        <f t="shared" si="74"/>
        <v>0</v>
      </c>
      <c r="K130" s="1729">
        <f t="shared" si="74"/>
        <v>0</v>
      </c>
      <c r="L130" s="1729">
        <f t="shared" si="74"/>
        <v>137</v>
      </c>
      <c r="M130" s="1729">
        <f t="shared" si="74"/>
        <v>75</v>
      </c>
      <c r="N130" s="1729">
        <f t="shared" si="74"/>
        <v>212</v>
      </c>
      <c r="O130" s="2738" t="s">
        <v>977</v>
      </c>
      <c r="P130" s="2738"/>
    </row>
    <row r="131" spans="1:17" ht="25.5" customHeight="1">
      <c r="A131" s="2522" t="s">
        <v>29</v>
      </c>
      <c r="B131" s="1757" t="s">
        <v>148</v>
      </c>
      <c r="C131" s="1729">
        <v>0</v>
      </c>
      <c r="D131" s="1729">
        <v>56</v>
      </c>
      <c r="E131" s="1729">
        <v>56</v>
      </c>
      <c r="F131" s="1729">
        <v>0</v>
      </c>
      <c r="G131" s="1729">
        <v>0</v>
      </c>
      <c r="H131" s="1729">
        <v>0</v>
      </c>
      <c r="I131" s="1729">
        <v>0</v>
      </c>
      <c r="J131" s="1729">
        <v>0</v>
      </c>
      <c r="K131" s="1729">
        <v>0</v>
      </c>
      <c r="L131" s="1729">
        <v>0</v>
      </c>
      <c r="M131" s="1729">
        <v>56</v>
      </c>
      <c r="N131" s="1729">
        <v>56</v>
      </c>
      <c r="O131" s="2369" t="s">
        <v>547</v>
      </c>
      <c r="P131" s="2524" t="s">
        <v>679</v>
      </c>
    </row>
    <row r="132" spans="1:17" ht="25.5" customHeight="1">
      <c r="A132" s="2523" t="s">
        <v>65</v>
      </c>
      <c r="B132" s="63" t="s">
        <v>101</v>
      </c>
      <c r="C132" s="49">
        <v>25</v>
      </c>
      <c r="D132" s="49">
        <v>56</v>
      </c>
      <c r="E132" s="49">
        <f>SUM(C132:D132)</f>
        <v>81</v>
      </c>
      <c r="F132" s="49">
        <v>0</v>
      </c>
      <c r="G132" s="49">
        <v>0</v>
      </c>
      <c r="H132" s="49">
        <v>0</v>
      </c>
      <c r="I132" s="49">
        <f t="shared" ref="I132:K132" si="75">SUM(G132:H132)</f>
        <v>0</v>
      </c>
      <c r="J132" s="49">
        <f t="shared" si="75"/>
        <v>0</v>
      </c>
      <c r="K132" s="49">
        <f t="shared" si="75"/>
        <v>0</v>
      </c>
      <c r="L132" s="49">
        <f>SUM(C132,F132,I132)</f>
        <v>25</v>
      </c>
      <c r="M132" s="49">
        <f t="shared" ref="M132:N132" si="76">SUM(D132,G132,J132)</f>
        <v>56</v>
      </c>
      <c r="N132" s="49">
        <f t="shared" si="76"/>
        <v>81</v>
      </c>
      <c r="O132" s="958" t="s">
        <v>605</v>
      </c>
      <c r="P132" s="2525" t="s">
        <v>1168</v>
      </c>
    </row>
    <row r="133" spans="1:17" ht="25.5" customHeight="1">
      <c r="A133" s="2392" t="s">
        <v>68</v>
      </c>
      <c r="B133" s="1338" t="s">
        <v>70</v>
      </c>
      <c r="C133" s="150">
        <v>137</v>
      </c>
      <c r="D133" s="150">
        <v>30</v>
      </c>
      <c r="E133" s="150">
        <f>SUM(C133:D133)</f>
        <v>167</v>
      </c>
      <c r="F133" s="1383">
        <v>0</v>
      </c>
      <c r="G133" s="1383">
        <v>0</v>
      </c>
      <c r="H133" s="1383">
        <v>0</v>
      </c>
      <c r="I133" s="1383">
        <v>0</v>
      </c>
      <c r="J133" s="1383">
        <v>0</v>
      </c>
      <c r="K133" s="1383">
        <v>0</v>
      </c>
      <c r="L133" s="1383">
        <f t="shared" si="70"/>
        <v>137</v>
      </c>
      <c r="M133" s="1383">
        <f t="shared" si="71"/>
        <v>30</v>
      </c>
      <c r="N133" s="1383">
        <f t="shared" si="72"/>
        <v>167</v>
      </c>
      <c r="O133" s="150" t="s">
        <v>506</v>
      </c>
      <c r="P133" s="2521" t="s">
        <v>496</v>
      </c>
    </row>
    <row r="134" spans="1:17" ht="25.5" customHeight="1">
      <c r="A134" s="2391" t="s">
        <v>170</v>
      </c>
      <c r="B134" s="1338" t="s">
        <v>70</v>
      </c>
      <c r="C134" s="352">
        <v>14</v>
      </c>
      <c r="D134" s="352">
        <v>7</v>
      </c>
      <c r="E134" s="352">
        <f>SUM(C134:D134)</f>
        <v>21</v>
      </c>
      <c r="F134" s="996">
        <v>0</v>
      </c>
      <c r="G134" s="996">
        <v>0</v>
      </c>
      <c r="H134" s="996">
        <v>0</v>
      </c>
      <c r="I134" s="996">
        <v>0</v>
      </c>
      <c r="J134" s="996">
        <v>0</v>
      </c>
      <c r="K134" s="996">
        <f>SUM(I134:J134)</f>
        <v>0</v>
      </c>
      <c r="L134" s="1383">
        <f t="shared" si="70"/>
        <v>14</v>
      </c>
      <c r="M134" s="1383">
        <f t="shared" si="71"/>
        <v>7</v>
      </c>
      <c r="N134" s="1383">
        <f t="shared" si="72"/>
        <v>21</v>
      </c>
      <c r="O134" s="150" t="s">
        <v>506</v>
      </c>
      <c r="P134" s="2521" t="s">
        <v>1796</v>
      </c>
      <c r="Q134" s="147"/>
    </row>
    <row r="135" spans="1:17" ht="25.5" customHeight="1" thickBot="1">
      <c r="A135" s="2966" t="s">
        <v>52</v>
      </c>
      <c r="B135" s="2966"/>
      <c r="C135" s="1390">
        <f t="shared" ref="C135:N135" si="77">SUM(C133:C134,C132,C131,C130,C125,C114,C110)</f>
        <v>474</v>
      </c>
      <c r="D135" s="2228">
        <f t="shared" si="77"/>
        <v>283</v>
      </c>
      <c r="E135" s="2228">
        <f t="shared" si="77"/>
        <v>757</v>
      </c>
      <c r="F135" s="2228">
        <f t="shared" si="77"/>
        <v>0</v>
      </c>
      <c r="G135" s="2228">
        <f t="shared" si="77"/>
        <v>0</v>
      </c>
      <c r="H135" s="2228">
        <f t="shared" si="77"/>
        <v>0</v>
      </c>
      <c r="I135" s="2228">
        <f t="shared" si="77"/>
        <v>0</v>
      </c>
      <c r="J135" s="2228">
        <f t="shared" si="77"/>
        <v>0</v>
      </c>
      <c r="K135" s="2228">
        <f t="shared" si="77"/>
        <v>0</v>
      </c>
      <c r="L135" s="2228">
        <f t="shared" si="77"/>
        <v>474</v>
      </c>
      <c r="M135" s="2228">
        <f t="shared" si="77"/>
        <v>283</v>
      </c>
      <c r="N135" s="2228">
        <f t="shared" si="77"/>
        <v>757</v>
      </c>
      <c r="O135" s="3056" t="s">
        <v>588</v>
      </c>
      <c r="P135" s="3056"/>
      <c r="Q135" s="135"/>
    </row>
    <row r="136" spans="1:17" ht="25.5" customHeight="1" thickBot="1">
      <c r="A136" s="2765" t="s">
        <v>218</v>
      </c>
      <c r="B136" s="2765"/>
      <c r="C136" s="954">
        <f t="shared" ref="C136:N136" si="78">SUM(C135,C108)</f>
        <v>2641</v>
      </c>
      <c r="D136" s="954">
        <f t="shared" si="78"/>
        <v>3376</v>
      </c>
      <c r="E136" s="954">
        <f t="shared" si="78"/>
        <v>6017</v>
      </c>
      <c r="F136" s="954">
        <f t="shared" si="78"/>
        <v>0</v>
      </c>
      <c r="G136" s="954">
        <f t="shared" si="78"/>
        <v>2</v>
      </c>
      <c r="H136" s="954">
        <f t="shared" si="78"/>
        <v>2</v>
      </c>
      <c r="I136" s="954">
        <f t="shared" si="78"/>
        <v>0</v>
      </c>
      <c r="J136" s="954">
        <f t="shared" si="78"/>
        <v>1</v>
      </c>
      <c r="K136" s="954">
        <f t="shared" si="78"/>
        <v>1</v>
      </c>
      <c r="L136" s="954">
        <f t="shared" si="78"/>
        <v>2641</v>
      </c>
      <c r="M136" s="954">
        <f t="shared" si="78"/>
        <v>3379</v>
      </c>
      <c r="N136" s="954">
        <f t="shared" si="78"/>
        <v>6020</v>
      </c>
      <c r="O136" s="3057" t="s">
        <v>2351</v>
      </c>
      <c r="P136" s="3057"/>
      <c r="Q136" s="135"/>
    </row>
    <row r="137" spans="1:17" ht="18" customHeight="1" thickTop="1">
      <c r="A137" s="1344"/>
      <c r="B137" s="1344"/>
      <c r="C137" s="156"/>
      <c r="D137" s="156"/>
      <c r="E137" s="156"/>
      <c r="F137" s="157"/>
      <c r="G137" s="157"/>
      <c r="H137" s="157"/>
      <c r="I137" s="157"/>
      <c r="J137" s="157"/>
      <c r="K137" s="157"/>
      <c r="L137" s="157"/>
      <c r="M137" s="157"/>
      <c r="N137" s="157"/>
      <c r="O137" s="146"/>
      <c r="P137" s="146"/>
    </row>
    <row r="138" spans="1:17">
      <c r="A138" s="1404"/>
      <c r="B138" s="1404"/>
      <c r="C138" s="1404"/>
      <c r="D138" s="1404"/>
      <c r="E138" s="1404"/>
      <c r="F138" s="1404"/>
      <c r="G138" s="1404"/>
      <c r="H138" s="1404"/>
      <c r="I138" s="1404"/>
      <c r="J138" s="1404"/>
      <c r="K138" s="1404"/>
      <c r="L138" s="1404"/>
      <c r="M138" s="1404"/>
      <c r="N138" s="1404"/>
      <c r="O138" s="146"/>
      <c r="P138" s="146"/>
    </row>
    <row r="139" spans="1:17">
      <c r="A139" s="1404"/>
      <c r="B139" s="1404"/>
      <c r="C139" s="1404"/>
      <c r="D139" s="1404"/>
      <c r="E139" s="1404"/>
      <c r="F139" s="1404"/>
      <c r="G139" s="1404"/>
      <c r="H139" s="1404"/>
      <c r="I139" s="1404"/>
      <c r="J139" s="1404"/>
      <c r="K139" s="1404"/>
      <c r="L139" s="1404"/>
      <c r="M139" s="1404"/>
      <c r="N139" s="1404"/>
      <c r="O139" s="146"/>
      <c r="P139" s="146"/>
    </row>
    <row r="140" spans="1:17">
      <c r="A140" s="1404"/>
      <c r="B140" s="1404"/>
      <c r="C140" s="1404"/>
      <c r="D140" s="1404"/>
      <c r="E140" s="1404"/>
      <c r="F140" s="1404"/>
      <c r="G140" s="1404"/>
      <c r="H140" s="1404"/>
      <c r="I140" s="1404"/>
      <c r="J140" s="1404"/>
      <c r="K140" s="1404"/>
      <c r="L140" s="1404"/>
      <c r="M140" s="1404"/>
      <c r="N140" s="1404"/>
      <c r="O140" s="146"/>
      <c r="P140" s="146"/>
    </row>
    <row r="141" spans="1:17">
      <c r="A141" s="1404"/>
      <c r="B141" s="1404"/>
      <c r="C141" s="1404"/>
      <c r="D141" s="1404"/>
      <c r="E141" s="1404"/>
      <c r="F141" s="1404"/>
      <c r="G141" s="1404"/>
      <c r="H141" s="1404"/>
      <c r="I141" s="1404"/>
      <c r="J141" s="1404"/>
      <c r="K141" s="1404"/>
      <c r="L141" s="1404"/>
      <c r="M141" s="1404"/>
      <c r="N141" s="1404"/>
      <c r="O141" s="146"/>
      <c r="P141" s="146"/>
    </row>
    <row r="142" spans="1:17">
      <c r="A142" s="1404"/>
      <c r="B142" s="1404"/>
      <c r="C142" s="1404"/>
      <c r="D142" s="1404"/>
      <c r="E142" s="1404"/>
      <c r="F142" s="1404"/>
      <c r="G142" s="1404"/>
      <c r="H142" s="1404"/>
      <c r="I142" s="1404"/>
      <c r="J142" s="1404"/>
      <c r="K142" s="1404"/>
      <c r="L142" s="1404"/>
      <c r="M142" s="1404"/>
      <c r="N142" s="1404"/>
      <c r="O142" s="146"/>
      <c r="P142" s="146"/>
    </row>
    <row r="143" spans="1:17">
      <c r="A143" s="1404"/>
      <c r="B143" s="1404"/>
      <c r="C143" s="1404"/>
      <c r="D143" s="1404"/>
      <c r="E143" s="1404"/>
      <c r="F143" s="1404"/>
      <c r="G143" s="1404"/>
      <c r="H143" s="1404"/>
      <c r="I143" s="1404"/>
      <c r="J143" s="1404"/>
      <c r="K143" s="1404"/>
      <c r="L143" s="1404"/>
      <c r="M143" s="1404"/>
      <c r="N143" s="1404"/>
      <c r="O143" s="146"/>
      <c r="P143" s="146"/>
    </row>
    <row r="144" spans="1:17">
      <c r="A144" s="1404"/>
      <c r="B144" s="1404"/>
      <c r="C144" s="1404"/>
      <c r="D144" s="1404"/>
      <c r="E144" s="1404"/>
      <c r="F144" s="1404"/>
      <c r="G144" s="1404"/>
      <c r="H144" s="1404"/>
      <c r="I144" s="1404"/>
      <c r="J144" s="1404"/>
      <c r="K144" s="1404"/>
      <c r="L144" s="1404"/>
      <c r="M144" s="1404"/>
      <c r="N144" s="1404"/>
      <c r="O144" s="146"/>
      <c r="P144" s="146"/>
    </row>
    <row r="145" spans="1:16">
      <c r="A145" s="1404"/>
      <c r="B145" s="1404"/>
      <c r="C145" s="1404"/>
      <c r="D145" s="1404"/>
      <c r="E145" s="1404"/>
      <c r="F145" s="1404"/>
      <c r="G145" s="1404"/>
      <c r="H145" s="1404"/>
      <c r="I145" s="1404"/>
      <c r="J145" s="1404"/>
      <c r="K145" s="1404"/>
      <c r="L145" s="1404"/>
      <c r="M145" s="1404"/>
      <c r="N145" s="1404"/>
      <c r="O145" s="146"/>
      <c r="P145" s="146"/>
    </row>
    <row r="146" spans="1:16">
      <c r="A146" s="1404"/>
      <c r="B146" s="1404"/>
      <c r="C146" s="1404"/>
      <c r="D146" s="1404"/>
      <c r="E146" s="1404"/>
      <c r="F146" s="1404"/>
      <c r="G146" s="1404"/>
      <c r="H146" s="1404"/>
      <c r="I146" s="1404"/>
      <c r="J146" s="1404"/>
      <c r="K146" s="1404"/>
      <c r="L146" s="1404"/>
      <c r="M146" s="1404"/>
      <c r="N146" s="1404"/>
      <c r="O146" s="146"/>
      <c r="P146" s="146"/>
    </row>
    <row r="147" spans="1:16">
      <c r="A147" s="1404"/>
      <c r="B147" s="1404"/>
      <c r="C147" s="1404"/>
      <c r="D147" s="1404"/>
      <c r="E147" s="1404"/>
      <c r="F147" s="1404"/>
      <c r="G147" s="1404"/>
      <c r="H147" s="1404"/>
      <c r="I147" s="1404"/>
      <c r="J147" s="1404"/>
      <c r="K147" s="1404"/>
      <c r="L147" s="1404"/>
      <c r="M147" s="1404"/>
      <c r="N147" s="1404"/>
      <c r="O147" s="146"/>
      <c r="P147" s="146"/>
    </row>
    <row r="148" spans="1:16">
      <c r="A148" s="1404"/>
      <c r="B148" s="1404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6"/>
      <c r="P148" s="146"/>
    </row>
    <row r="149" spans="1:16">
      <c r="A149" s="1404"/>
      <c r="B149" s="1404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6"/>
      <c r="P149" s="146"/>
    </row>
    <row r="150" spans="1:16">
      <c r="A150" s="1404"/>
      <c r="B150" s="1404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6"/>
      <c r="P150" s="146"/>
    </row>
    <row r="151" spans="1:16">
      <c r="A151" s="1404"/>
      <c r="B151" s="1404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6"/>
      <c r="P151" s="146"/>
    </row>
    <row r="152" spans="1:16">
      <c r="A152" s="1404"/>
      <c r="B152" s="1404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6"/>
      <c r="P152" s="146"/>
    </row>
    <row r="153" spans="1:16">
      <c r="A153" s="1404"/>
      <c r="B153" s="1404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6"/>
      <c r="P153" s="146"/>
    </row>
    <row r="154" spans="1:16">
      <c r="A154" s="1404"/>
      <c r="B154" s="1404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6"/>
      <c r="P154" s="146"/>
    </row>
    <row r="155" spans="1:16">
      <c r="A155" s="1404"/>
      <c r="B155" s="1404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6"/>
      <c r="P155" s="146"/>
    </row>
    <row r="156" spans="1:16">
      <c r="A156" s="1404"/>
      <c r="B156" s="1404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6"/>
      <c r="P156" s="146"/>
    </row>
    <row r="157" spans="1:16">
      <c r="A157" s="1404"/>
      <c r="B157" s="1404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6"/>
      <c r="P157" s="146"/>
    </row>
    <row r="158" spans="1:16">
      <c r="A158" s="1404"/>
      <c r="B158" s="1404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6"/>
      <c r="P158" s="146"/>
    </row>
    <row r="159" spans="1:16">
      <c r="A159" s="1404"/>
      <c r="B159" s="1404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6"/>
      <c r="P159" s="146"/>
    </row>
    <row r="160" spans="1:16">
      <c r="A160" s="1404"/>
      <c r="B160" s="1404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6"/>
      <c r="P160" s="146"/>
    </row>
    <row r="161" spans="1:16">
      <c r="A161" s="1404"/>
      <c r="B161" s="1404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6"/>
      <c r="P161" s="146"/>
    </row>
    <row r="162" spans="1:16">
      <c r="A162" s="1404"/>
      <c r="B162" s="1404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6"/>
      <c r="P162" s="146"/>
    </row>
    <row r="163" spans="1:16">
      <c r="A163" s="1404"/>
      <c r="B163" s="1404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</row>
    <row r="164" spans="1:16">
      <c r="A164" s="1404"/>
      <c r="B164" s="1404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</row>
    <row r="165" spans="1:16">
      <c r="A165" s="1404"/>
      <c r="B165" s="1404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</row>
    <row r="166" spans="1:16">
      <c r="A166" s="1404"/>
      <c r="B166" s="1404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</row>
    <row r="167" spans="1:16">
      <c r="A167" s="1404"/>
      <c r="B167" s="1404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</row>
    <row r="168" spans="1:16">
      <c r="A168" s="1404"/>
      <c r="B168" s="1404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</row>
    <row r="169" spans="1:16">
      <c r="A169" s="1404"/>
      <c r="B169" s="1404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</row>
    <row r="170" spans="1:16">
      <c r="A170" s="1404"/>
      <c r="B170" s="1404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</row>
    <row r="171" spans="1:16">
      <c r="A171" s="1404"/>
      <c r="B171" s="1404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</row>
    <row r="172" spans="1:16">
      <c r="A172" s="1404"/>
      <c r="B172" s="1404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</row>
    <row r="173" spans="1:16">
      <c r="A173" s="1404"/>
      <c r="B173" s="1404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</row>
    <row r="174" spans="1:16">
      <c r="A174" s="1404"/>
      <c r="B174" s="1404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</row>
    <row r="175" spans="1:16">
      <c r="A175" s="1404"/>
      <c r="B175" s="1404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</row>
    <row r="176" spans="1:16">
      <c r="A176" s="29"/>
      <c r="B176" s="29"/>
    </row>
    <row r="177" spans="1:2">
      <c r="A177" s="29"/>
      <c r="B177" s="29"/>
    </row>
    <row r="178" spans="1:2">
      <c r="A178" s="29"/>
      <c r="B178" s="29"/>
    </row>
    <row r="179" spans="1:2">
      <c r="A179" s="29"/>
      <c r="B179" s="29"/>
    </row>
    <row r="180" spans="1:2">
      <c r="A180" s="29"/>
      <c r="B180" s="29"/>
    </row>
    <row r="181" spans="1:2">
      <c r="A181" s="29"/>
      <c r="B181" s="29"/>
    </row>
    <row r="182" spans="1:2">
      <c r="A182" s="29"/>
      <c r="B182" s="29"/>
    </row>
    <row r="183" spans="1:2">
      <c r="A183" s="29"/>
      <c r="B183" s="29"/>
    </row>
    <row r="184" spans="1:2">
      <c r="A184" s="29"/>
      <c r="B184" s="29"/>
    </row>
    <row r="185" spans="1:2">
      <c r="A185" s="29"/>
      <c r="B185" s="29"/>
    </row>
    <row r="186" spans="1:2">
      <c r="A186" s="29"/>
      <c r="B186" s="29"/>
    </row>
    <row r="187" spans="1:2">
      <c r="A187" s="29"/>
      <c r="B187" s="29"/>
    </row>
    <row r="188" spans="1:2">
      <c r="A188" s="29"/>
      <c r="B188" s="29"/>
    </row>
    <row r="189" spans="1:2">
      <c r="A189" s="29"/>
      <c r="B189" s="29"/>
    </row>
    <row r="190" spans="1:2">
      <c r="A190" s="29"/>
      <c r="B190" s="29"/>
    </row>
    <row r="191" spans="1:2">
      <c r="A191" s="29"/>
      <c r="B191" s="29"/>
    </row>
    <row r="192" spans="1:2">
      <c r="A192" s="29"/>
      <c r="B192" s="29"/>
    </row>
    <row r="193" spans="1:2">
      <c r="A193" s="29"/>
      <c r="B193" s="29"/>
    </row>
    <row r="194" spans="1:2">
      <c r="A194" s="29"/>
      <c r="B194" s="29"/>
    </row>
  </sheetData>
  <mergeCells count="146">
    <mergeCell ref="A28:B28"/>
    <mergeCell ref="P77:P80"/>
    <mergeCell ref="O86:P86"/>
    <mergeCell ref="A62:A70"/>
    <mergeCell ref="A44:A45"/>
    <mergeCell ref="A71:B71"/>
    <mergeCell ref="A75:B75"/>
    <mergeCell ref="A46:B46"/>
    <mergeCell ref="A87:A90"/>
    <mergeCell ref="B87:B90"/>
    <mergeCell ref="C87:E87"/>
    <mergeCell ref="L59:N59"/>
    <mergeCell ref="I58:K58"/>
    <mergeCell ref="C59:E59"/>
    <mergeCell ref="F59:H59"/>
    <mergeCell ref="I59:K59"/>
    <mergeCell ref="I29:K29"/>
    <mergeCell ref="C30:E30"/>
    <mergeCell ref="F30:H30"/>
    <mergeCell ref="A86:B86"/>
    <mergeCell ref="C58:E58"/>
    <mergeCell ref="A77:A80"/>
    <mergeCell ref="A29:A32"/>
    <mergeCell ref="B29:B32"/>
    <mergeCell ref="A33:A37"/>
    <mergeCell ref="A38:B38"/>
    <mergeCell ref="A39:A42"/>
    <mergeCell ref="A43:B43"/>
    <mergeCell ref="A96:A100"/>
    <mergeCell ref="P96:P100"/>
    <mergeCell ref="I30:K30"/>
    <mergeCell ref="L30:N30"/>
    <mergeCell ref="O71:P71"/>
    <mergeCell ref="O75:P75"/>
    <mergeCell ref="P72:P74"/>
    <mergeCell ref="P62:P70"/>
    <mergeCell ref="A91:A92"/>
    <mergeCell ref="A93:B93"/>
    <mergeCell ref="L88:N88"/>
    <mergeCell ref="A51:B51"/>
    <mergeCell ref="A53:B53"/>
    <mergeCell ref="A58:A61"/>
    <mergeCell ref="B58:B61"/>
    <mergeCell ref="A72:A74"/>
    <mergeCell ref="A20:A24"/>
    <mergeCell ref="P20:P24"/>
    <mergeCell ref="O26:P26"/>
    <mergeCell ref="P29:P32"/>
    <mergeCell ref="O28:P28"/>
    <mergeCell ref="O29:O32"/>
    <mergeCell ref="F58:H58"/>
    <mergeCell ref="L58:N58"/>
    <mergeCell ref="A57:B57"/>
    <mergeCell ref="C29:E29"/>
    <mergeCell ref="F29:H29"/>
    <mergeCell ref="L29:N29"/>
    <mergeCell ref="P44:P45"/>
    <mergeCell ref="O46:P46"/>
    <mergeCell ref="O51:P51"/>
    <mergeCell ref="P33:P37"/>
    <mergeCell ref="O57:P57"/>
    <mergeCell ref="O58:O61"/>
    <mergeCell ref="P58:P61"/>
    <mergeCell ref="O38:P38"/>
    <mergeCell ref="P39:P42"/>
    <mergeCell ref="O43:P43"/>
    <mergeCell ref="A47:A50"/>
    <mergeCell ref="P47:P50"/>
    <mergeCell ref="A1:P1"/>
    <mergeCell ref="A26:B26"/>
    <mergeCell ref="A4:A7"/>
    <mergeCell ref="B4:B7"/>
    <mergeCell ref="C4:E4"/>
    <mergeCell ref="F4:H4"/>
    <mergeCell ref="L4:N4"/>
    <mergeCell ref="A19:B19"/>
    <mergeCell ref="A25:B25"/>
    <mergeCell ref="A2:P2"/>
    <mergeCell ref="O8:P8"/>
    <mergeCell ref="I4:K4"/>
    <mergeCell ref="I5:K5"/>
    <mergeCell ref="C5:E5"/>
    <mergeCell ref="F5:H5"/>
    <mergeCell ref="L5:N5"/>
    <mergeCell ref="A13:A18"/>
    <mergeCell ref="P13:P18"/>
    <mergeCell ref="A3:B3"/>
    <mergeCell ref="O3:P3"/>
    <mergeCell ref="O4:O7"/>
    <mergeCell ref="P4:P7"/>
    <mergeCell ref="O19:P19"/>
    <mergeCell ref="O25:P25"/>
    <mergeCell ref="P105:P106"/>
    <mergeCell ref="O104:P104"/>
    <mergeCell ref="F87:H87"/>
    <mergeCell ref="L87:N87"/>
    <mergeCell ref="O87:O90"/>
    <mergeCell ref="I87:K87"/>
    <mergeCell ref="P102:P103"/>
    <mergeCell ref="I119:K119"/>
    <mergeCell ref="P91:P92"/>
    <mergeCell ref="O93:P93"/>
    <mergeCell ref="O101:P101"/>
    <mergeCell ref="P87:P90"/>
    <mergeCell ref="I88:K88"/>
    <mergeCell ref="O108:P108"/>
    <mergeCell ref="P111:P113"/>
    <mergeCell ref="O114:P114"/>
    <mergeCell ref="O107:P107"/>
    <mergeCell ref="O118:P118"/>
    <mergeCell ref="A136:B136"/>
    <mergeCell ref="A130:B130"/>
    <mergeCell ref="A135:B135"/>
    <mergeCell ref="O135:P135"/>
    <mergeCell ref="O136:P136"/>
    <mergeCell ref="O130:P130"/>
    <mergeCell ref="C120:E120"/>
    <mergeCell ref="F120:H120"/>
    <mergeCell ref="I120:K120"/>
    <mergeCell ref="L120:N120"/>
    <mergeCell ref="A125:B125"/>
    <mergeCell ref="A123:A124"/>
    <mergeCell ref="O119:O122"/>
    <mergeCell ref="P119:P122"/>
    <mergeCell ref="L119:N119"/>
    <mergeCell ref="O125:P125"/>
    <mergeCell ref="A119:A122"/>
    <mergeCell ref="B119:B122"/>
    <mergeCell ref="P126:P129"/>
    <mergeCell ref="P123:P124"/>
    <mergeCell ref="A126:A129"/>
    <mergeCell ref="A108:B108"/>
    <mergeCell ref="F119:H119"/>
    <mergeCell ref="A101:B101"/>
    <mergeCell ref="A102:A103"/>
    <mergeCell ref="A104:B104"/>
    <mergeCell ref="A105:A106"/>
    <mergeCell ref="C88:E88"/>
    <mergeCell ref="F88:H88"/>
    <mergeCell ref="A118:B118"/>
    <mergeCell ref="A111:A113"/>
    <mergeCell ref="A114:B114"/>
    <mergeCell ref="A109:B109"/>
    <mergeCell ref="A107:B107"/>
    <mergeCell ref="A115:B115"/>
    <mergeCell ref="C119:E119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2391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30"/>
  <sheetViews>
    <sheetView rightToLeft="1" view="pageBreakPreview" topLeftCell="A10" zoomScale="80" zoomScaleSheetLayoutView="80" workbookViewId="0">
      <selection activeCell="R101" sqref="R101"/>
    </sheetView>
  </sheetViews>
  <sheetFormatPr defaultRowHeight="15"/>
  <cols>
    <col min="1" max="1" width="26.5703125" style="3" customWidth="1"/>
    <col min="2" max="5" width="9.5703125" style="3" customWidth="1"/>
    <col min="6" max="6" width="7.42578125" style="3" customWidth="1"/>
    <col min="7" max="7" width="7.7109375" style="3" customWidth="1"/>
    <col min="8" max="10" width="9.5703125" style="3" customWidth="1"/>
    <col min="11" max="11" width="45.42578125" style="3" customWidth="1"/>
    <col min="12" max="253" width="9.140625" style="3"/>
    <col min="254" max="254" width="23.7109375" style="3" customWidth="1"/>
    <col min="255" max="267" width="8.42578125" style="3" customWidth="1"/>
    <col min="268" max="509" width="9.140625" style="3"/>
    <col min="510" max="510" width="23.7109375" style="3" customWidth="1"/>
    <col min="511" max="523" width="8.42578125" style="3" customWidth="1"/>
    <col min="524" max="765" width="9.140625" style="3"/>
    <col min="766" max="766" width="23.7109375" style="3" customWidth="1"/>
    <col min="767" max="779" width="8.42578125" style="3" customWidth="1"/>
    <col min="780" max="1021" width="9.140625" style="3"/>
    <col min="1022" max="1022" width="23.7109375" style="3" customWidth="1"/>
    <col min="1023" max="1035" width="8.42578125" style="3" customWidth="1"/>
    <col min="1036" max="1277" width="9.140625" style="3"/>
    <col min="1278" max="1278" width="23.7109375" style="3" customWidth="1"/>
    <col min="1279" max="1291" width="8.42578125" style="3" customWidth="1"/>
    <col min="1292" max="1533" width="9.140625" style="3"/>
    <col min="1534" max="1534" width="23.7109375" style="3" customWidth="1"/>
    <col min="1535" max="1547" width="8.42578125" style="3" customWidth="1"/>
    <col min="1548" max="1789" width="9.140625" style="3"/>
    <col min="1790" max="1790" width="23.7109375" style="3" customWidth="1"/>
    <col min="1791" max="1803" width="8.42578125" style="3" customWidth="1"/>
    <col min="1804" max="2045" width="9.140625" style="3"/>
    <col min="2046" max="2046" width="23.7109375" style="3" customWidth="1"/>
    <col min="2047" max="2059" width="8.42578125" style="3" customWidth="1"/>
    <col min="2060" max="2301" width="9.140625" style="3"/>
    <col min="2302" max="2302" width="23.7109375" style="3" customWidth="1"/>
    <col min="2303" max="2315" width="8.42578125" style="3" customWidth="1"/>
    <col min="2316" max="2557" width="9.140625" style="3"/>
    <col min="2558" max="2558" width="23.7109375" style="3" customWidth="1"/>
    <col min="2559" max="2571" width="8.42578125" style="3" customWidth="1"/>
    <col min="2572" max="2813" width="9.140625" style="3"/>
    <col min="2814" max="2814" width="23.7109375" style="3" customWidth="1"/>
    <col min="2815" max="2827" width="8.42578125" style="3" customWidth="1"/>
    <col min="2828" max="3069" width="9.140625" style="3"/>
    <col min="3070" max="3070" width="23.7109375" style="3" customWidth="1"/>
    <col min="3071" max="3083" width="8.42578125" style="3" customWidth="1"/>
    <col min="3084" max="3325" width="9.140625" style="3"/>
    <col min="3326" max="3326" width="23.7109375" style="3" customWidth="1"/>
    <col min="3327" max="3339" width="8.42578125" style="3" customWidth="1"/>
    <col min="3340" max="3581" width="9.140625" style="3"/>
    <col min="3582" max="3582" width="23.7109375" style="3" customWidth="1"/>
    <col min="3583" max="3595" width="8.42578125" style="3" customWidth="1"/>
    <col min="3596" max="3837" width="9.140625" style="3"/>
    <col min="3838" max="3838" width="23.7109375" style="3" customWidth="1"/>
    <col min="3839" max="3851" width="8.42578125" style="3" customWidth="1"/>
    <col min="3852" max="4093" width="9.140625" style="3"/>
    <col min="4094" max="4094" width="23.7109375" style="3" customWidth="1"/>
    <col min="4095" max="4107" width="8.42578125" style="3" customWidth="1"/>
    <col min="4108" max="4349" width="9.140625" style="3"/>
    <col min="4350" max="4350" width="23.7109375" style="3" customWidth="1"/>
    <col min="4351" max="4363" width="8.42578125" style="3" customWidth="1"/>
    <col min="4364" max="4605" width="9.140625" style="3"/>
    <col min="4606" max="4606" width="23.7109375" style="3" customWidth="1"/>
    <col min="4607" max="4619" width="8.42578125" style="3" customWidth="1"/>
    <col min="4620" max="4861" width="9.140625" style="3"/>
    <col min="4862" max="4862" width="23.7109375" style="3" customWidth="1"/>
    <col min="4863" max="4875" width="8.42578125" style="3" customWidth="1"/>
    <col min="4876" max="5117" width="9.140625" style="3"/>
    <col min="5118" max="5118" width="23.7109375" style="3" customWidth="1"/>
    <col min="5119" max="5131" width="8.42578125" style="3" customWidth="1"/>
    <col min="5132" max="5373" width="9.140625" style="3"/>
    <col min="5374" max="5374" width="23.7109375" style="3" customWidth="1"/>
    <col min="5375" max="5387" width="8.42578125" style="3" customWidth="1"/>
    <col min="5388" max="5629" width="9.140625" style="3"/>
    <col min="5630" max="5630" width="23.7109375" style="3" customWidth="1"/>
    <col min="5631" max="5643" width="8.42578125" style="3" customWidth="1"/>
    <col min="5644" max="5885" width="9.140625" style="3"/>
    <col min="5886" max="5886" width="23.7109375" style="3" customWidth="1"/>
    <col min="5887" max="5899" width="8.42578125" style="3" customWidth="1"/>
    <col min="5900" max="6141" width="9.140625" style="3"/>
    <col min="6142" max="6142" width="23.7109375" style="3" customWidth="1"/>
    <col min="6143" max="6155" width="8.42578125" style="3" customWidth="1"/>
    <col min="6156" max="6397" width="9.140625" style="3"/>
    <col min="6398" max="6398" width="23.7109375" style="3" customWidth="1"/>
    <col min="6399" max="6411" width="8.42578125" style="3" customWidth="1"/>
    <col min="6412" max="6653" width="9.140625" style="3"/>
    <col min="6654" max="6654" width="23.7109375" style="3" customWidth="1"/>
    <col min="6655" max="6667" width="8.42578125" style="3" customWidth="1"/>
    <col min="6668" max="6909" width="9.140625" style="3"/>
    <col min="6910" max="6910" width="23.7109375" style="3" customWidth="1"/>
    <col min="6911" max="6923" width="8.42578125" style="3" customWidth="1"/>
    <col min="6924" max="7165" width="9.140625" style="3"/>
    <col min="7166" max="7166" width="23.7109375" style="3" customWidth="1"/>
    <col min="7167" max="7179" width="8.42578125" style="3" customWidth="1"/>
    <col min="7180" max="7421" width="9.140625" style="3"/>
    <col min="7422" max="7422" width="23.7109375" style="3" customWidth="1"/>
    <col min="7423" max="7435" width="8.42578125" style="3" customWidth="1"/>
    <col min="7436" max="7677" width="9.140625" style="3"/>
    <col min="7678" max="7678" width="23.7109375" style="3" customWidth="1"/>
    <col min="7679" max="7691" width="8.42578125" style="3" customWidth="1"/>
    <col min="7692" max="7933" width="9.140625" style="3"/>
    <col min="7934" max="7934" width="23.7109375" style="3" customWidth="1"/>
    <col min="7935" max="7947" width="8.42578125" style="3" customWidth="1"/>
    <col min="7948" max="8189" width="9.140625" style="3"/>
    <col min="8190" max="8190" width="23.7109375" style="3" customWidth="1"/>
    <col min="8191" max="8203" width="8.42578125" style="3" customWidth="1"/>
    <col min="8204" max="8445" width="9.140625" style="3"/>
    <col min="8446" max="8446" width="23.7109375" style="3" customWidth="1"/>
    <col min="8447" max="8459" width="8.42578125" style="3" customWidth="1"/>
    <col min="8460" max="8701" width="9.140625" style="3"/>
    <col min="8702" max="8702" width="23.7109375" style="3" customWidth="1"/>
    <col min="8703" max="8715" width="8.42578125" style="3" customWidth="1"/>
    <col min="8716" max="8957" width="9.140625" style="3"/>
    <col min="8958" max="8958" width="23.7109375" style="3" customWidth="1"/>
    <col min="8959" max="8971" width="8.42578125" style="3" customWidth="1"/>
    <col min="8972" max="9213" width="9.140625" style="3"/>
    <col min="9214" max="9214" width="23.7109375" style="3" customWidth="1"/>
    <col min="9215" max="9227" width="8.42578125" style="3" customWidth="1"/>
    <col min="9228" max="9469" width="9.140625" style="3"/>
    <col min="9470" max="9470" width="23.7109375" style="3" customWidth="1"/>
    <col min="9471" max="9483" width="8.42578125" style="3" customWidth="1"/>
    <col min="9484" max="9725" width="9.140625" style="3"/>
    <col min="9726" max="9726" width="23.7109375" style="3" customWidth="1"/>
    <col min="9727" max="9739" width="8.42578125" style="3" customWidth="1"/>
    <col min="9740" max="9981" width="9.140625" style="3"/>
    <col min="9982" max="9982" width="23.7109375" style="3" customWidth="1"/>
    <col min="9983" max="9995" width="8.42578125" style="3" customWidth="1"/>
    <col min="9996" max="10237" width="9.140625" style="3"/>
    <col min="10238" max="10238" width="23.7109375" style="3" customWidth="1"/>
    <col min="10239" max="10251" width="8.42578125" style="3" customWidth="1"/>
    <col min="10252" max="10493" width="9.140625" style="3"/>
    <col min="10494" max="10494" width="23.7109375" style="3" customWidth="1"/>
    <col min="10495" max="10507" width="8.42578125" style="3" customWidth="1"/>
    <col min="10508" max="10749" width="9.140625" style="3"/>
    <col min="10750" max="10750" width="23.7109375" style="3" customWidth="1"/>
    <col min="10751" max="10763" width="8.42578125" style="3" customWidth="1"/>
    <col min="10764" max="11005" width="9.140625" style="3"/>
    <col min="11006" max="11006" width="23.7109375" style="3" customWidth="1"/>
    <col min="11007" max="11019" width="8.42578125" style="3" customWidth="1"/>
    <col min="11020" max="11261" width="9.140625" style="3"/>
    <col min="11262" max="11262" width="23.7109375" style="3" customWidth="1"/>
    <col min="11263" max="11275" width="8.42578125" style="3" customWidth="1"/>
    <col min="11276" max="11517" width="9.140625" style="3"/>
    <col min="11518" max="11518" width="23.7109375" style="3" customWidth="1"/>
    <col min="11519" max="11531" width="8.42578125" style="3" customWidth="1"/>
    <col min="11532" max="11773" width="9.140625" style="3"/>
    <col min="11774" max="11774" width="23.7109375" style="3" customWidth="1"/>
    <col min="11775" max="11787" width="8.42578125" style="3" customWidth="1"/>
    <col min="11788" max="12029" width="9.140625" style="3"/>
    <col min="12030" max="12030" width="23.7109375" style="3" customWidth="1"/>
    <col min="12031" max="12043" width="8.42578125" style="3" customWidth="1"/>
    <col min="12044" max="12285" width="9.140625" style="3"/>
    <col min="12286" max="12286" width="23.7109375" style="3" customWidth="1"/>
    <col min="12287" max="12299" width="8.42578125" style="3" customWidth="1"/>
    <col min="12300" max="12541" width="9.140625" style="3"/>
    <col min="12542" max="12542" width="23.7109375" style="3" customWidth="1"/>
    <col min="12543" max="12555" width="8.42578125" style="3" customWidth="1"/>
    <col min="12556" max="12797" width="9.140625" style="3"/>
    <col min="12798" max="12798" width="23.7109375" style="3" customWidth="1"/>
    <col min="12799" max="12811" width="8.42578125" style="3" customWidth="1"/>
    <col min="12812" max="13053" width="9.140625" style="3"/>
    <col min="13054" max="13054" width="23.7109375" style="3" customWidth="1"/>
    <col min="13055" max="13067" width="8.42578125" style="3" customWidth="1"/>
    <col min="13068" max="13309" width="9.140625" style="3"/>
    <col min="13310" max="13310" width="23.7109375" style="3" customWidth="1"/>
    <col min="13311" max="13323" width="8.42578125" style="3" customWidth="1"/>
    <col min="13324" max="13565" width="9.140625" style="3"/>
    <col min="13566" max="13566" width="23.7109375" style="3" customWidth="1"/>
    <col min="13567" max="13579" width="8.42578125" style="3" customWidth="1"/>
    <col min="13580" max="13821" width="9.140625" style="3"/>
    <col min="13822" max="13822" width="23.7109375" style="3" customWidth="1"/>
    <col min="13823" max="13835" width="8.42578125" style="3" customWidth="1"/>
    <col min="13836" max="14077" width="9.140625" style="3"/>
    <col min="14078" max="14078" width="23.7109375" style="3" customWidth="1"/>
    <col min="14079" max="14091" width="8.42578125" style="3" customWidth="1"/>
    <col min="14092" max="14333" width="9.140625" style="3"/>
    <col min="14334" max="14334" width="23.7109375" style="3" customWidth="1"/>
    <col min="14335" max="14347" width="8.42578125" style="3" customWidth="1"/>
    <col min="14348" max="14589" width="9.140625" style="3"/>
    <col min="14590" max="14590" width="23.7109375" style="3" customWidth="1"/>
    <col min="14591" max="14603" width="8.42578125" style="3" customWidth="1"/>
    <col min="14604" max="14845" width="9.140625" style="3"/>
    <col min="14846" max="14846" width="23.7109375" style="3" customWidth="1"/>
    <col min="14847" max="14859" width="8.42578125" style="3" customWidth="1"/>
    <col min="14860" max="15101" width="9.140625" style="3"/>
    <col min="15102" max="15102" width="23.7109375" style="3" customWidth="1"/>
    <col min="15103" max="15115" width="8.42578125" style="3" customWidth="1"/>
    <col min="15116" max="15357" width="9.140625" style="3"/>
    <col min="15358" max="15358" width="23.7109375" style="3" customWidth="1"/>
    <col min="15359" max="15371" width="8.42578125" style="3" customWidth="1"/>
    <col min="15372" max="15613" width="9.140625" style="3"/>
    <col min="15614" max="15614" width="23.7109375" style="3" customWidth="1"/>
    <col min="15615" max="15627" width="8.42578125" style="3" customWidth="1"/>
    <col min="15628" max="15869" width="9.140625" style="3"/>
    <col min="15870" max="15870" width="23.7109375" style="3" customWidth="1"/>
    <col min="15871" max="15883" width="8.42578125" style="3" customWidth="1"/>
    <col min="15884" max="16125" width="9.140625" style="3"/>
    <col min="16126" max="16126" width="23.7109375" style="3" customWidth="1"/>
    <col min="16127" max="16139" width="8.42578125" style="3" customWidth="1"/>
    <col min="16140" max="16384" width="9.140625" style="3"/>
  </cols>
  <sheetData>
    <row r="1" spans="1:11" ht="20.25" customHeight="1">
      <c r="A1" s="2693" t="s">
        <v>1887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ht="40.5" customHeight="1">
      <c r="A2" s="2691" t="s">
        <v>1888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127" customFormat="1" ht="27.75" customHeight="1" thickBot="1">
      <c r="A3" s="20" t="s">
        <v>2134</v>
      </c>
      <c r="B3" s="1435"/>
      <c r="C3" s="1435"/>
      <c r="D3" s="1435"/>
      <c r="E3" s="1435"/>
      <c r="F3" s="1435"/>
      <c r="G3" s="1435"/>
      <c r="H3" s="1435"/>
      <c r="I3" s="1435"/>
      <c r="J3" s="3091" t="s">
        <v>738</v>
      </c>
      <c r="K3" s="3091"/>
    </row>
    <row r="4" spans="1:11" ht="18.75" customHeight="1" thickTop="1">
      <c r="A4" s="3048" t="s">
        <v>53</v>
      </c>
      <c r="B4" s="3048" t="s">
        <v>45</v>
      </c>
      <c r="C4" s="3048"/>
      <c r="D4" s="3048"/>
      <c r="E4" s="3048" t="s">
        <v>46</v>
      </c>
      <c r="F4" s="3048"/>
      <c r="G4" s="3048"/>
      <c r="H4" s="3048" t="s">
        <v>905</v>
      </c>
      <c r="I4" s="3048"/>
      <c r="J4" s="3048"/>
      <c r="K4" s="3051" t="s">
        <v>502</v>
      </c>
    </row>
    <row r="5" spans="1:11" ht="18.75" customHeight="1">
      <c r="A5" s="3049"/>
      <c r="B5" s="3049" t="s">
        <v>890</v>
      </c>
      <c r="C5" s="3049"/>
      <c r="D5" s="3049"/>
      <c r="E5" s="3049" t="s">
        <v>463</v>
      </c>
      <c r="F5" s="3049"/>
      <c r="G5" s="3049"/>
      <c r="H5" s="3049" t="s">
        <v>464</v>
      </c>
      <c r="I5" s="3049"/>
      <c r="J5" s="3049"/>
      <c r="K5" s="3052"/>
    </row>
    <row r="6" spans="1:11" ht="18.75" customHeight="1">
      <c r="A6" s="3049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3052"/>
    </row>
    <row r="7" spans="1:11" ht="15.75" customHeight="1" thickBot="1">
      <c r="A7" s="3050"/>
      <c r="B7" s="931" t="s">
        <v>934</v>
      </c>
      <c r="C7" s="931" t="s">
        <v>935</v>
      </c>
      <c r="D7" s="931" t="s">
        <v>936</v>
      </c>
      <c r="E7" s="931" t="s">
        <v>934</v>
      </c>
      <c r="F7" s="931" t="s">
        <v>935</v>
      </c>
      <c r="G7" s="931" t="s">
        <v>936</v>
      </c>
      <c r="H7" s="931" t="s">
        <v>934</v>
      </c>
      <c r="I7" s="931" t="s">
        <v>935</v>
      </c>
      <c r="J7" s="931" t="s">
        <v>936</v>
      </c>
      <c r="K7" s="3053"/>
    </row>
    <row r="8" spans="1:11" ht="18.75" customHeight="1">
      <c r="A8" s="943" t="s">
        <v>1207</v>
      </c>
      <c r="B8" s="943"/>
      <c r="C8" s="943"/>
      <c r="D8" s="943"/>
      <c r="E8" s="943"/>
      <c r="F8" s="943"/>
      <c r="G8" s="943"/>
      <c r="H8" s="943"/>
      <c r="I8" s="943"/>
      <c r="J8" s="943"/>
      <c r="K8" s="99" t="s">
        <v>465</v>
      </c>
    </row>
    <row r="9" spans="1:11" ht="18.75" customHeight="1">
      <c r="A9" s="50" t="s">
        <v>56</v>
      </c>
      <c r="B9" s="350">
        <v>71</v>
      </c>
      <c r="C9" s="350">
        <v>73</v>
      </c>
      <c r="D9" s="350">
        <v>144</v>
      </c>
      <c r="E9" s="350">
        <v>0</v>
      </c>
      <c r="F9" s="350">
        <v>0</v>
      </c>
      <c r="G9" s="350">
        <v>0</v>
      </c>
      <c r="H9" s="350">
        <f>SUM(B9,E9)</f>
        <v>71</v>
      </c>
      <c r="I9" s="350">
        <f t="shared" ref="I9:J9" si="0">SUM(C9,F9)</f>
        <v>73</v>
      </c>
      <c r="J9" s="350">
        <f t="shared" si="0"/>
        <v>144</v>
      </c>
      <c r="K9" s="37" t="s">
        <v>589</v>
      </c>
    </row>
    <row r="10" spans="1:11" s="159" customFormat="1" ht="18.75" customHeight="1">
      <c r="A10" s="928" t="s">
        <v>57</v>
      </c>
      <c r="B10" s="49">
        <v>46</v>
      </c>
      <c r="C10" s="49">
        <v>91</v>
      </c>
      <c r="D10" s="49">
        <v>137</v>
      </c>
      <c r="E10" s="49">
        <v>0</v>
      </c>
      <c r="F10" s="49">
        <v>0</v>
      </c>
      <c r="G10" s="49">
        <v>0</v>
      </c>
      <c r="H10" s="350">
        <f t="shared" ref="H10:H26" si="1">SUM(B10,E10)</f>
        <v>46</v>
      </c>
      <c r="I10" s="350">
        <f t="shared" ref="I10:I26" si="2">SUM(C10,F10)</f>
        <v>91</v>
      </c>
      <c r="J10" s="350">
        <f t="shared" ref="J10:J26" si="3">SUM(D10,G10)</f>
        <v>137</v>
      </c>
      <c r="K10" s="37" t="s">
        <v>480</v>
      </c>
    </row>
    <row r="11" spans="1:11" s="159" customFormat="1" ht="18.75" customHeight="1">
      <c r="A11" s="928" t="s">
        <v>58</v>
      </c>
      <c r="B11" s="49">
        <v>28</v>
      </c>
      <c r="C11" s="49">
        <v>47</v>
      </c>
      <c r="D11" s="49">
        <v>75</v>
      </c>
      <c r="E11" s="49">
        <v>0</v>
      </c>
      <c r="F11" s="49">
        <v>0</v>
      </c>
      <c r="G11" s="49">
        <v>0</v>
      </c>
      <c r="H11" s="350">
        <f t="shared" si="1"/>
        <v>28</v>
      </c>
      <c r="I11" s="350">
        <f t="shared" si="2"/>
        <v>47</v>
      </c>
      <c r="J11" s="350">
        <f t="shared" si="3"/>
        <v>75</v>
      </c>
      <c r="K11" s="37" t="s">
        <v>481</v>
      </c>
    </row>
    <row r="12" spans="1:11" s="159" customFormat="1" ht="18.75" customHeight="1">
      <c r="A12" s="1745" t="s">
        <v>59</v>
      </c>
      <c r="B12" s="49">
        <v>7</v>
      </c>
      <c r="C12" s="49">
        <v>15</v>
      </c>
      <c r="D12" s="49">
        <v>22</v>
      </c>
      <c r="E12" s="49">
        <v>0</v>
      </c>
      <c r="F12" s="49">
        <v>0</v>
      </c>
      <c r="G12" s="49">
        <v>0</v>
      </c>
      <c r="H12" s="350">
        <f t="shared" si="1"/>
        <v>7</v>
      </c>
      <c r="I12" s="350">
        <f t="shared" si="2"/>
        <v>15</v>
      </c>
      <c r="J12" s="350">
        <f t="shared" si="3"/>
        <v>22</v>
      </c>
      <c r="K12" s="37" t="s">
        <v>482</v>
      </c>
    </row>
    <row r="13" spans="1:11" s="159" customFormat="1" ht="18.75" customHeight="1">
      <c r="A13" s="928" t="s">
        <v>62</v>
      </c>
      <c r="B13" s="49">
        <v>17</v>
      </c>
      <c r="C13" s="49">
        <v>19</v>
      </c>
      <c r="D13" s="49">
        <v>36</v>
      </c>
      <c r="E13" s="49">
        <v>0</v>
      </c>
      <c r="F13" s="49">
        <v>0</v>
      </c>
      <c r="G13" s="49">
        <v>0</v>
      </c>
      <c r="H13" s="350">
        <f>SUM(B13,E13)</f>
        <v>17</v>
      </c>
      <c r="I13" s="350">
        <f>SUM(C13,F13)</f>
        <v>19</v>
      </c>
      <c r="J13" s="350">
        <f>SUM(D13,G13)</f>
        <v>36</v>
      </c>
      <c r="K13" s="37" t="s">
        <v>486</v>
      </c>
    </row>
    <row r="14" spans="1:11" s="159" customFormat="1" ht="18.75" customHeight="1">
      <c r="A14" s="928" t="s">
        <v>60</v>
      </c>
      <c r="B14" s="1754">
        <v>98</v>
      </c>
      <c r="C14" s="1754">
        <v>68</v>
      </c>
      <c r="D14" s="1754">
        <v>166</v>
      </c>
      <c r="E14" s="1754">
        <v>0</v>
      </c>
      <c r="F14" s="1754">
        <v>0</v>
      </c>
      <c r="G14" s="1754">
        <v>0</v>
      </c>
      <c r="H14" s="350">
        <f t="shared" si="1"/>
        <v>98</v>
      </c>
      <c r="I14" s="350">
        <f t="shared" si="2"/>
        <v>68</v>
      </c>
      <c r="J14" s="350">
        <f t="shared" si="3"/>
        <v>166</v>
      </c>
      <c r="K14" s="37" t="s">
        <v>483</v>
      </c>
    </row>
    <row r="15" spans="1:11" s="159" customFormat="1" ht="18.75" customHeight="1">
      <c r="A15" s="928" t="s">
        <v>978</v>
      </c>
      <c r="B15" s="1754">
        <v>32</v>
      </c>
      <c r="C15" s="1754">
        <v>21</v>
      </c>
      <c r="D15" s="1754">
        <v>53</v>
      </c>
      <c r="E15" s="1754">
        <v>0</v>
      </c>
      <c r="F15" s="1754">
        <v>0</v>
      </c>
      <c r="G15" s="1754">
        <v>0</v>
      </c>
      <c r="H15" s="350">
        <f t="shared" si="1"/>
        <v>32</v>
      </c>
      <c r="I15" s="350">
        <f t="shared" si="2"/>
        <v>21</v>
      </c>
      <c r="J15" s="350">
        <f t="shared" si="3"/>
        <v>53</v>
      </c>
      <c r="K15" s="138" t="s">
        <v>1756</v>
      </c>
    </row>
    <row r="16" spans="1:11" s="159" customFormat="1" ht="18.75" customHeight="1">
      <c r="A16" s="928" t="s">
        <v>61</v>
      </c>
      <c r="B16" s="1754">
        <v>146</v>
      </c>
      <c r="C16" s="1754">
        <v>78</v>
      </c>
      <c r="D16" s="1754">
        <v>224</v>
      </c>
      <c r="E16" s="1754">
        <v>1</v>
      </c>
      <c r="F16" s="1754">
        <v>0</v>
      </c>
      <c r="G16" s="1754">
        <v>1</v>
      </c>
      <c r="H16" s="350">
        <f t="shared" si="1"/>
        <v>147</v>
      </c>
      <c r="I16" s="350">
        <f t="shared" si="2"/>
        <v>78</v>
      </c>
      <c r="J16" s="350">
        <f t="shared" si="3"/>
        <v>225</v>
      </c>
      <c r="K16" s="37" t="s">
        <v>485</v>
      </c>
    </row>
    <row r="17" spans="1:11" s="159" customFormat="1" ht="18.75" customHeight="1">
      <c r="A17" s="928" t="s">
        <v>63</v>
      </c>
      <c r="B17" s="1754">
        <v>53</v>
      </c>
      <c r="C17" s="1754">
        <v>88</v>
      </c>
      <c r="D17" s="1754">
        <v>141</v>
      </c>
      <c r="E17" s="1754">
        <v>0</v>
      </c>
      <c r="F17" s="1754">
        <v>0</v>
      </c>
      <c r="G17" s="1754">
        <v>0</v>
      </c>
      <c r="H17" s="350">
        <f t="shared" si="1"/>
        <v>53</v>
      </c>
      <c r="I17" s="350">
        <f t="shared" si="2"/>
        <v>88</v>
      </c>
      <c r="J17" s="350">
        <f t="shared" si="3"/>
        <v>141</v>
      </c>
      <c r="K17" s="138" t="s">
        <v>487</v>
      </c>
    </row>
    <row r="18" spans="1:11" s="159" customFormat="1" ht="18.75" customHeight="1">
      <c r="A18" s="928" t="s">
        <v>264</v>
      </c>
      <c r="B18" s="1754">
        <v>32</v>
      </c>
      <c r="C18" s="1754">
        <v>26</v>
      </c>
      <c r="D18" s="1754">
        <v>58</v>
      </c>
      <c r="E18" s="1754">
        <v>0</v>
      </c>
      <c r="F18" s="1754">
        <v>0</v>
      </c>
      <c r="G18" s="1754">
        <v>0</v>
      </c>
      <c r="H18" s="350">
        <f t="shared" si="1"/>
        <v>32</v>
      </c>
      <c r="I18" s="350">
        <f t="shared" si="2"/>
        <v>26</v>
      </c>
      <c r="J18" s="350">
        <f t="shared" si="3"/>
        <v>58</v>
      </c>
      <c r="K18" s="138" t="s">
        <v>696</v>
      </c>
    </row>
    <row r="19" spans="1:11" s="159" customFormat="1" ht="18.75" customHeight="1">
      <c r="A19" s="928" t="s">
        <v>64</v>
      </c>
      <c r="B19" s="1754">
        <v>303</v>
      </c>
      <c r="C19" s="1754">
        <v>121</v>
      </c>
      <c r="D19" s="1754">
        <v>424</v>
      </c>
      <c r="E19" s="1754">
        <v>0</v>
      </c>
      <c r="F19" s="1754">
        <v>0</v>
      </c>
      <c r="G19" s="1754">
        <v>0</v>
      </c>
      <c r="H19" s="350">
        <f t="shared" si="1"/>
        <v>303</v>
      </c>
      <c r="I19" s="350">
        <f t="shared" si="2"/>
        <v>121</v>
      </c>
      <c r="J19" s="350">
        <f t="shared" si="3"/>
        <v>424</v>
      </c>
      <c r="K19" s="37" t="s">
        <v>527</v>
      </c>
    </row>
    <row r="20" spans="1:11" s="159" customFormat="1" ht="18.75" customHeight="1">
      <c r="A20" s="928" t="s">
        <v>137</v>
      </c>
      <c r="B20" s="1754">
        <v>97</v>
      </c>
      <c r="C20" s="1754">
        <v>69</v>
      </c>
      <c r="D20" s="1754">
        <v>166</v>
      </c>
      <c r="E20" s="1754">
        <v>0</v>
      </c>
      <c r="F20" s="1754">
        <v>0</v>
      </c>
      <c r="G20" s="1754">
        <v>0</v>
      </c>
      <c r="H20" s="350">
        <f t="shared" si="1"/>
        <v>97</v>
      </c>
      <c r="I20" s="350">
        <f t="shared" si="2"/>
        <v>69</v>
      </c>
      <c r="J20" s="350">
        <f t="shared" si="3"/>
        <v>166</v>
      </c>
      <c r="K20" s="37" t="s">
        <v>688</v>
      </c>
    </row>
    <row r="21" spans="1:11" s="159" customFormat="1" ht="18.75" customHeight="1">
      <c r="A21" s="928" t="s">
        <v>26</v>
      </c>
      <c r="B21" s="1754">
        <v>366</v>
      </c>
      <c r="C21" s="1754">
        <v>207</v>
      </c>
      <c r="D21" s="1754">
        <v>573</v>
      </c>
      <c r="E21" s="1754">
        <v>0</v>
      </c>
      <c r="F21" s="1754">
        <v>0</v>
      </c>
      <c r="G21" s="1754">
        <v>0</v>
      </c>
      <c r="H21" s="350">
        <f t="shared" si="1"/>
        <v>366</v>
      </c>
      <c r="I21" s="350">
        <f t="shared" si="2"/>
        <v>207</v>
      </c>
      <c r="J21" s="350">
        <f t="shared" si="3"/>
        <v>573</v>
      </c>
      <c r="K21" s="37" t="s">
        <v>689</v>
      </c>
    </row>
    <row r="22" spans="1:11" s="159" customFormat="1" ht="18.75" customHeight="1">
      <c r="A22" s="928" t="s">
        <v>979</v>
      </c>
      <c r="B22" s="1754">
        <v>40</v>
      </c>
      <c r="C22" s="1754">
        <v>7</v>
      </c>
      <c r="D22" s="1754">
        <v>47</v>
      </c>
      <c r="E22" s="1754">
        <v>0</v>
      </c>
      <c r="F22" s="1754">
        <v>0</v>
      </c>
      <c r="G22" s="1754">
        <v>0</v>
      </c>
      <c r="H22" s="350">
        <f t="shared" si="1"/>
        <v>40</v>
      </c>
      <c r="I22" s="350">
        <f t="shared" si="2"/>
        <v>7</v>
      </c>
      <c r="J22" s="350">
        <f t="shared" si="3"/>
        <v>47</v>
      </c>
      <c r="K22" s="138" t="s">
        <v>1757</v>
      </c>
    </row>
    <row r="23" spans="1:11" s="159" customFormat="1" ht="18.75" customHeight="1">
      <c r="A23" s="1745" t="s">
        <v>1889</v>
      </c>
      <c r="B23" s="1754">
        <v>44</v>
      </c>
      <c r="C23" s="1754">
        <v>87</v>
      </c>
      <c r="D23" s="1754">
        <v>131</v>
      </c>
      <c r="E23" s="1754">
        <v>0</v>
      </c>
      <c r="F23" s="1754">
        <v>0</v>
      </c>
      <c r="G23" s="1754">
        <v>0</v>
      </c>
      <c r="H23" s="350">
        <f t="shared" si="1"/>
        <v>44</v>
      </c>
      <c r="I23" s="350">
        <f t="shared" si="2"/>
        <v>87</v>
      </c>
      <c r="J23" s="350">
        <f t="shared" si="3"/>
        <v>131</v>
      </c>
      <c r="K23" s="138" t="s">
        <v>2253</v>
      </c>
    </row>
    <row r="24" spans="1:11" s="159" customFormat="1" ht="18.75" customHeight="1">
      <c r="A24" s="928" t="s">
        <v>42</v>
      </c>
      <c r="B24" s="1754">
        <v>0</v>
      </c>
      <c r="C24" s="1754">
        <v>163</v>
      </c>
      <c r="D24" s="1754">
        <v>163</v>
      </c>
      <c r="E24" s="1754">
        <v>0</v>
      </c>
      <c r="F24" s="1754">
        <v>0</v>
      </c>
      <c r="G24" s="1754">
        <v>0</v>
      </c>
      <c r="H24" s="350">
        <f t="shared" si="1"/>
        <v>0</v>
      </c>
      <c r="I24" s="350">
        <f t="shared" si="2"/>
        <v>163</v>
      </c>
      <c r="J24" s="350">
        <f t="shared" si="3"/>
        <v>163</v>
      </c>
      <c r="K24" s="37" t="s">
        <v>492</v>
      </c>
    </row>
    <row r="25" spans="1:11" s="159" customFormat="1" ht="18.75" customHeight="1">
      <c r="A25" s="928" t="s">
        <v>65</v>
      </c>
      <c r="B25" s="1754">
        <v>232</v>
      </c>
      <c r="C25" s="1754">
        <v>156</v>
      </c>
      <c r="D25" s="1754">
        <v>388</v>
      </c>
      <c r="E25" s="1754">
        <v>0</v>
      </c>
      <c r="F25" s="1754">
        <v>0</v>
      </c>
      <c r="G25" s="1754">
        <v>0</v>
      </c>
      <c r="H25" s="350">
        <f t="shared" si="1"/>
        <v>232</v>
      </c>
      <c r="I25" s="350">
        <f t="shared" si="2"/>
        <v>156</v>
      </c>
      <c r="J25" s="350">
        <f t="shared" si="3"/>
        <v>388</v>
      </c>
      <c r="K25" s="37" t="s">
        <v>1168</v>
      </c>
    </row>
    <row r="26" spans="1:11" s="159" customFormat="1" ht="18.75" customHeight="1" thickBot="1">
      <c r="A26" s="160" t="s">
        <v>68</v>
      </c>
      <c r="B26" s="519">
        <v>80</v>
      </c>
      <c r="C26" s="519">
        <v>56</v>
      </c>
      <c r="D26" s="519">
        <v>136</v>
      </c>
      <c r="E26" s="519">
        <v>0</v>
      </c>
      <c r="F26" s="519">
        <v>0</v>
      </c>
      <c r="G26" s="519">
        <v>0</v>
      </c>
      <c r="H26" s="519">
        <f t="shared" si="1"/>
        <v>80</v>
      </c>
      <c r="I26" s="519">
        <f t="shared" si="2"/>
        <v>56</v>
      </c>
      <c r="J26" s="519">
        <f t="shared" si="3"/>
        <v>136</v>
      </c>
      <c r="K26" s="161" t="s">
        <v>496</v>
      </c>
    </row>
    <row r="27" spans="1:11" ht="16.5" customHeight="1" thickTop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5"/>
    </row>
    <row r="28" spans="1:11" ht="16.5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56"/>
    </row>
    <row r="29" spans="1:11" ht="16.5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56"/>
    </row>
    <row r="30" spans="1:11" ht="16.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56"/>
    </row>
    <row r="31" spans="1:11" s="127" customFormat="1" ht="20.25" customHeight="1" thickBot="1">
      <c r="A31" s="20" t="s">
        <v>2192</v>
      </c>
      <c r="B31" s="1734"/>
      <c r="C31" s="1734"/>
      <c r="D31" s="1734"/>
      <c r="E31" s="1734"/>
      <c r="F31" s="1734"/>
      <c r="G31" s="1734"/>
      <c r="H31" s="1734"/>
      <c r="I31" s="1551"/>
      <c r="J31" s="1435"/>
      <c r="K31" s="1552" t="s">
        <v>2191</v>
      </c>
    </row>
    <row r="32" spans="1:11" ht="18.75" customHeight="1" thickTop="1">
      <c r="A32" s="3048" t="s">
        <v>53</v>
      </c>
      <c r="B32" s="3089" t="s">
        <v>45</v>
      </c>
      <c r="C32" s="3089"/>
      <c r="D32" s="3089"/>
      <c r="E32" s="3089" t="s">
        <v>46</v>
      </c>
      <c r="F32" s="3089"/>
      <c r="G32" s="3089"/>
      <c r="H32" s="3089" t="s">
        <v>47</v>
      </c>
      <c r="I32" s="3089"/>
      <c r="J32" s="3089"/>
      <c r="K32" s="3076" t="s">
        <v>502</v>
      </c>
    </row>
    <row r="33" spans="1:11" ht="18.75" customHeight="1">
      <c r="A33" s="3049"/>
      <c r="B33" s="3090" t="s">
        <v>890</v>
      </c>
      <c r="C33" s="3090"/>
      <c r="D33" s="3090"/>
      <c r="E33" s="3090" t="s">
        <v>463</v>
      </c>
      <c r="F33" s="3090"/>
      <c r="G33" s="3090"/>
      <c r="H33" s="3090" t="s">
        <v>464</v>
      </c>
      <c r="I33" s="3090"/>
      <c r="J33" s="3090"/>
      <c r="K33" s="3077"/>
    </row>
    <row r="34" spans="1:11" ht="18.75" customHeight="1">
      <c r="A34" s="3049"/>
      <c r="B34" s="1318" t="s">
        <v>931</v>
      </c>
      <c r="C34" s="1318" t="s">
        <v>1126</v>
      </c>
      <c r="D34" s="1316" t="s">
        <v>954</v>
      </c>
      <c r="E34" s="1318" t="s">
        <v>931</v>
      </c>
      <c r="F34" s="1318" t="s">
        <v>1126</v>
      </c>
      <c r="G34" s="1316" t="s">
        <v>954</v>
      </c>
      <c r="H34" s="1318" t="s">
        <v>931</v>
      </c>
      <c r="I34" s="1318" t="s">
        <v>1126</v>
      </c>
      <c r="J34" s="1316" t="s">
        <v>954</v>
      </c>
      <c r="K34" s="3077"/>
    </row>
    <row r="35" spans="1:11" ht="18.75" customHeight="1" thickBot="1">
      <c r="A35" s="3050"/>
      <c r="B35" s="931" t="s">
        <v>934</v>
      </c>
      <c r="C35" s="931" t="s">
        <v>935</v>
      </c>
      <c r="D35" s="931" t="s">
        <v>936</v>
      </c>
      <c r="E35" s="931" t="s">
        <v>934</v>
      </c>
      <c r="F35" s="931" t="s">
        <v>935</v>
      </c>
      <c r="G35" s="931" t="s">
        <v>936</v>
      </c>
      <c r="H35" s="931" t="s">
        <v>934</v>
      </c>
      <c r="I35" s="931" t="s">
        <v>935</v>
      </c>
      <c r="J35" s="931" t="s">
        <v>936</v>
      </c>
      <c r="K35" s="3078"/>
    </row>
    <row r="36" spans="1:11" s="159" customFormat="1" ht="18.75" customHeight="1">
      <c r="A36" s="928" t="s">
        <v>170</v>
      </c>
      <c r="B36" s="1754">
        <v>53</v>
      </c>
      <c r="C36" s="1754">
        <v>24</v>
      </c>
      <c r="D36" s="1754">
        <v>77</v>
      </c>
      <c r="E36" s="1754">
        <v>0</v>
      </c>
      <c r="F36" s="1754">
        <v>0</v>
      </c>
      <c r="G36" s="1754">
        <v>0</v>
      </c>
      <c r="H36" s="1754">
        <f>SUM(B36,E36)</f>
        <v>53</v>
      </c>
      <c r="I36" s="1754">
        <f t="shared" ref="I36:J36" si="4">SUM(C36,F36)</f>
        <v>24</v>
      </c>
      <c r="J36" s="1754">
        <f t="shared" si="4"/>
        <v>77</v>
      </c>
      <c r="K36" s="925" t="s">
        <v>497</v>
      </c>
    </row>
    <row r="37" spans="1:11" s="159" customFormat="1" ht="18.75" customHeight="1">
      <c r="A37" s="928" t="s">
        <v>40</v>
      </c>
      <c r="B37" s="1754">
        <v>66</v>
      </c>
      <c r="C37" s="1754">
        <v>17</v>
      </c>
      <c r="D37" s="1754">
        <v>83</v>
      </c>
      <c r="E37" s="1754">
        <v>0</v>
      </c>
      <c r="F37" s="1754">
        <v>0</v>
      </c>
      <c r="G37" s="1754">
        <v>0</v>
      </c>
      <c r="H37" s="350">
        <f>SUM(B37,E37)</f>
        <v>66</v>
      </c>
      <c r="I37" s="350">
        <f>SUM(C37,F37)</f>
        <v>17</v>
      </c>
      <c r="J37" s="350">
        <f>SUM(D37,G37)</f>
        <v>83</v>
      </c>
      <c r="K37" s="521" t="s">
        <v>1202</v>
      </c>
    </row>
    <row r="38" spans="1:11" s="159" customFormat="1" ht="18.75" customHeight="1">
      <c r="A38" s="944" t="s">
        <v>171</v>
      </c>
      <c r="B38" s="1754">
        <v>90</v>
      </c>
      <c r="C38" s="1754">
        <v>112</v>
      </c>
      <c r="D38" s="1754">
        <v>202</v>
      </c>
      <c r="E38" s="1754">
        <v>0</v>
      </c>
      <c r="F38" s="1754">
        <v>0</v>
      </c>
      <c r="G38" s="1754">
        <v>0</v>
      </c>
      <c r="H38" s="1754">
        <f>SUM(B38,E38)</f>
        <v>90</v>
      </c>
      <c r="I38" s="1754">
        <f t="shared" ref="I38" si="5">SUM(C38,F38)</f>
        <v>112</v>
      </c>
      <c r="J38" s="1754">
        <f t="shared" ref="J38" si="6">SUM(D38,G38)</f>
        <v>202</v>
      </c>
      <c r="K38" s="451" t="s">
        <v>579</v>
      </c>
    </row>
    <row r="39" spans="1:11" s="159" customFormat="1" ht="19.5" customHeight="1">
      <c r="A39" s="928" t="s">
        <v>50</v>
      </c>
      <c r="B39" s="945">
        <f t="shared" ref="B39:J39" si="7">SUM(B36:B38,B9:B26)</f>
        <v>1901</v>
      </c>
      <c r="C39" s="1754">
        <f t="shared" si="7"/>
        <v>1545</v>
      </c>
      <c r="D39" s="1754">
        <f t="shared" si="7"/>
        <v>3446</v>
      </c>
      <c r="E39" s="1754">
        <f t="shared" si="7"/>
        <v>1</v>
      </c>
      <c r="F39" s="1754">
        <f t="shared" si="7"/>
        <v>0</v>
      </c>
      <c r="G39" s="1754">
        <f t="shared" si="7"/>
        <v>1</v>
      </c>
      <c r="H39" s="1754">
        <f t="shared" si="7"/>
        <v>1902</v>
      </c>
      <c r="I39" s="1754">
        <f t="shared" si="7"/>
        <v>1545</v>
      </c>
      <c r="J39" s="1754">
        <f t="shared" si="7"/>
        <v>3447</v>
      </c>
      <c r="K39" s="925" t="s">
        <v>705</v>
      </c>
    </row>
    <row r="40" spans="1:11" ht="18.75" customHeight="1">
      <c r="A40" s="938" t="s">
        <v>1211</v>
      </c>
      <c r="B40" s="938"/>
      <c r="C40" s="938"/>
      <c r="D40" s="938"/>
      <c r="E40" s="938"/>
      <c r="F40" s="938"/>
      <c r="G40" s="938"/>
      <c r="H40" s="938"/>
      <c r="I40" s="938"/>
      <c r="J40" s="930"/>
      <c r="K40" s="926" t="s">
        <v>582</v>
      </c>
    </row>
    <row r="41" spans="1:11" ht="18.75" customHeight="1">
      <c r="A41" s="928" t="s">
        <v>264</v>
      </c>
      <c r="B41" s="1754">
        <v>38</v>
      </c>
      <c r="C41" s="1754">
        <v>9</v>
      </c>
      <c r="D41" s="1754">
        <v>47</v>
      </c>
      <c r="E41" s="945">
        <v>0</v>
      </c>
      <c r="F41" s="945">
        <v>0</v>
      </c>
      <c r="G41" s="945">
        <v>0</v>
      </c>
      <c r="H41" s="49">
        <f t="shared" ref="H41:H49" si="8">SUM(B41,E41)</f>
        <v>38</v>
      </c>
      <c r="I41" s="49">
        <f t="shared" ref="I41:I50" si="9">SUM(C41,F41)</f>
        <v>9</v>
      </c>
      <c r="J41" s="49">
        <f t="shared" ref="J41:J50" si="10">SUM(D41,G41)</f>
        <v>47</v>
      </c>
      <c r="K41" s="42" t="s">
        <v>696</v>
      </c>
    </row>
    <row r="42" spans="1:11" ht="18.75" customHeight="1">
      <c r="A42" s="923" t="s">
        <v>64</v>
      </c>
      <c r="B42" s="1754">
        <v>146</v>
      </c>
      <c r="C42" s="1754">
        <v>43</v>
      </c>
      <c r="D42" s="1754">
        <v>189</v>
      </c>
      <c r="E42" s="945">
        <v>0</v>
      </c>
      <c r="F42" s="945">
        <v>0</v>
      </c>
      <c r="G42" s="945">
        <v>0</v>
      </c>
      <c r="H42" s="49">
        <f t="shared" si="8"/>
        <v>146</v>
      </c>
      <c r="I42" s="49">
        <f t="shared" si="9"/>
        <v>43</v>
      </c>
      <c r="J42" s="49">
        <f t="shared" si="10"/>
        <v>189</v>
      </c>
      <c r="K42" s="42" t="s">
        <v>527</v>
      </c>
    </row>
    <row r="43" spans="1:11" ht="18.75" customHeight="1">
      <c r="A43" s="928" t="s">
        <v>137</v>
      </c>
      <c r="B43" s="1754">
        <v>114</v>
      </c>
      <c r="C43" s="1754">
        <v>44</v>
      </c>
      <c r="D43" s="1754">
        <v>158</v>
      </c>
      <c r="E43" s="945">
        <v>0</v>
      </c>
      <c r="F43" s="945">
        <v>0</v>
      </c>
      <c r="G43" s="945">
        <v>0</v>
      </c>
      <c r="H43" s="49">
        <f t="shared" si="8"/>
        <v>114</v>
      </c>
      <c r="I43" s="49">
        <f t="shared" si="9"/>
        <v>44</v>
      </c>
      <c r="J43" s="49">
        <f t="shared" si="10"/>
        <v>158</v>
      </c>
      <c r="K43" s="1021" t="s">
        <v>1819</v>
      </c>
    </row>
    <row r="44" spans="1:11" ht="18.75" customHeight="1">
      <c r="A44" s="928" t="s">
        <v>26</v>
      </c>
      <c r="B44" s="1754">
        <v>147</v>
      </c>
      <c r="C44" s="1754">
        <v>78</v>
      </c>
      <c r="D44" s="1754">
        <v>225</v>
      </c>
      <c r="E44" s="945">
        <v>0</v>
      </c>
      <c r="F44" s="945">
        <v>0</v>
      </c>
      <c r="G44" s="945">
        <v>0</v>
      </c>
      <c r="H44" s="49">
        <f t="shared" si="8"/>
        <v>147</v>
      </c>
      <c r="I44" s="49">
        <f t="shared" si="9"/>
        <v>78</v>
      </c>
      <c r="J44" s="49">
        <f t="shared" si="10"/>
        <v>225</v>
      </c>
      <c r="K44" s="1021" t="s">
        <v>1820</v>
      </c>
    </row>
    <row r="45" spans="1:11" s="159" customFormat="1" ht="18.75" customHeight="1">
      <c r="A45" s="928" t="s">
        <v>42</v>
      </c>
      <c r="B45" s="1754">
        <v>0</v>
      </c>
      <c r="C45" s="1754">
        <v>51</v>
      </c>
      <c r="D45" s="1754">
        <v>51</v>
      </c>
      <c r="E45" s="945">
        <v>0</v>
      </c>
      <c r="F45" s="945">
        <v>0</v>
      </c>
      <c r="G45" s="945">
        <v>0</v>
      </c>
      <c r="H45" s="49">
        <f t="shared" si="8"/>
        <v>0</v>
      </c>
      <c r="I45" s="49">
        <f t="shared" si="9"/>
        <v>51</v>
      </c>
      <c r="J45" s="49">
        <f t="shared" si="10"/>
        <v>51</v>
      </c>
      <c r="K45" s="37" t="s">
        <v>492</v>
      </c>
    </row>
    <row r="46" spans="1:11" ht="18.75" customHeight="1">
      <c r="A46" s="928" t="s">
        <v>65</v>
      </c>
      <c r="B46" s="1754">
        <v>98</v>
      </c>
      <c r="C46" s="1754">
        <v>29</v>
      </c>
      <c r="D46" s="1754">
        <v>127</v>
      </c>
      <c r="E46" s="945">
        <v>0</v>
      </c>
      <c r="F46" s="945">
        <v>0</v>
      </c>
      <c r="G46" s="945">
        <v>0</v>
      </c>
      <c r="H46" s="49">
        <f t="shared" si="8"/>
        <v>98</v>
      </c>
      <c r="I46" s="49">
        <f t="shared" si="9"/>
        <v>29</v>
      </c>
      <c r="J46" s="49">
        <f t="shared" si="10"/>
        <v>127</v>
      </c>
      <c r="K46" s="42" t="s">
        <v>1168</v>
      </c>
    </row>
    <row r="47" spans="1:11" ht="18.75" customHeight="1">
      <c r="A47" s="928" t="s">
        <v>68</v>
      </c>
      <c r="B47" s="1754">
        <v>111</v>
      </c>
      <c r="C47" s="1754">
        <v>12</v>
      </c>
      <c r="D47" s="1754">
        <v>123</v>
      </c>
      <c r="E47" s="945">
        <v>0</v>
      </c>
      <c r="F47" s="945">
        <v>0</v>
      </c>
      <c r="G47" s="945">
        <v>0</v>
      </c>
      <c r="H47" s="49">
        <f t="shared" si="8"/>
        <v>111</v>
      </c>
      <c r="I47" s="49">
        <f t="shared" si="9"/>
        <v>12</v>
      </c>
      <c r="J47" s="49">
        <f t="shared" si="10"/>
        <v>123</v>
      </c>
      <c r="K47" s="42" t="s">
        <v>496</v>
      </c>
    </row>
    <row r="48" spans="1:11" s="159" customFormat="1" ht="18.75" customHeight="1">
      <c r="A48" s="928" t="s">
        <v>170</v>
      </c>
      <c r="B48" s="1754">
        <v>19</v>
      </c>
      <c r="C48" s="1754">
        <v>6</v>
      </c>
      <c r="D48" s="1754">
        <v>25</v>
      </c>
      <c r="E48" s="945">
        <v>0</v>
      </c>
      <c r="F48" s="945">
        <v>0</v>
      </c>
      <c r="G48" s="945">
        <v>0</v>
      </c>
      <c r="H48" s="49">
        <f t="shared" si="8"/>
        <v>19</v>
      </c>
      <c r="I48" s="49">
        <f t="shared" si="9"/>
        <v>6</v>
      </c>
      <c r="J48" s="49">
        <f t="shared" si="10"/>
        <v>25</v>
      </c>
      <c r="K48" s="1021" t="s">
        <v>1796</v>
      </c>
    </row>
    <row r="49" spans="1:11" ht="18.75" customHeight="1">
      <c r="A49" s="928" t="s">
        <v>171</v>
      </c>
      <c r="B49" s="1754">
        <v>22</v>
      </c>
      <c r="C49" s="1754">
        <v>5</v>
      </c>
      <c r="D49" s="1754">
        <v>27</v>
      </c>
      <c r="E49" s="945">
        <v>0</v>
      </c>
      <c r="F49" s="945">
        <v>0</v>
      </c>
      <c r="G49" s="945">
        <v>0</v>
      </c>
      <c r="H49" s="945">
        <f t="shared" si="8"/>
        <v>22</v>
      </c>
      <c r="I49" s="945">
        <f t="shared" si="9"/>
        <v>5</v>
      </c>
      <c r="J49" s="945">
        <f t="shared" si="10"/>
        <v>27</v>
      </c>
      <c r="K49" s="42" t="s">
        <v>579</v>
      </c>
    </row>
    <row r="50" spans="1:11" ht="18.75" customHeight="1" thickBot="1">
      <c r="A50" s="936" t="s">
        <v>52</v>
      </c>
      <c r="B50" s="1754">
        <v>695</v>
      </c>
      <c r="C50" s="1754">
        <v>277</v>
      </c>
      <c r="D50" s="1754">
        <v>972</v>
      </c>
      <c r="E50" s="945">
        <f>SUM(E41:E49)</f>
        <v>0</v>
      </c>
      <c r="F50" s="945">
        <f>SUM(F41:F49)</f>
        <v>0</v>
      </c>
      <c r="G50" s="945">
        <f>SUM(G41:G49)</f>
        <v>0</v>
      </c>
      <c r="H50" s="945">
        <f>SUM(H41:H49)</f>
        <v>695</v>
      </c>
      <c r="I50" s="945">
        <f t="shared" si="9"/>
        <v>277</v>
      </c>
      <c r="J50" s="945">
        <f t="shared" si="10"/>
        <v>972</v>
      </c>
      <c r="K50" s="877" t="s">
        <v>588</v>
      </c>
    </row>
    <row r="51" spans="1:11" ht="18.75" customHeight="1" thickBot="1">
      <c r="A51" s="1319" t="s">
        <v>218</v>
      </c>
      <c r="B51" s="53">
        <f t="shared" ref="B51:J51" si="11">SUM(B39,B50)</f>
        <v>2596</v>
      </c>
      <c r="C51" s="53">
        <f t="shared" si="11"/>
        <v>1822</v>
      </c>
      <c r="D51" s="53">
        <f t="shared" si="11"/>
        <v>4418</v>
      </c>
      <c r="E51" s="53">
        <f t="shared" si="11"/>
        <v>1</v>
      </c>
      <c r="F51" s="53">
        <f t="shared" si="11"/>
        <v>0</v>
      </c>
      <c r="G51" s="53">
        <f t="shared" si="11"/>
        <v>1</v>
      </c>
      <c r="H51" s="53">
        <f t="shared" si="11"/>
        <v>2597</v>
      </c>
      <c r="I51" s="53">
        <f t="shared" si="11"/>
        <v>1822</v>
      </c>
      <c r="J51" s="53">
        <f t="shared" si="11"/>
        <v>4419</v>
      </c>
      <c r="K51" s="1432" t="s">
        <v>2351</v>
      </c>
    </row>
    <row r="52" spans="1:11" ht="16.5" thickTop="1">
      <c r="A52" s="35"/>
      <c r="B52" s="56"/>
      <c r="C52" s="56"/>
      <c r="D52" s="56"/>
      <c r="E52" s="56"/>
      <c r="F52" s="56"/>
      <c r="G52" s="56"/>
      <c r="H52" s="56"/>
      <c r="I52" s="56"/>
      <c r="J52" s="56"/>
      <c r="K52" s="56"/>
    </row>
    <row r="53" spans="1:11" ht="15.75">
      <c r="A53" s="35"/>
      <c r="B53" s="56"/>
      <c r="C53" s="56"/>
      <c r="D53" s="56"/>
      <c r="E53" s="56"/>
      <c r="F53" s="56"/>
      <c r="G53" s="56"/>
      <c r="H53" s="56"/>
      <c r="I53" s="56"/>
      <c r="J53" s="56"/>
      <c r="K53" s="56"/>
    </row>
    <row r="54" spans="1:11" ht="15.75">
      <c r="A54" s="35"/>
      <c r="B54" s="56"/>
      <c r="C54" s="56"/>
      <c r="D54" s="56"/>
      <c r="E54" s="56"/>
      <c r="F54" s="56"/>
      <c r="G54" s="56"/>
      <c r="H54" s="56"/>
      <c r="I54" s="56"/>
      <c r="J54" s="56"/>
      <c r="K54" s="56"/>
    </row>
    <row r="55" spans="1:11" ht="15.75">
      <c r="A55" s="35"/>
      <c r="B55" s="56"/>
      <c r="C55" s="56"/>
      <c r="D55" s="56"/>
      <c r="E55" s="56"/>
      <c r="F55" s="56"/>
      <c r="G55" s="56"/>
      <c r="H55" s="56"/>
      <c r="I55" s="56"/>
      <c r="J55" s="56"/>
      <c r="K55" s="56"/>
    </row>
    <row r="56" spans="1:11" ht="15.75">
      <c r="A56" s="35"/>
      <c r="B56" s="56"/>
      <c r="C56" s="56"/>
      <c r="D56" s="56"/>
      <c r="E56" s="56"/>
      <c r="F56" s="56"/>
      <c r="G56" s="56"/>
      <c r="H56" s="56"/>
      <c r="I56" s="56"/>
      <c r="J56" s="56"/>
      <c r="K56" s="56"/>
    </row>
    <row r="57" spans="1:11" ht="15.75">
      <c r="A57" s="4"/>
    </row>
    <row r="58" spans="1:11" ht="15.75">
      <c r="A58" s="4"/>
    </row>
    <row r="59" spans="1:11" ht="15.75">
      <c r="A59" s="4"/>
    </row>
    <row r="60" spans="1:11" ht="15.75">
      <c r="A60" s="4"/>
    </row>
    <row r="61" spans="1:11" ht="15.75">
      <c r="A61" s="4"/>
    </row>
    <row r="62" spans="1:11" ht="15.75">
      <c r="A62" s="4"/>
    </row>
    <row r="63" spans="1:11" ht="15.75">
      <c r="A63" s="4"/>
    </row>
    <row r="64" spans="1:11" ht="15.75">
      <c r="A64" s="4"/>
    </row>
    <row r="65" spans="1:1" ht="15.75">
      <c r="A65" s="4"/>
    </row>
    <row r="66" spans="1:1" ht="15.75">
      <c r="A66" s="4"/>
    </row>
    <row r="67" spans="1:1" ht="15.75">
      <c r="A67" s="4"/>
    </row>
    <row r="68" spans="1:1" ht="15.75">
      <c r="A68" s="4"/>
    </row>
    <row r="69" spans="1:1" ht="15.75">
      <c r="A69" s="4"/>
    </row>
    <row r="70" spans="1:1" ht="15.75">
      <c r="A70" s="4"/>
    </row>
    <row r="71" spans="1:1" ht="15.75">
      <c r="A71" s="4"/>
    </row>
    <row r="72" spans="1:1" ht="15.75">
      <c r="A72" s="4"/>
    </row>
    <row r="73" spans="1:1" ht="15.75">
      <c r="A73" s="4"/>
    </row>
    <row r="74" spans="1:1" ht="15.75">
      <c r="A74" s="4"/>
    </row>
    <row r="99" spans="1:1">
      <c r="A99" s="3" t="s">
        <v>245</v>
      </c>
    </row>
    <row r="130" spans="1:1">
      <c r="A130" s="3" t="s">
        <v>246</v>
      </c>
    </row>
  </sheetData>
  <mergeCells count="19">
    <mergeCell ref="J3:K3"/>
    <mergeCell ref="A4:A7"/>
    <mergeCell ref="B4:D4"/>
    <mergeCell ref="E4:G4"/>
    <mergeCell ref="H4:J4"/>
    <mergeCell ref="H5:J5"/>
    <mergeCell ref="A1:K1"/>
    <mergeCell ref="A32:A35"/>
    <mergeCell ref="B32:D32"/>
    <mergeCell ref="E32:G32"/>
    <mergeCell ref="H32:J32"/>
    <mergeCell ref="A2:K2"/>
    <mergeCell ref="K4:K7"/>
    <mergeCell ref="B5:D5"/>
    <mergeCell ref="E5:G5"/>
    <mergeCell ref="K32:K35"/>
    <mergeCell ref="B33:D33"/>
    <mergeCell ref="E33:G33"/>
    <mergeCell ref="H33:J33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69"/>
  <sheetViews>
    <sheetView rightToLeft="1" view="pageBreakPreview" topLeftCell="A157" zoomScale="80" zoomScaleNormal="75" zoomScaleSheetLayoutView="80" workbookViewId="0">
      <selection activeCell="R101" sqref="R101"/>
    </sheetView>
  </sheetViews>
  <sheetFormatPr defaultRowHeight="20.100000000000001" customHeight="1"/>
  <cols>
    <col min="1" max="1" width="16" style="299" customWidth="1"/>
    <col min="2" max="2" width="18.42578125" style="299" customWidth="1"/>
    <col min="3" max="3" width="11.42578125" style="299" customWidth="1"/>
    <col min="4" max="4" width="7.140625" style="38" customWidth="1"/>
    <col min="5" max="5" width="7.28515625" style="38" customWidth="1"/>
    <col min="6" max="6" width="8" style="38" customWidth="1"/>
    <col min="7" max="9" width="6.5703125" style="38" customWidth="1"/>
    <col min="10" max="11" width="8" style="38" customWidth="1"/>
    <col min="12" max="12" width="8.5703125" style="38" customWidth="1"/>
    <col min="13" max="13" width="17.85546875" style="104" customWidth="1"/>
    <col min="14" max="14" width="23.28515625" style="104" customWidth="1"/>
    <col min="15" max="15" width="24.140625" style="104" customWidth="1"/>
    <col min="16" max="17" width="9.140625" style="38"/>
    <col min="18" max="18" width="17.85546875" style="38" customWidth="1"/>
    <col min="19" max="16384" width="9.140625" style="38"/>
  </cols>
  <sheetData>
    <row r="1" spans="1:15" ht="23.25" customHeight="1">
      <c r="A1" s="2693" t="s">
        <v>1895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ht="36.75" customHeight="1">
      <c r="A2" s="2691" t="s">
        <v>1896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  <c r="L2" s="2691"/>
      <c r="M2" s="2691"/>
      <c r="N2" s="2691"/>
      <c r="O2" s="2691"/>
    </row>
    <row r="3" spans="1:15" s="740" customFormat="1" ht="16.5" customHeight="1" thickBot="1">
      <c r="A3" s="3114" t="s">
        <v>2193</v>
      </c>
      <c r="B3" s="3114"/>
      <c r="C3" s="1454"/>
      <c r="D3" s="1454"/>
      <c r="E3" s="1454"/>
      <c r="F3" s="1454"/>
      <c r="G3" s="1454"/>
      <c r="H3" s="1454"/>
      <c r="I3" s="1454"/>
      <c r="J3" s="1454"/>
      <c r="K3" s="1454"/>
      <c r="L3" s="1454"/>
      <c r="M3" s="1557"/>
      <c r="N3" s="1557"/>
      <c r="O3" s="1551" t="s">
        <v>2135</v>
      </c>
    </row>
    <row r="4" spans="1:15" ht="12.75" customHeight="1" thickTop="1">
      <c r="A4" s="3058" t="s">
        <v>53</v>
      </c>
      <c r="B4" s="3058" t="s">
        <v>54</v>
      </c>
      <c r="C4" s="3058" t="s">
        <v>55</v>
      </c>
      <c r="D4" s="3058" t="s">
        <v>45</v>
      </c>
      <c r="E4" s="3058"/>
      <c r="F4" s="3058"/>
      <c r="G4" s="3058" t="s">
        <v>46</v>
      </c>
      <c r="H4" s="3058"/>
      <c r="I4" s="3058"/>
      <c r="J4" s="3058" t="s">
        <v>905</v>
      </c>
      <c r="K4" s="3058"/>
      <c r="L4" s="3058"/>
      <c r="M4" s="3094" t="s">
        <v>503</v>
      </c>
      <c r="N4" s="3094" t="s">
        <v>509</v>
      </c>
      <c r="O4" s="3094" t="s">
        <v>502</v>
      </c>
    </row>
    <row r="5" spans="1:15" ht="12.75" customHeight="1">
      <c r="A5" s="3054"/>
      <c r="B5" s="3054"/>
      <c r="C5" s="3054"/>
      <c r="D5" s="297"/>
      <c r="E5" s="297" t="s">
        <v>890</v>
      </c>
      <c r="F5" s="297"/>
      <c r="G5" s="297"/>
      <c r="H5" s="297" t="s">
        <v>463</v>
      </c>
      <c r="I5" s="297"/>
      <c r="J5" s="297"/>
      <c r="K5" s="297" t="s">
        <v>464</v>
      </c>
      <c r="L5" s="297"/>
      <c r="M5" s="3095"/>
      <c r="N5" s="3095"/>
      <c r="O5" s="3095"/>
    </row>
    <row r="6" spans="1:15" ht="12.75" customHeight="1">
      <c r="A6" s="3054"/>
      <c r="B6" s="3054"/>
      <c r="C6" s="3054"/>
      <c r="D6" s="1318" t="s">
        <v>931</v>
      </c>
      <c r="E6" s="1318" t="s">
        <v>1126</v>
      </c>
      <c r="F6" s="1316" t="s">
        <v>954</v>
      </c>
      <c r="G6" s="1318" t="s">
        <v>931</v>
      </c>
      <c r="H6" s="1318" t="s">
        <v>1126</v>
      </c>
      <c r="I6" s="1316" t="s">
        <v>954</v>
      </c>
      <c r="J6" s="1318" t="s">
        <v>931</v>
      </c>
      <c r="K6" s="1318" t="s">
        <v>1126</v>
      </c>
      <c r="L6" s="1316" t="s">
        <v>954</v>
      </c>
      <c r="M6" s="3095"/>
      <c r="N6" s="3095"/>
      <c r="O6" s="3095"/>
    </row>
    <row r="7" spans="1:15" ht="12.75" customHeight="1" thickBot="1">
      <c r="A7" s="3059"/>
      <c r="B7" s="3059"/>
      <c r="C7" s="3059"/>
      <c r="D7" s="298" t="s">
        <v>934</v>
      </c>
      <c r="E7" s="298" t="s">
        <v>935</v>
      </c>
      <c r="F7" s="298" t="s">
        <v>936</v>
      </c>
      <c r="G7" s="298" t="s">
        <v>934</v>
      </c>
      <c r="H7" s="298" t="s">
        <v>935</v>
      </c>
      <c r="I7" s="298" t="s">
        <v>936</v>
      </c>
      <c r="J7" s="298" t="s">
        <v>934</v>
      </c>
      <c r="K7" s="298" t="s">
        <v>935</v>
      </c>
      <c r="L7" s="298" t="s">
        <v>936</v>
      </c>
      <c r="M7" s="3096"/>
      <c r="N7" s="3096"/>
      <c r="O7" s="3096"/>
    </row>
    <row r="8" spans="1:15" ht="18.75" customHeight="1">
      <c r="A8" s="2739" t="s">
        <v>48</v>
      </c>
      <c r="B8" s="2739"/>
      <c r="C8" s="329"/>
      <c r="D8" s="97"/>
      <c r="E8" s="97"/>
      <c r="F8" s="97"/>
      <c r="G8" s="97"/>
      <c r="H8" s="97"/>
      <c r="I8" s="97"/>
      <c r="J8" s="97"/>
      <c r="K8" s="97"/>
      <c r="L8" s="97"/>
      <c r="M8" s="300"/>
      <c r="N8" s="2778" t="s">
        <v>504</v>
      </c>
      <c r="O8" s="2778"/>
    </row>
    <row r="9" spans="1:15" ht="18.75" customHeight="1">
      <c r="A9" s="303" t="s">
        <v>56</v>
      </c>
      <c r="B9" s="1462" t="s">
        <v>70</v>
      </c>
      <c r="C9" s="303"/>
      <c r="D9" s="1751">
        <v>71</v>
      </c>
      <c r="E9" s="1751">
        <v>73</v>
      </c>
      <c r="F9" s="1751">
        <v>144</v>
      </c>
      <c r="G9" s="930">
        <v>0</v>
      </c>
      <c r="H9" s="930">
        <v>0</v>
      </c>
      <c r="I9" s="930">
        <v>0</v>
      </c>
      <c r="J9" s="930">
        <f>SUM(D9,G9)</f>
        <v>71</v>
      </c>
      <c r="K9" s="930">
        <f t="shared" ref="K9:L9" si="0">SUM(E9,H9)</f>
        <v>73</v>
      </c>
      <c r="L9" s="930">
        <f t="shared" si="0"/>
        <v>144</v>
      </c>
      <c r="M9" s="94"/>
      <c r="N9" s="1553" t="s">
        <v>506</v>
      </c>
      <c r="O9" s="94" t="s">
        <v>478</v>
      </c>
    </row>
    <row r="10" spans="1:15" ht="18.75" customHeight="1">
      <c r="A10" s="303" t="s">
        <v>57</v>
      </c>
      <c r="B10" s="1462" t="s">
        <v>70</v>
      </c>
      <c r="C10" s="303"/>
      <c r="D10" s="1751">
        <v>46</v>
      </c>
      <c r="E10" s="1751">
        <v>91</v>
      </c>
      <c r="F10" s="1751">
        <v>137</v>
      </c>
      <c r="G10" s="930">
        <v>0</v>
      </c>
      <c r="H10" s="930">
        <v>0</v>
      </c>
      <c r="I10" s="930">
        <v>0</v>
      </c>
      <c r="J10" s="930">
        <f t="shared" ref="J10:J11" si="1">SUM(D10,G10)</f>
        <v>46</v>
      </c>
      <c r="K10" s="930">
        <f t="shared" ref="K10:K11" si="2">SUM(E10,H10)</f>
        <v>91</v>
      </c>
      <c r="L10" s="930">
        <f t="shared" ref="L10:L11" si="3">SUM(F10,I10)</f>
        <v>137</v>
      </c>
      <c r="M10" s="94"/>
      <c r="N10" s="1553" t="s">
        <v>506</v>
      </c>
      <c r="O10" s="94" t="s">
        <v>480</v>
      </c>
    </row>
    <row r="11" spans="1:15" ht="18.75" customHeight="1">
      <c r="A11" s="303" t="s">
        <v>58</v>
      </c>
      <c r="B11" s="1462" t="s">
        <v>70</v>
      </c>
      <c r="C11" s="303"/>
      <c r="D11" s="1751">
        <v>28</v>
      </c>
      <c r="E11" s="1751">
        <v>47</v>
      </c>
      <c r="F11" s="1751">
        <v>75</v>
      </c>
      <c r="G11" s="930">
        <v>0</v>
      </c>
      <c r="H11" s="930">
        <v>0</v>
      </c>
      <c r="I11" s="930">
        <v>0</v>
      </c>
      <c r="J11" s="930">
        <f t="shared" si="1"/>
        <v>28</v>
      </c>
      <c r="K11" s="930">
        <f t="shared" si="2"/>
        <v>47</v>
      </c>
      <c r="L11" s="930">
        <f t="shared" si="3"/>
        <v>75</v>
      </c>
      <c r="M11" s="94"/>
      <c r="N11" s="582" t="s">
        <v>506</v>
      </c>
      <c r="O11" s="324" t="s">
        <v>481</v>
      </c>
    </row>
    <row r="12" spans="1:15" ht="18.75" customHeight="1">
      <c r="A12" s="2392" t="s">
        <v>59</v>
      </c>
      <c r="B12" s="1738"/>
      <c r="C12" s="1738"/>
      <c r="D12" s="1751">
        <v>7</v>
      </c>
      <c r="E12" s="1751">
        <v>15</v>
      </c>
      <c r="F12" s="1751">
        <v>22</v>
      </c>
      <c r="G12" s="1751">
        <v>0</v>
      </c>
      <c r="H12" s="1751">
        <v>0</v>
      </c>
      <c r="I12" s="1751">
        <v>0</v>
      </c>
      <c r="J12" s="1751">
        <f t="shared" ref="J12:J13" si="4">SUM(D12,G12)</f>
        <v>7</v>
      </c>
      <c r="K12" s="1751">
        <f t="shared" ref="K12:K14" si="5">SUM(E12,H12)</f>
        <v>15</v>
      </c>
      <c r="L12" s="1751">
        <f t="shared" ref="L12:L14" si="6">SUM(F12,I12)</f>
        <v>22</v>
      </c>
      <c r="M12" s="1457"/>
      <c r="N12" s="324"/>
      <c r="O12" s="324" t="s">
        <v>482</v>
      </c>
    </row>
    <row r="13" spans="1:15" ht="18.75" customHeight="1">
      <c r="A13" s="2391" t="s">
        <v>62</v>
      </c>
      <c r="B13" s="303"/>
      <c r="C13" s="303"/>
      <c r="D13" s="1751">
        <v>17</v>
      </c>
      <c r="E13" s="1751">
        <v>19</v>
      </c>
      <c r="F13" s="1751">
        <v>36</v>
      </c>
      <c r="G13" s="930">
        <v>0</v>
      </c>
      <c r="H13" s="930">
        <v>0</v>
      </c>
      <c r="I13" s="930">
        <v>0</v>
      </c>
      <c r="J13" s="1751">
        <f t="shared" si="4"/>
        <v>17</v>
      </c>
      <c r="K13" s="1751">
        <f t="shared" si="5"/>
        <v>19</v>
      </c>
      <c r="L13" s="1751">
        <f t="shared" si="6"/>
        <v>36</v>
      </c>
      <c r="M13" s="94"/>
      <c r="N13" s="324"/>
      <c r="O13" s="37" t="s">
        <v>486</v>
      </c>
    </row>
    <row r="14" spans="1:15" ht="18.75" customHeight="1">
      <c r="A14" s="2703" t="s">
        <v>60</v>
      </c>
      <c r="B14" s="1462" t="s">
        <v>917</v>
      </c>
      <c r="C14" s="1437"/>
      <c r="D14" s="38">
        <v>20</v>
      </c>
      <c r="E14" s="38">
        <v>18</v>
      </c>
      <c r="F14" s="38">
        <v>38</v>
      </c>
      <c r="G14" s="1459">
        <v>0</v>
      </c>
      <c r="H14" s="1459">
        <v>0</v>
      </c>
      <c r="I14" s="1459">
        <v>0</v>
      </c>
      <c r="J14" s="1459">
        <f>SUM(D14,G14)</f>
        <v>20</v>
      </c>
      <c r="K14" s="1751">
        <f t="shared" si="5"/>
        <v>18</v>
      </c>
      <c r="L14" s="1751">
        <f t="shared" si="6"/>
        <v>38</v>
      </c>
      <c r="M14" s="1751"/>
      <c r="N14" s="1465" t="s">
        <v>592</v>
      </c>
      <c r="O14" s="3115" t="s">
        <v>483</v>
      </c>
    </row>
    <row r="15" spans="1:15" ht="18.75" customHeight="1">
      <c r="A15" s="2704"/>
      <c r="B15" s="1462" t="s">
        <v>946</v>
      </c>
      <c r="C15" s="1437"/>
      <c r="D15" s="1751">
        <v>23</v>
      </c>
      <c r="E15" s="1751">
        <v>10</v>
      </c>
      <c r="F15" s="1751">
        <v>33</v>
      </c>
      <c r="G15" s="1459">
        <v>0</v>
      </c>
      <c r="H15" s="1459">
        <v>0</v>
      </c>
      <c r="I15" s="1459">
        <v>0</v>
      </c>
      <c r="J15" s="1751">
        <f t="shared" ref="J15:J18" si="7">SUM(D15,G15)</f>
        <v>23</v>
      </c>
      <c r="K15" s="1751">
        <f t="shared" ref="K15:K18" si="8">SUM(E15,H15)</f>
        <v>10</v>
      </c>
      <c r="L15" s="1751">
        <f t="shared" ref="L15:L18" si="9">SUM(F15,I15)</f>
        <v>33</v>
      </c>
      <c r="M15" s="340"/>
      <c r="N15" s="1465" t="s">
        <v>594</v>
      </c>
      <c r="O15" s="3116"/>
    </row>
    <row r="16" spans="1:15" ht="18.75" customHeight="1">
      <c r="A16" s="2704"/>
      <c r="B16" s="1462" t="s">
        <v>947</v>
      </c>
      <c r="C16" s="1437"/>
      <c r="D16" s="1751">
        <v>27</v>
      </c>
      <c r="E16" s="1751">
        <v>7</v>
      </c>
      <c r="F16" s="1751">
        <v>34</v>
      </c>
      <c r="G16" s="1459">
        <v>0</v>
      </c>
      <c r="H16" s="1459">
        <v>0</v>
      </c>
      <c r="I16" s="1459">
        <v>0</v>
      </c>
      <c r="J16" s="1751">
        <f t="shared" si="7"/>
        <v>27</v>
      </c>
      <c r="K16" s="1751">
        <f t="shared" si="8"/>
        <v>7</v>
      </c>
      <c r="L16" s="1751">
        <f t="shared" si="9"/>
        <v>34</v>
      </c>
      <c r="M16" s="341"/>
      <c r="N16" s="1465" t="s">
        <v>507</v>
      </c>
      <c r="O16" s="3116"/>
    </row>
    <row r="17" spans="1:15" ht="18.75" customHeight="1">
      <c r="A17" s="2704"/>
      <c r="B17" s="1462" t="s">
        <v>922</v>
      </c>
      <c r="C17" s="1437"/>
      <c r="D17" s="1751">
        <v>13</v>
      </c>
      <c r="E17" s="1751">
        <v>16</v>
      </c>
      <c r="F17" s="1751">
        <v>29</v>
      </c>
      <c r="G17" s="1459">
        <v>0</v>
      </c>
      <c r="H17" s="1459">
        <v>0</v>
      </c>
      <c r="I17" s="1459">
        <v>0</v>
      </c>
      <c r="J17" s="1751">
        <f t="shared" si="7"/>
        <v>13</v>
      </c>
      <c r="K17" s="1751">
        <f t="shared" si="8"/>
        <v>16</v>
      </c>
      <c r="L17" s="1751">
        <f t="shared" si="9"/>
        <v>29</v>
      </c>
      <c r="M17" s="51"/>
      <c r="N17" s="1465" t="s">
        <v>690</v>
      </c>
      <c r="O17" s="3116"/>
    </row>
    <row r="18" spans="1:15" ht="18.75" customHeight="1">
      <c r="A18" s="2705"/>
      <c r="B18" s="1462" t="s">
        <v>949</v>
      </c>
      <c r="C18" s="1437"/>
      <c r="D18" s="1751">
        <v>15</v>
      </c>
      <c r="E18" s="1751">
        <v>17</v>
      </c>
      <c r="F18" s="1751">
        <v>32</v>
      </c>
      <c r="G18" s="1459">
        <v>0</v>
      </c>
      <c r="H18" s="1459">
        <v>0</v>
      </c>
      <c r="I18" s="1459">
        <v>0</v>
      </c>
      <c r="J18" s="1751">
        <f t="shared" si="7"/>
        <v>15</v>
      </c>
      <c r="K18" s="1751">
        <f t="shared" si="8"/>
        <v>17</v>
      </c>
      <c r="L18" s="1751">
        <f t="shared" si="9"/>
        <v>32</v>
      </c>
      <c r="M18" s="1457"/>
      <c r="N18" s="1465" t="s">
        <v>596</v>
      </c>
      <c r="O18" s="3117"/>
    </row>
    <row r="19" spans="1:15" ht="18.75" customHeight="1">
      <c r="A19" s="2706" t="s">
        <v>219</v>
      </c>
      <c r="B19" s="2706"/>
      <c r="C19" s="318"/>
      <c r="D19" s="936">
        <f>SUM(D14:D18)</f>
        <v>98</v>
      </c>
      <c r="E19" s="1753">
        <f t="shared" ref="E19:L19" si="10">SUM(E14:E18)</f>
        <v>68</v>
      </c>
      <c r="F19" s="1753">
        <f t="shared" si="10"/>
        <v>166</v>
      </c>
      <c r="G19" s="1753">
        <f t="shared" si="10"/>
        <v>0</v>
      </c>
      <c r="H19" s="1753">
        <f t="shared" si="10"/>
        <v>0</v>
      </c>
      <c r="I19" s="1753">
        <f t="shared" si="10"/>
        <v>0</v>
      </c>
      <c r="J19" s="1753">
        <f t="shared" si="10"/>
        <v>98</v>
      </c>
      <c r="K19" s="1753">
        <f t="shared" si="10"/>
        <v>68</v>
      </c>
      <c r="L19" s="1753">
        <f t="shared" si="10"/>
        <v>166</v>
      </c>
      <c r="M19" s="165"/>
      <c r="N19" s="3103" t="s">
        <v>2348</v>
      </c>
      <c r="O19" s="3103"/>
    </row>
    <row r="20" spans="1:15" ht="18.75" customHeight="1">
      <c r="A20" s="3106" t="s">
        <v>980</v>
      </c>
      <c r="B20" s="923" t="s">
        <v>981</v>
      </c>
      <c r="C20" s="303"/>
      <c r="D20" s="1751">
        <v>19</v>
      </c>
      <c r="E20" s="1751">
        <v>4</v>
      </c>
      <c r="F20" s="1751">
        <v>23</v>
      </c>
      <c r="G20" s="930">
        <v>0</v>
      </c>
      <c r="H20" s="930">
        <v>0</v>
      </c>
      <c r="I20" s="1753">
        <f t="shared" ref="I20" si="11">SUM(I15:I19)</f>
        <v>0</v>
      </c>
      <c r="J20" s="1751">
        <f t="shared" ref="J20:J22" si="12">SUM(D20,G20)</f>
        <v>19</v>
      </c>
      <c r="K20" s="1751">
        <f t="shared" ref="K20:K22" si="13">SUM(E20,H20)</f>
        <v>4</v>
      </c>
      <c r="L20" s="1751">
        <f t="shared" ref="L20:L22" si="14">SUM(F20,I20)</f>
        <v>23</v>
      </c>
      <c r="M20" s="94"/>
      <c r="N20" s="1312" t="s">
        <v>1782</v>
      </c>
      <c r="O20" s="3092" t="s">
        <v>983</v>
      </c>
    </row>
    <row r="21" spans="1:15" ht="24.75" customHeight="1">
      <c r="A21" s="3107"/>
      <c r="B21" s="923" t="s">
        <v>982</v>
      </c>
      <c r="C21" s="303"/>
      <c r="D21" s="1751">
        <v>13</v>
      </c>
      <c r="E21" s="1751">
        <v>17</v>
      </c>
      <c r="F21" s="1751">
        <v>30</v>
      </c>
      <c r="G21" s="930">
        <v>0</v>
      </c>
      <c r="H21" s="930">
        <v>0</v>
      </c>
      <c r="I21" s="1753">
        <f t="shared" ref="I21" si="15">SUM(I16:I20)</f>
        <v>0</v>
      </c>
      <c r="J21" s="1751">
        <f t="shared" si="12"/>
        <v>13</v>
      </c>
      <c r="K21" s="1751">
        <f t="shared" si="13"/>
        <v>17</v>
      </c>
      <c r="L21" s="1751">
        <f t="shared" si="14"/>
        <v>30</v>
      </c>
      <c r="M21" s="94"/>
      <c r="N21" s="108" t="s">
        <v>1783</v>
      </c>
      <c r="O21" s="3093"/>
    </row>
    <row r="22" spans="1:15" ht="18.75" customHeight="1">
      <c r="A22" s="2706" t="s">
        <v>219</v>
      </c>
      <c r="B22" s="2706"/>
      <c r="C22" s="353"/>
      <c r="D22" s="947">
        <f>SUM(D20:D21)</f>
        <v>32</v>
      </c>
      <c r="E22" s="947">
        <f t="shared" ref="E22:H22" si="16">SUM(E20:E21)</f>
        <v>21</v>
      </c>
      <c r="F22" s="947">
        <f t="shared" si="16"/>
        <v>53</v>
      </c>
      <c r="G22" s="947">
        <f t="shared" si="16"/>
        <v>0</v>
      </c>
      <c r="H22" s="947">
        <f t="shared" si="16"/>
        <v>0</v>
      </c>
      <c r="I22" s="1753">
        <f t="shared" ref="I22" si="17">SUM(I17:I21)</f>
        <v>0</v>
      </c>
      <c r="J22" s="1751">
        <f t="shared" si="12"/>
        <v>32</v>
      </c>
      <c r="K22" s="1751">
        <f t="shared" si="13"/>
        <v>21</v>
      </c>
      <c r="L22" s="1751">
        <f t="shared" si="14"/>
        <v>53</v>
      </c>
      <c r="M22" s="38"/>
      <c r="N22" s="2730" t="s">
        <v>2357</v>
      </c>
      <c r="O22" s="2730"/>
    </row>
    <row r="23" spans="1:15" ht="33.75" customHeight="1">
      <c r="A23" s="2703" t="s">
        <v>984</v>
      </c>
      <c r="B23" s="303" t="s">
        <v>985</v>
      </c>
      <c r="C23" s="303"/>
      <c r="D23" s="1751">
        <v>25</v>
      </c>
      <c r="E23" s="1751">
        <v>10</v>
      </c>
      <c r="F23" s="1751">
        <v>35</v>
      </c>
      <c r="G23" s="930">
        <v>0</v>
      </c>
      <c r="H23" s="930">
        <v>0</v>
      </c>
      <c r="I23" s="930">
        <v>0</v>
      </c>
      <c r="J23" s="930">
        <f>SUM(D23,G23)</f>
        <v>25</v>
      </c>
      <c r="K23" s="930">
        <f t="shared" ref="K23:L23" si="18">SUM(E23,H23)</f>
        <v>10</v>
      </c>
      <c r="L23" s="930">
        <f t="shared" si="18"/>
        <v>35</v>
      </c>
      <c r="M23" s="94"/>
      <c r="N23" s="202" t="s">
        <v>707</v>
      </c>
      <c r="O23" s="2780" t="s">
        <v>485</v>
      </c>
    </row>
    <row r="24" spans="1:15" ht="15.75" customHeight="1">
      <c r="A24" s="2704"/>
      <c r="B24" s="303" t="s">
        <v>986</v>
      </c>
      <c r="C24" s="303"/>
      <c r="D24" s="1751">
        <v>17</v>
      </c>
      <c r="E24" s="1751">
        <v>9</v>
      </c>
      <c r="F24" s="1751">
        <v>26</v>
      </c>
      <c r="G24" s="930">
        <v>0</v>
      </c>
      <c r="H24" s="930">
        <v>0</v>
      </c>
      <c r="I24" s="930">
        <v>0</v>
      </c>
      <c r="J24" s="930">
        <f t="shared" ref="J24:J29" si="19">SUM(D24,G24)</f>
        <v>17</v>
      </c>
      <c r="K24" s="930">
        <f t="shared" ref="K24:K29" si="20">SUM(E24,H24)</f>
        <v>9</v>
      </c>
      <c r="L24" s="930">
        <f t="shared" ref="L24:L29" si="21">SUM(F24,I24)</f>
        <v>26</v>
      </c>
      <c r="M24" s="94"/>
      <c r="N24" s="325" t="s">
        <v>512</v>
      </c>
      <c r="O24" s="2781"/>
    </row>
    <row r="25" spans="1:15" ht="22.5" customHeight="1">
      <c r="A25" s="2704"/>
      <c r="B25" s="303" t="s">
        <v>987</v>
      </c>
      <c r="C25" s="303"/>
      <c r="D25" s="1751">
        <v>25</v>
      </c>
      <c r="E25" s="1751">
        <v>5</v>
      </c>
      <c r="F25" s="1751">
        <v>30</v>
      </c>
      <c r="G25" s="930">
        <v>1</v>
      </c>
      <c r="H25" s="930">
        <v>0</v>
      </c>
      <c r="I25" s="930">
        <v>1</v>
      </c>
      <c r="J25" s="930">
        <f t="shared" si="19"/>
        <v>26</v>
      </c>
      <c r="K25" s="930">
        <f t="shared" si="20"/>
        <v>5</v>
      </c>
      <c r="L25" s="930">
        <f t="shared" si="21"/>
        <v>31</v>
      </c>
      <c r="M25" s="94"/>
      <c r="N25" s="325" t="s">
        <v>691</v>
      </c>
      <c r="O25" s="2781"/>
    </row>
    <row r="26" spans="1:15" ht="22.5" customHeight="1">
      <c r="A26" s="2704"/>
      <c r="B26" s="303" t="s">
        <v>265</v>
      </c>
      <c r="C26" s="303"/>
      <c r="D26" s="1751">
        <v>21</v>
      </c>
      <c r="E26" s="1751">
        <v>20</v>
      </c>
      <c r="F26" s="1751">
        <v>41</v>
      </c>
      <c r="G26" s="930">
        <v>0</v>
      </c>
      <c r="H26" s="930">
        <v>0</v>
      </c>
      <c r="I26" s="930">
        <v>0</v>
      </c>
      <c r="J26" s="930">
        <f t="shared" si="19"/>
        <v>21</v>
      </c>
      <c r="K26" s="930">
        <f t="shared" si="20"/>
        <v>20</v>
      </c>
      <c r="L26" s="930">
        <f t="shared" si="21"/>
        <v>41</v>
      </c>
      <c r="M26" s="94"/>
      <c r="N26" s="325" t="s">
        <v>708</v>
      </c>
      <c r="O26" s="2781"/>
    </row>
    <row r="27" spans="1:15" ht="15.75" customHeight="1">
      <c r="A27" s="2704"/>
      <c r="B27" s="303" t="s">
        <v>76</v>
      </c>
      <c r="C27" s="303"/>
      <c r="D27" s="1751">
        <v>13</v>
      </c>
      <c r="E27" s="1751">
        <v>13</v>
      </c>
      <c r="F27" s="1751">
        <v>26</v>
      </c>
      <c r="G27" s="930">
        <v>0</v>
      </c>
      <c r="H27" s="930">
        <v>0</v>
      </c>
      <c r="I27" s="930">
        <v>0</v>
      </c>
      <c r="J27" s="930">
        <f t="shared" si="19"/>
        <v>13</v>
      </c>
      <c r="K27" s="930">
        <f t="shared" si="20"/>
        <v>13</v>
      </c>
      <c r="L27" s="930">
        <f t="shared" si="21"/>
        <v>26</v>
      </c>
      <c r="M27" s="94"/>
      <c r="N27" s="325" t="s">
        <v>516</v>
      </c>
      <c r="O27" s="2781"/>
    </row>
    <row r="28" spans="1:15" ht="18" customHeight="1">
      <c r="A28" s="2704"/>
      <c r="B28" s="303" t="s">
        <v>988</v>
      </c>
      <c r="C28" s="303"/>
      <c r="D28" s="1751">
        <v>28</v>
      </c>
      <c r="E28" s="1751">
        <v>9</v>
      </c>
      <c r="F28" s="1751">
        <v>37</v>
      </c>
      <c r="G28" s="930">
        <v>0</v>
      </c>
      <c r="H28" s="930">
        <v>0</v>
      </c>
      <c r="I28" s="930">
        <v>0</v>
      </c>
      <c r="J28" s="930">
        <f t="shared" si="19"/>
        <v>28</v>
      </c>
      <c r="K28" s="930">
        <f t="shared" si="20"/>
        <v>9</v>
      </c>
      <c r="L28" s="930">
        <f t="shared" si="21"/>
        <v>37</v>
      </c>
      <c r="M28" s="94"/>
      <c r="N28" s="325" t="s">
        <v>518</v>
      </c>
      <c r="O28" s="2781"/>
    </row>
    <row r="29" spans="1:15" ht="18" customHeight="1">
      <c r="A29" s="2705"/>
      <c r="B29" s="311" t="s">
        <v>989</v>
      </c>
      <c r="C29" s="311"/>
      <c r="D29" s="1751">
        <v>17</v>
      </c>
      <c r="E29" s="1751">
        <v>12</v>
      </c>
      <c r="F29" s="1751">
        <v>29</v>
      </c>
      <c r="G29" s="930">
        <v>0</v>
      </c>
      <c r="H29" s="930">
        <v>0</v>
      </c>
      <c r="I29" s="930">
        <v>0</v>
      </c>
      <c r="J29" s="930">
        <f t="shared" si="19"/>
        <v>17</v>
      </c>
      <c r="K29" s="930">
        <f t="shared" si="20"/>
        <v>12</v>
      </c>
      <c r="L29" s="930">
        <f t="shared" si="21"/>
        <v>29</v>
      </c>
      <c r="M29" s="166"/>
      <c r="N29" s="336" t="s">
        <v>513</v>
      </c>
      <c r="O29" s="3032"/>
    </row>
    <row r="30" spans="1:15" ht="22.5" customHeight="1" thickBot="1">
      <c r="A30" s="2728" t="s">
        <v>219</v>
      </c>
      <c r="B30" s="2728"/>
      <c r="C30" s="2728"/>
      <c r="D30" s="317">
        <f>SUM(D23:D29)</f>
        <v>146</v>
      </c>
      <c r="E30" s="317">
        <f t="shared" ref="E30:L30" si="22">SUM(E23:E29)</f>
        <v>78</v>
      </c>
      <c r="F30" s="317">
        <f t="shared" si="22"/>
        <v>224</v>
      </c>
      <c r="G30" s="317">
        <f t="shared" si="22"/>
        <v>1</v>
      </c>
      <c r="H30" s="317">
        <f t="shared" si="22"/>
        <v>0</v>
      </c>
      <c r="I30" s="317">
        <f t="shared" si="22"/>
        <v>1</v>
      </c>
      <c r="J30" s="317">
        <f t="shared" si="22"/>
        <v>147</v>
      </c>
      <c r="K30" s="317">
        <f t="shared" si="22"/>
        <v>78</v>
      </c>
      <c r="L30" s="317">
        <f t="shared" si="22"/>
        <v>225</v>
      </c>
      <c r="M30" s="317"/>
      <c r="N30" s="2758" t="s">
        <v>2348</v>
      </c>
      <c r="O30" s="2758"/>
    </row>
    <row r="31" spans="1:15" ht="14.25" customHeight="1" thickTop="1">
      <c r="A31" s="1741"/>
      <c r="B31" s="1741"/>
      <c r="C31" s="1741"/>
      <c r="D31" s="1744"/>
      <c r="E31" s="1744"/>
      <c r="F31" s="1744"/>
      <c r="G31" s="1741"/>
      <c r="H31" s="1741"/>
      <c r="I31" s="1741"/>
      <c r="J31" s="1744"/>
      <c r="K31" s="1744"/>
      <c r="L31" s="1744"/>
    </row>
    <row r="32" spans="1:15" s="740" customFormat="1" ht="21" customHeight="1" thickBot="1">
      <c r="A32" s="2729" t="s">
        <v>2194</v>
      </c>
      <c r="B32" s="2729"/>
      <c r="C32" s="1436"/>
      <c r="D32" s="1450"/>
      <c r="E32" s="1450"/>
      <c r="F32" s="1450"/>
      <c r="G32" s="1450"/>
      <c r="H32" s="1450"/>
      <c r="I32" s="1450"/>
      <c r="J32" s="1450"/>
      <c r="K32" s="1450"/>
      <c r="L32" s="1450"/>
      <c r="M32" s="1558"/>
      <c r="N32" s="1558"/>
      <c r="O32" s="1558" t="s">
        <v>2195</v>
      </c>
    </row>
    <row r="33" spans="1:15" ht="19.5" customHeight="1" thickTop="1">
      <c r="A33" s="3058" t="s">
        <v>53</v>
      </c>
      <c r="B33" s="3058" t="s">
        <v>54</v>
      </c>
      <c r="C33" s="3058" t="s">
        <v>55</v>
      </c>
      <c r="D33" s="3058" t="s">
        <v>45</v>
      </c>
      <c r="E33" s="3058"/>
      <c r="F33" s="3058"/>
      <c r="G33" s="3058" t="s">
        <v>46</v>
      </c>
      <c r="H33" s="3058"/>
      <c r="I33" s="3058"/>
      <c r="J33" s="3058" t="s">
        <v>905</v>
      </c>
      <c r="K33" s="3058"/>
      <c r="L33" s="3058"/>
      <c r="M33" s="3094" t="s">
        <v>503</v>
      </c>
      <c r="N33" s="3094" t="s">
        <v>509</v>
      </c>
      <c r="O33" s="3094" t="s">
        <v>502</v>
      </c>
    </row>
    <row r="34" spans="1:15" ht="15.75" customHeight="1">
      <c r="A34" s="3054"/>
      <c r="B34" s="3054"/>
      <c r="C34" s="3054"/>
      <c r="D34" s="3054" t="s">
        <v>890</v>
      </c>
      <c r="E34" s="3054"/>
      <c r="F34" s="3054"/>
      <c r="G34" s="3054" t="s">
        <v>463</v>
      </c>
      <c r="H34" s="3054"/>
      <c r="I34" s="3054"/>
      <c r="J34" s="3054" t="s">
        <v>464</v>
      </c>
      <c r="K34" s="3054"/>
      <c r="L34" s="3054"/>
      <c r="M34" s="3095"/>
      <c r="N34" s="3095"/>
      <c r="O34" s="3095"/>
    </row>
    <row r="35" spans="1:15" ht="18" customHeight="1">
      <c r="A35" s="3054"/>
      <c r="B35" s="3054"/>
      <c r="C35" s="3054"/>
      <c r="D35" s="1318" t="s">
        <v>931</v>
      </c>
      <c r="E35" s="1318" t="s">
        <v>1126</v>
      </c>
      <c r="F35" s="1316" t="s">
        <v>954</v>
      </c>
      <c r="G35" s="1318" t="s">
        <v>931</v>
      </c>
      <c r="H35" s="1318" t="s">
        <v>1126</v>
      </c>
      <c r="I35" s="1316" t="s">
        <v>954</v>
      </c>
      <c r="J35" s="1318" t="s">
        <v>931</v>
      </c>
      <c r="K35" s="1318" t="s">
        <v>1126</v>
      </c>
      <c r="L35" s="1316" t="s">
        <v>954</v>
      </c>
      <c r="M35" s="3095"/>
      <c r="N35" s="3095"/>
      <c r="O35" s="3095"/>
    </row>
    <row r="36" spans="1:15" ht="18" customHeight="1" thickBot="1">
      <c r="A36" s="3059"/>
      <c r="B36" s="3059"/>
      <c r="C36" s="3059"/>
      <c r="D36" s="298" t="s">
        <v>934</v>
      </c>
      <c r="E36" s="298" t="s">
        <v>935</v>
      </c>
      <c r="F36" s="298" t="s">
        <v>936</v>
      </c>
      <c r="G36" s="298" t="s">
        <v>934</v>
      </c>
      <c r="H36" s="298" t="s">
        <v>935</v>
      </c>
      <c r="I36" s="298" t="s">
        <v>936</v>
      </c>
      <c r="J36" s="298" t="s">
        <v>934</v>
      </c>
      <c r="K36" s="298" t="s">
        <v>935</v>
      </c>
      <c r="L36" s="298" t="s">
        <v>936</v>
      </c>
      <c r="M36" s="3096"/>
      <c r="N36" s="3096"/>
      <c r="O36" s="3096"/>
    </row>
    <row r="37" spans="1:15" ht="18" customHeight="1">
      <c r="A37" s="2715" t="s">
        <v>63</v>
      </c>
      <c r="B37" s="3108" t="s">
        <v>77</v>
      </c>
      <c r="C37" s="1738" t="s">
        <v>1890</v>
      </c>
      <c r="D37" s="1751">
        <v>8</v>
      </c>
      <c r="E37" s="1751">
        <v>19</v>
      </c>
      <c r="F37" s="1751">
        <v>27</v>
      </c>
      <c r="G37" s="930">
        <v>0</v>
      </c>
      <c r="H37" s="930">
        <v>0</v>
      </c>
      <c r="I37" s="930">
        <v>0</v>
      </c>
      <c r="J37" s="930">
        <f>SUM(D37,G37)</f>
        <v>8</v>
      </c>
      <c r="K37" s="930">
        <f t="shared" ref="K37:L37" si="23">SUM(E37,H37)</f>
        <v>19</v>
      </c>
      <c r="L37" s="930">
        <f t="shared" si="23"/>
        <v>27</v>
      </c>
      <c r="M37" s="1457" t="s">
        <v>2365</v>
      </c>
      <c r="N37" s="3109" t="s">
        <v>519</v>
      </c>
      <c r="O37" s="2980" t="s">
        <v>906</v>
      </c>
    </row>
    <row r="38" spans="1:15" ht="18" customHeight="1">
      <c r="A38" s="2704"/>
      <c r="B38" s="2976"/>
      <c r="C38" s="1738" t="s">
        <v>1891</v>
      </c>
      <c r="D38" s="1751">
        <v>6</v>
      </c>
      <c r="E38" s="1751">
        <v>28</v>
      </c>
      <c r="F38" s="1751">
        <v>34</v>
      </c>
      <c r="G38" s="1751">
        <v>0</v>
      </c>
      <c r="H38" s="1751">
        <v>0</v>
      </c>
      <c r="I38" s="1751">
        <v>0</v>
      </c>
      <c r="J38" s="1751">
        <f>SUM(D38,G38)</f>
        <v>6</v>
      </c>
      <c r="K38" s="1751">
        <f t="shared" ref="K38" si="24">SUM(E38,H38)</f>
        <v>28</v>
      </c>
      <c r="L38" s="1751">
        <f t="shared" ref="L38" si="25">SUM(F38,I38)</f>
        <v>34</v>
      </c>
      <c r="M38" s="1457" t="s">
        <v>2363</v>
      </c>
      <c r="N38" s="3110"/>
      <c r="O38" s="2757"/>
    </row>
    <row r="39" spans="1:15" ht="18" customHeight="1">
      <c r="A39" s="2704"/>
      <c r="B39" s="2742" t="s">
        <v>302</v>
      </c>
      <c r="C39" s="2706"/>
      <c r="D39" s="1751">
        <f>SUM(D37:D38)</f>
        <v>14</v>
      </c>
      <c r="E39" s="1751">
        <f t="shared" ref="E39:L39" si="26">SUM(E37:E38)</f>
        <v>47</v>
      </c>
      <c r="F39" s="1751">
        <f t="shared" si="26"/>
        <v>61</v>
      </c>
      <c r="G39" s="1751">
        <f t="shared" si="26"/>
        <v>0</v>
      </c>
      <c r="H39" s="1751">
        <f t="shared" si="26"/>
        <v>0</v>
      </c>
      <c r="I39" s="1751">
        <f t="shared" si="26"/>
        <v>0</v>
      </c>
      <c r="J39" s="1751">
        <f t="shared" si="26"/>
        <v>14</v>
      </c>
      <c r="K39" s="1751">
        <f t="shared" si="26"/>
        <v>47</v>
      </c>
      <c r="L39" s="1751">
        <f t="shared" si="26"/>
        <v>61</v>
      </c>
      <c r="M39" s="2706" t="s">
        <v>2357</v>
      </c>
      <c r="N39" s="2724"/>
      <c r="O39" s="2757"/>
    </row>
    <row r="40" spans="1:15" ht="18" customHeight="1">
      <c r="A40" s="2704"/>
      <c r="B40" s="303" t="s">
        <v>78</v>
      </c>
      <c r="C40" s="303"/>
      <c r="D40" s="1751">
        <v>20</v>
      </c>
      <c r="E40" s="1751">
        <v>26</v>
      </c>
      <c r="F40" s="1751">
        <v>46</v>
      </c>
      <c r="G40" s="930">
        <v>0</v>
      </c>
      <c r="H40" s="930">
        <v>0</v>
      </c>
      <c r="I40" s="930">
        <v>0</v>
      </c>
      <c r="J40" s="930">
        <f t="shared" ref="J40:J59" si="27">SUM(D40,G40)</f>
        <v>20</v>
      </c>
      <c r="K40" s="930">
        <f t="shared" ref="K40:K59" si="28">SUM(E40,H40)</f>
        <v>26</v>
      </c>
      <c r="L40" s="930">
        <f t="shared" ref="L40:L59" si="29">SUM(F40,I40)</f>
        <v>46</v>
      </c>
      <c r="M40" s="94"/>
      <c r="N40" s="304" t="s">
        <v>521</v>
      </c>
      <c r="O40" s="2757"/>
    </row>
    <row r="41" spans="1:15" ht="18" customHeight="1">
      <c r="A41" s="2704"/>
      <c r="B41" s="303" t="s">
        <v>79</v>
      </c>
      <c r="C41" s="303"/>
      <c r="D41" s="1751">
        <v>11</v>
      </c>
      <c r="E41" s="1751">
        <v>7</v>
      </c>
      <c r="F41" s="1751">
        <v>18</v>
      </c>
      <c r="G41" s="930">
        <v>0</v>
      </c>
      <c r="H41" s="930">
        <v>0</v>
      </c>
      <c r="I41" s="930">
        <v>0</v>
      </c>
      <c r="J41" s="930">
        <f t="shared" si="27"/>
        <v>11</v>
      </c>
      <c r="K41" s="930">
        <f t="shared" si="28"/>
        <v>7</v>
      </c>
      <c r="L41" s="930">
        <f t="shared" si="29"/>
        <v>18</v>
      </c>
      <c r="M41" s="94"/>
      <c r="N41" s="304" t="s">
        <v>522</v>
      </c>
      <c r="O41" s="2757"/>
    </row>
    <row r="42" spans="1:15" ht="18" customHeight="1">
      <c r="A42" s="2705"/>
      <c r="B42" s="303" t="s">
        <v>27</v>
      </c>
      <c r="C42" s="303"/>
      <c r="D42" s="1751">
        <v>8</v>
      </c>
      <c r="E42" s="1751">
        <v>8</v>
      </c>
      <c r="F42" s="1751">
        <v>16</v>
      </c>
      <c r="G42" s="930">
        <v>0</v>
      </c>
      <c r="H42" s="930">
        <v>0</v>
      </c>
      <c r="I42" s="930">
        <v>0</v>
      </c>
      <c r="J42" s="930">
        <f t="shared" si="27"/>
        <v>8</v>
      </c>
      <c r="K42" s="930">
        <f t="shared" si="28"/>
        <v>8</v>
      </c>
      <c r="L42" s="930">
        <f t="shared" si="29"/>
        <v>16</v>
      </c>
      <c r="M42" s="94"/>
      <c r="N42" s="304" t="s">
        <v>524</v>
      </c>
      <c r="O42" s="2776"/>
    </row>
    <row r="43" spans="1:15" ht="18" customHeight="1">
      <c r="A43" s="2706" t="s">
        <v>219</v>
      </c>
      <c r="B43" s="2706"/>
      <c r="C43" s="930"/>
      <c r="D43" s="939">
        <f>SUM(D40:D42,D39)</f>
        <v>53</v>
      </c>
      <c r="E43" s="996">
        <f t="shared" ref="E43:L43" si="30">SUM(E40:E42,E39)</f>
        <v>88</v>
      </c>
      <c r="F43" s="996">
        <f t="shared" si="30"/>
        <v>141</v>
      </c>
      <c r="G43" s="996">
        <f t="shared" si="30"/>
        <v>0</v>
      </c>
      <c r="H43" s="996">
        <f t="shared" si="30"/>
        <v>0</v>
      </c>
      <c r="I43" s="996">
        <f t="shared" si="30"/>
        <v>0</v>
      </c>
      <c r="J43" s="996">
        <f t="shared" si="30"/>
        <v>53</v>
      </c>
      <c r="K43" s="996">
        <f t="shared" si="30"/>
        <v>88</v>
      </c>
      <c r="L43" s="996">
        <f t="shared" si="30"/>
        <v>141</v>
      </c>
      <c r="M43" s="94"/>
      <c r="N43" s="3105" t="s">
        <v>2348</v>
      </c>
      <c r="O43" s="3105"/>
    </row>
    <row r="44" spans="1:15" ht="18" customHeight="1">
      <c r="A44" s="2741" t="s">
        <v>266</v>
      </c>
      <c r="B44" s="303" t="s">
        <v>80</v>
      </c>
      <c r="C44" s="303"/>
      <c r="D44" s="1751">
        <v>12</v>
      </c>
      <c r="E44" s="1751">
        <v>10</v>
      </c>
      <c r="F44" s="1751">
        <v>22</v>
      </c>
      <c r="G44" s="939">
        <f t="shared" ref="G44:G45" si="31">SUM(G40:G43)</f>
        <v>0</v>
      </c>
      <c r="H44" s="939">
        <f t="shared" ref="H44:H45" si="32">SUM(H40:H43)</f>
        <v>0</v>
      </c>
      <c r="I44" s="939">
        <f t="shared" ref="I44:I45" si="33">SUM(I40:I43)</f>
        <v>0</v>
      </c>
      <c r="J44" s="930">
        <f t="shared" si="27"/>
        <v>12</v>
      </c>
      <c r="K44" s="930">
        <f t="shared" si="28"/>
        <v>10</v>
      </c>
      <c r="L44" s="930">
        <f t="shared" si="29"/>
        <v>22</v>
      </c>
      <c r="M44" s="304"/>
      <c r="N44" s="304" t="s">
        <v>523</v>
      </c>
      <c r="O44" s="3118" t="s">
        <v>696</v>
      </c>
    </row>
    <row r="45" spans="1:15" ht="22.5" customHeight="1">
      <c r="A45" s="2741"/>
      <c r="B45" s="303" t="s">
        <v>267</v>
      </c>
      <c r="C45" s="303"/>
      <c r="D45" s="1751">
        <v>20</v>
      </c>
      <c r="E45" s="1751">
        <v>16</v>
      </c>
      <c r="F45" s="1751">
        <v>36</v>
      </c>
      <c r="G45" s="939">
        <f t="shared" si="31"/>
        <v>0</v>
      </c>
      <c r="H45" s="939">
        <f t="shared" si="32"/>
        <v>0</v>
      </c>
      <c r="I45" s="939">
        <f t="shared" si="33"/>
        <v>0</v>
      </c>
      <c r="J45" s="930">
        <f t="shared" si="27"/>
        <v>20</v>
      </c>
      <c r="K45" s="930">
        <f t="shared" si="28"/>
        <v>16</v>
      </c>
      <c r="L45" s="930">
        <f t="shared" si="29"/>
        <v>36</v>
      </c>
      <c r="M45" s="304"/>
      <c r="N45" s="304" t="s">
        <v>709</v>
      </c>
      <c r="O45" s="3119"/>
    </row>
    <row r="46" spans="1:15" ht="22.5" customHeight="1">
      <c r="A46" s="2706" t="s">
        <v>225</v>
      </c>
      <c r="B46" s="2706"/>
      <c r="C46" s="930"/>
      <c r="D46" s="930">
        <f>SUM(D44:D45)</f>
        <v>32</v>
      </c>
      <c r="E46" s="930">
        <f t="shared" ref="E46:I46" si="34">SUM(E44:E45)</f>
        <v>26</v>
      </c>
      <c r="F46" s="930">
        <f t="shared" si="34"/>
        <v>58</v>
      </c>
      <c r="G46" s="930">
        <f t="shared" si="34"/>
        <v>0</v>
      </c>
      <c r="H46" s="930">
        <f t="shared" si="34"/>
        <v>0</v>
      </c>
      <c r="I46" s="930">
        <f t="shared" si="34"/>
        <v>0</v>
      </c>
      <c r="J46" s="930">
        <f t="shared" si="27"/>
        <v>32</v>
      </c>
      <c r="K46" s="930">
        <f t="shared" si="28"/>
        <v>26</v>
      </c>
      <c r="L46" s="930">
        <f t="shared" si="29"/>
        <v>58</v>
      </c>
      <c r="M46" s="304"/>
      <c r="N46" s="2775" t="s">
        <v>2348</v>
      </c>
      <c r="O46" s="2775"/>
    </row>
    <row r="47" spans="1:15" ht="30" customHeight="1">
      <c r="A47" s="2709" t="s">
        <v>64</v>
      </c>
      <c r="B47" s="306" t="s">
        <v>87</v>
      </c>
      <c r="C47" s="303"/>
      <c r="D47" s="1751">
        <v>92</v>
      </c>
      <c r="E47" s="1751">
        <v>37</v>
      </c>
      <c r="F47" s="1751">
        <v>129</v>
      </c>
      <c r="G47" s="930">
        <f t="shared" ref="G47:G50" si="35">SUM(G45:G46)</f>
        <v>0</v>
      </c>
      <c r="H47" s="930">
        <f t="shared" ref="H47:H50" si="36">SUM(H45:H46)</f>
        <v>0</v>
      </c>
      <c r="I47" s="930">
        <f t="shared" ref="I47:I50" si="37">SUM(I45:I46)</f>
        <v>0</v>
      </c>
      <c r="J47" s="930">
        <f t="shared" si="27"/>
        <v>92</v>
      </c>
      <c r="K47" s="930">
        <f t="shared" si="28"/>
        <v>37</v>
      </c>
      <c r="L47" s="930">
        <f t="shared" si="29"/>
        <v>129</v>
      </c>
      <c r="M47" s="167"/>
      <c r="N47" s="126" t="s">
        <v>676</v>
      </c>
      <c r="O47" s="3082" t="s">
        <v>527</v>
      </c>
    </row>
    <row r="48" spans="1:15" ht="20.25" customHeight="1">
      <c r="A48" s="2710"/>
      <c r="B48" s="306" t="s">
        <v>84</v>
      </c>
      <c r="C48" s="303"/>
      <c r="D48" s="1751">
        <v>69</v>
      </c>
      <c r="E48" s="1751">
        <v>31</v>
      </c>
      <c r="F48" s="1751">
        <v>100</v>
      </c>
      <c r="G48" s="930">
        <f t="shared" si="35"/>
        <v>0</v>
      </c>
      <c r="H48" s="930">
        <f t="shared" si="36"/>
        <v>0</v>
      </c>
      <c r="I48" s="930">
        <f t="shared" si="37"/>
        <v>0</v>
      </c>
      <c r="J48" s="930">
        <f t="shared" si="27"/>
        <v>69</v>
      </c>
      <c r="K48" s="930">
        <f t="shared" si="28"/>
        <v>31</v>
      </c>
      <c r="L48" s="930">
        <f t="shared" si="29"/>
        <v>100</v>
      </c>
      <c r="M48" s="168"/>
      <c r="N48" s="42" t="s">
        <v>710</v>
      </c>
      <c r="O48" s="3083"/>
    </row>
    <row r="49" spans="1:16" ht="20.25" customHeight="1">
      <c r="A49" s="2710"/>
      <c r="B49" s="318" t="s">
        <v>82</v>
      </c>
      <c r="C49" s="303" t="s">
        <v>70</v>
      </c>
      <c r="D49" s="1751">
        <v>76</v>
      </c>
      <c r="E49" s="1751">
        <v>26</v>
      </c>
      <c r="F49" s="1751">
        <v>102</v>
      </c>
      <c r="G49" s="930">
        <f t="shared" si="35"/>
        <v>0</v>
      </c>
      <c r="H49" s="930">
        <f t="shared" si="36"/>
        <v>0</v>
      </c>
      <c r="I49" s="930">
        <f t="shared" si="37"/>
        <v>0</v>
      </c>
      <c r="J49" s="930">
        <f t="shared" si="27"/>
        <v>76</v>
      </c>
      <c r="K49" s="930">
        <f t="shared" si="28"/>
        <v>26</v>
      </c>
      <c r="L49" s="930">
        <f t="shared" si="29"/>
        <v>102</v>
      </c>
      <c r="M49" s="1736" t="s">
        <v>506</v>
      </c>
      <c r="N49" s="1328" t="s">
        <v>533</v>
      </c>
      <c r="O49" s="3083"/>
    </row>
    <row r="50" spans="1:16" ht="31.5" customHeight="1">
      <c r="A50" s="2711"/>
      <c r="B50" s="1324" t="s">
        <v>1797</v>
      </c>
      <c r="C50" s="306"/>
      <c r="D50" s="1751">
        <v>66</v>
      </c>
      <c r="E50" s="1751">
        <v>27</v>
      </c>
      <c r="F50" s="1751">
        <v>93</v>
      </c>
      <c r="G50" s="930">
        <f t="shared" si="35"/>
        <v>0</v>
      </c>
      <c r="H50" s="930">
        <f t="shared" si="36"/>
        <v>0</v>
      </c>
      <c r="I50" s="930">
        <f t="shared" si="37"/>
        <v>0</v>
      </c>
      <c r="J50" s="930">
        <f t="shared" si="27"/>
        <v>66</v>
      </c>
      <c r="K50" s="930">
        <f t="shared" si="28"/>
        <v>27</v>
      </c>
      <c r="L50" s="930">
        <f t="shared" si="29"/>
        <v>93</v>
      </c>
      <c r="M50" s="308"/>
      <c r="N50" s="1554" t="s">
        <v>686</v>
      </c>
      <c r="O50" s="3084"/>
    </row>
    <row r="51" spans="1:16" ht="22.5" customHeight="1">
      <c r="A51" s="2706" t="s">
        <v>219</v>
      </c>
      <c r="B51" s="2706"/>
      <c r="C51" s="930"/>
      <c r="D51" s="939">
        <f>SUM(D47:D50)</f>
        <v>303</v>
      </c>
      <c r="E51" s="939">
        <f t="shared" ref="E51:I51" si="38">SUM(E47:E50)</f>
        <v>121</v>
      </c>
      <c r="F51" s="939">
        <f t="shared" si="38"/>
        <v>424</v>
      </c>
      <c r="G51" s="939">
        <f t="shared" si="38"/>
        <v>0</v>
      </c>
      <c r="H51" s="939">
        <f t="shared" si="38"/>
        <v>0</v>
      </c>
      <c r="I51" s="939">
        <f t="shared" si="38"/>
        <v>0</v>
      </c>
      <c r="J51" s="930">
        <f t="shared" si="27"/>
        <v>303</v>
      </c>
      <c r="K51" s="930">
        <f t="shared" si="28"/>
        <v>121</v>
      </c>
      <c r="L51" s="930">
        <f t="shared" si="29"/>
        <v>424</v>
      </c>
      <c r="M51" s="110"/>
      <c r="N51" s="3104" t="s">
        <v>2348</v>
      </c>
      <c r="O51" s="3104"/>
    </row>
    <row r="52" spans="1:16" ht="18" customHeight="1">
      <c r="A52" s="2709" t="s">
        <v>137</v>
      </c>
      <c r="B52" s="303" t="s">
        <v>77</v>
      </c>
      <c r="C52" s="303"/>
      <c r="D52" s="1751">
        <v>29</v>
      </c>
      <c r="E52" s="1751">
        <v>23</v>
      </c>
      <c r="F52" s="1751">
        <v>52</v>
      </c>
      <c r="G52" s="939">
        <f t="shared" ref="G52:G55" si="39">SUM(G48:G51)</f>
        <v>0</v>
      </c>
      <c r="H52" s="939">
        <f t="shared" ref="H52:H55" si="40">SUM(H48:H51)</f>
        <v>0</v>
      </c>
      <c r="I52" s="939">
        <f t="shared" ref="I52:I55" si="41">SUM(I48:I51)</f>
        <v>0</v>
      </c>
      <c r="J52" s="930">
        <f t="shared" si="27"/>
        <v>29</v>
      </c>
      <c r="K52" s="930">
        <f t="shared" si="28"/>
        <v>23</v>
      </c>
      <c r="L52" s="930">
        <f t="shared" si="29"/>
        <v>52</v>
      </c>
      <c r="M52" s="72"/>
      <c r="N52" s="313" t="s">
        <v>519</v>
      </c>
      <c r="O52" s="3060" t="s">
        <v>1819</v>
      </c>
    </row>
    <row r="53" spans="1:16" ht="18" customHeight="1">
      <c r="A53" s="2710"/>
      <c r="B53" s="303" t="s">
        <v>78</v>
      </c>
      <c r="C53" s="303"/>
      <c r="D53" s="1751">
        <v>23</v>
      </c>
      <c r="E53" s="1751">
        <v>12</v>
      </c>
      <c r="F53" s="1751">
        <v>35</v>
      </c>
      <c r="G53" s="939">
        <f t="shared" si="39"/>
        <v>0</v>
      </c>
      <c r="H53" s="939">
        <f t="shared" si="40"/>
        <v>0</v>
      </c>
      <c r="I53" s="939">
        <f t="shared" si="41"/>
        <v>0</v>
      </c>
      <c r="J53" s="930">
        <f t="shared" si="27"/>
        <v>23</v>
      </c>
      <c r="K53" s="930">
        <f t="shared" si="28"/>
        <v>12</v>
      </c>
      <c r="L53" s="930">
        <f t="shared" si="29"/>
        <v>35</v>
      </c>
      <c r="M53" s="72"/>
      <c r="N53" s="313" t="s">
        <v>521</v>
      </c>
      <c r="O53" s="3061"/>
    </row>
    <row r="54" spans="1:16" ht="18" customHeight="1">
      <c r="A54" s="2710"/>
      <c r="B54" s="303" t="s">
        <v>79</v>
      </c>
      <c r="C54" s="303"/>
      <c r="D54" s="1751">
        <v>30</v>
      </c>
      <c r="E54" s="1751">
        <v>12</v>
      </c>
      <c r="F54" s="1751">
        <v>42</v>
      </c>
      <c r="G54" s="939">
        <f t="shared" si="39"/>
        <v>0</v>
      </c>
      <c r="H54" s="939">
        <f t="shared" si="40"/>
        <v>0</v>
      </c>
      <c r="I54" s="939">
        <f t="shared" si="41"/>
        <v>0</v>
      </c>
      <c r="J54" s="930">
        <f t="shared" si="27"/>
        <v>30</v>
      </c>
      <c r="K54" s="930">
        <f t="shared" si="28"/>
        <v>12</v>
      </c>
      <c r="L54" s="930">
        <f t="shared" si="29"/>
        <v>42</v>
      </c>
      <c r="M54" s="72"/>
      <c r="N54" s="313" t="s">
        <v>522</v>
      </c>
      <c r="O54" s="3061"/>
    </row>
    <row r="55" spans="1:16" ht="18" customHeight="1">
      <c r="A55" s="2711"/>
      <c r="B55" s="303" t="s">
        <v>80</v>
      </c>
      <c r="C55" s="303"/>
      <c r="D55" s="1751">
        <v>15</v>
      </c>
      <c r="E55" s="1751">
        <v>22</v>
      </c>
      <c r="F55" s="1751">
        <v>37</v>
      </c>
      <c r="G55" s="939">
        <f t="shared" si="39"/>
        <v>0</v>
      </c>
      <c r="H55" s="939">
        <f t="shared" si="40"/>
        <v>0</v>
      </c>
      <c r="I55" s="939">
        <f t="shared" si="41"/>
        <v>0</v>
      </c>
      <c r="J55" s="930">
        <f t="shared" si="27"/>
        <v>15</v>
      </c>
      <c r="K55" s="930">
        <f t="shared" si="28"/>
        <v>22</v>
      </c>
      <c r="L55" s="930">
        <f t="shared" si="29"/>
        <v>37</v>
      </c>
      <c r="M55" s="72"/>
      <c r="N55" s="313" t="s">
        <v>523</v>
      </c>
      <c r="O55" s="3062"/>
    </row>
    <row r="56" spans="1:16" ht="18" customHeight="1">
      <c r="A56" s="2706" t="s">
        <v>219</v>
      </c>
      <c r="B56" s="2706"/>
      <c r="C56" s="930"/>
      <c r="D56" s="930">
        <f>SUM(D52:D55)</f>
        <v>97</v>
      </c>
      <c r="E56" s="930">
        <f t="shared" ref="E56:I56" si="42">SUM(E52:E55)</f>
        <v>69</v>
      </c>
      <c r="F56" s="930">
        <f t="shared" si="42"/>
        <v>166</v>
      </c>
      <c r="G56" s="930">
        <f t="shared" si="42"/>
        <v>0</v>
      </c>
      <c r="H56" s="930">
        <f t="shared" si="42"/>
        <v>0</v>
      </c>
      <c r="I56" s="930">
        <f t="shared" si="42"/>
        <v>0</v>
      </c>
      <c r="J56" s="930">
        <f t="shared" si="27"/>
        <v>97</v>
      </c>
      <c r="K56" s="930">
        <f t="shared" si="28"/>
        <v>69</v>
      </c>
      <c r="L56" s="930">
        <f t="shared" si="29"/>
        <v>166</v>
      </c>
      <c r="M56" s="167"/>
      <c r="N56" s="3006" t="s">
        <v>2348</v>
      </c>
      <c r="O56" s="3006"/>
      <c r="P56" s="169"/>
    </row>
    <row r="57" spans="1:16" ht="18" customHeight="1">
      <c r="A57" s="2709" t="s">
        <v>26</v>
      </c>
      <c r="B57" s="303" t="s">
        <v>100</v>
      </c>
      <c r="C57" s="303"/>
      <c r="D57" s="1751">
        <v>87</v>
      </c>
      <c r="E57" s="1751">
        <v>58</v>
      </c>
      <c r="F57" s="1751">
        <v>145</v>
      </c>
      <c r="G57" s="930">
        <f t="shared" ref="G57:G59" si="43">SUM(G53:G56)</f>
        <v>0</v>
      </c>
      <c r="H57" s="930">
        <f t="shared" ref="H57:H59" si="44">SUM(H53:H56)</f>
        <v>0</v>
      </c>
      <c r="I57" s="930">
        <f t="shared" ref="I57:I59" si="45">SUM(I53:I56)</f>
        <v>0</v>
      </c>
      <c r="J57" s="930">
        <f t="shared" si="27"/>
        <v>87</v>
      </c>
      <c r="K57" s="930">
        <f t="shared" si="28"/>
        <v>58</v>
      </c>
      <c r="L57" s="930">
        <f t="shared" si="29"/>
        <v>145</v>
      </c>
      <c r="M57" s="51"/>
      <c r="N57" s="313" t="s">
        <v>544</v>
      </c>
      <c r="O57" s="2790" t="s">
        <v>1820</v>
      </c>
    </row>
    <row r="58" spans="1:16" ht="22.5" customHeight="1">
      <c r="A58" s="2710"/>
      <c r="B58" s="303" t="s">
        <v>101</v>
      </c>
      <c r="C58" s="303"/>
      <c r="D58" s="1751">
        <v>93</v>
      </c>
      <c r="E58" s="1751">
        <v>64</v>
      </c>
      <c r="F58" s="1751">
        <v>157</v>
      </c>
      <c r="G58" s="930">
        <f t="shared" si="43"/>
        <v>0</v>
      </c>
      <c r="H58" s="930">
        <f t="shared" si="44"/>
        <v>0</v>
      </c>
      <c r="I58" s="930">
        <f t="shared" si="45"/>
        <v>0</v>
      </c>
      <c r="J58" s="930">
        <f t="shared" si="27"/>
        <v>93</v>
      </c>
      <c r="K58" s="930">
        <f t="shared" si="28"/>
        <v>64</v>
      </c>
      <c r="L58" s="930">
        <f t="shared" si="29"/>
        <v>157</v>
      </c>
      <c r="M58" s="51"/>
      <c r="N58" s="313" t="s">
        <v>605</v>
      </c>
      <c r="O58" s="2760"/>
    </row>
    <row r="59" spans="1:16" ht="22.5" customHeight="1" thickBot="1">
      <c r="A59" s="3030"/>
      <c r="B59" s="296" t="s">
        <v>88</v>
      </c>
      <c r="C59" s="296"/>
      <c r="D59" s="317">
        <v>65</v>
      </c>
      <c r="E59" s="317">
        <v>37</v>
      </c>
      <c r="F59" s="317">
        <v>102</v>
      </c>
      <c r="G59" s="317">
        <f t="shared" si="43"/>
        <v>0</v>
      </c>
      <c r="H59" s="317">
        <f t="shared" si="44"/>
        <v>0</v>
      </c>
      <c r="I59" s="317">
        <f t="shared" si="45"/>
        <v>0</v>
      </c>
      <c r="J59" s="317">
        <f t="shared" si="27"/>
        <v>65</v>
      </c>
      <c r="K59" s="317">
        <f t="shared" si="28"/>
        <v>37</v>
      </c>
      <c r="L59" s="317">
        <f t="shared" si="29"/>
        <v>102</v>
      </c>
      <c r="M59" s="170"/>
      <c r="N59" s="295" t="s">
        <v>538</v>
      </c>
      <c r="O59" s="3113"/>
    </row>
    <row r="60" spans="1:16" ht="18" customHeight="1" thickTop="1">
      <c r="A60" s="938"/>
      <c r="B60" s="921"/>
      <c r="C60" s="921"/>
      <c r="D60" s="162"/>
      <c r="E60" s="162"/>
      <c r="F60" s="162"/>
      <c r="G60" s="162"/>
      <c r="H60" s="162"/>
      <c r="I60" s="162"/>
      <c r="J60" s="162"/>
      <c r="K60" s="162"/>
      <c r="L60" s="162"/>
      <c r="N60" s="927"/>
      <c r="O60" s="933"/>
    </row>
    <row r="61" spans="1:16" ht="18" customHeight="1">
      <c r="A61" s="2396"/>
      <c r="B61" s="2350"/>
      <c r="C61" s="2350"/>
      <c r="D61" s="162"/>
      <c r="E61" s="162"/>
      <c r="F61" s="162"/>
      <c r="G61" s="162"/>
      <c r="H61" s="162"/>
      <c r="I61" s="162"/>
      <c r="J61" s="162"/>
      <c r="K61" s="162"/>
      <c r="L61" s="162"/>
      <c r="N61" s="1027"/>
      <c r="O61" s="933"/>
    </row>
    <row r="62" spans="1:16" s="740" customFormat="1" ht="24" customHeight="1" thickBot="1">
      <c r="A62" s="2729" t="s">
        <v>2194</v>
      </c>
      <c r="B62" s="2729"/>
      <c r="C62" s="2243"/>
      <c r="D62" s="1450"/>
      <c r="E62" s="1450"/>
      <c r="F62" s="1450"/>
      <c r="G62" s="1450"/>
      <c r="H62" s="1450"/>
      <c r="I62" s="1450"/>
      <c r="J62" s="1450"/>
      <c r="K62" s="1450"/>
      <c r="L62" s="1450"/>
      <c r="M62" s="1558"/>
      <c r="N62" s="1558"/>
      <c r="O62" s="1558" t="s">
        <v>2195</v>
      </c>
    </row>
    <row r="63" spans="1:16" ht="18" customHeight="1" thickTop="1">
      <c r="A63" s="3058" t="s">
        <v>53</v>
      </c>
      <c r="B63" s="3058" t="s">
        <v>54</v>
      </c>
      <c r="C63" s="3058" t="s">
        <v>55</v>
      </c>
      <c r="D63" s="3058" t="s">
        <v>45</v>
      </c>
      <c r="E63" s="3058"/>
      <c r="F63" s="3058"/>
      <c r="G63" s="3058" t="s">
        <v>46</v>
      </c>
      <c r="H63" s="3058"/>
      <c r="I63" s="3058"/>
      <c r="J63" s="3058" t="s">
        <v>47</v>
      </c>
      <c r="K63" s="3058"/>
      <c r="L63" s="3058"/>
      <c r="M63" s="3094" t="s">
        <v>503</v>
      </c>
      <c r="N63" s="3094" t="s">
        <v>509</v>
      </c>
      <c r="O63" s="3094" t="s">
        <v>502</v>
      </c>
    </row>
    <row r="64" spans="1:16" ht="18" customHeight="1">
      <c r="A64" s="3054"/>
      <c r="B64" s="3054"/>
      <c r="C64" s="3054"/>
      <c r="D64" s="732"/>
      <c r="E64" s="732" t="s">
        <v>890</v>
      </c>
      <c r="F64" s="732"/>
      <c r="G64" s="732"/>
      <c r="H64" s="732" t="s">
        <v>463</v>
      </c>
      <c r="I64" s="732"/>
      <c r="J64" s="732"/>
      <c r="K64" s="732" t="s">
        <v>464</v>
      </c>
      <c r="L64" s="732"/>
      <c r="M64" s="3095"/>
      <c r="N64" s="3095"/>
      <c r="O64" s="3095"/>
    </row>
    <row r="65" spans="1:15" ht="18" customHeight="1">
      <c r="A65" s="3054"/>
      <c r="B65" s="3054"/>
      <c r="C65" s="3054"/>
      <c r="D65" s="1318" t="s">
        <v>931</v>
      </c>
      <c r="E65" s="1318" t="s">
        <v>1126</v>
      </c>
      <c r="F65" s="1316" t="s">
        <v>954</v>
      </c>
      <c r="G65" s="1318" t="s">
        <v>931</v>
      </c>
      <c r="H65" s="1318" t="s">
        <v>1126</v>
      </c>
      <c r="I65" s="1316" t="s">
        <v>954</v>
      </c>
      <c r="J65" s="1318" t="s">
        <v>931</v>
      </c>
      <c r="K65" s="1318" t="s">
        <v>1126</v>
      </c>
      <c r="L65" s="1316" t="s">
        <v>954</v>
      </c>
      <c r="M65" s="3095"/>
      <c r="N65" s="3095"/>
      <c r="O65" s="3095"/>
    </row>
    <row r="66" spans="1:15" ht="20.100000000000001" customHeight="1" thickBot="1">
      <c r="A66" s="3059"/>
      <c r="B66" s="3059"/>
      <c r="C66" s="3059"/>
      <c r="D66" s="734" t="s">
        <v>934</v>
      </c>
      <c r="E66" s="734" t="s">
        <v>935</v>
      </c>
      <c r="F66" s="734" t="s">
        <v>936</v>
      </c>
      <c r="G66" s="734" t="s">
        <v>934</v>
      </c>
      <c r="H66" s="734" t="s">
        <v>935</v>
      </c>
      <c r="I66" s="734" t="s">
        <v>936</v>
      </c>
      <c r="J66" s="734" t="s">
        <v>934</v>
      </c>
      <c r="K66" s="734" t="s">
        <v>935</v>
      </c>
      <c r="L66" s="734" t="s">
        <v>936</v>
      </c>
      <c r="M66" s="3096"/>
      <c r="N66" s="3096"/>
      <c r="O66" s="3096"/>
    </row>
    <row r="67" spans="1:15" ht="17.25" customHeight="1">
      <c r="A67" s="2747" t="s">
        <v>26</v>
      </c>
      <c r="B67" s="303" t="s">
        <v>89</v>
      </c>
      <c r="C67" s="303"/>
      <c r="D67" s="1751">
        <v>49</v>
      </c>
      <c r="E67" s="1751">
        <v>12</v>
      </c>
      <c r="F67" s="1751">
        <v>61</v>
      </c>
      <c r="G67" s="930">
        <v>0</v>
      </c>
      <c r="H67" s="930">
        <v>0</v>
      </c>
      <c r="I67" s="930">
        <v>0</v>
      </c>
      <c r="J67" s="930">
        <f>SUM(D67,G67)</f>
        <v>49</v>
      </c>
      <c r="K67" s="930">
        <f t="shared" ref="K67:L67" si="46">SUM(E67,H67)</f>
        <v>12</v>
      </c>
      <c r="L67" s="930">
        <f t="shared" si="46"/>
        <v>61</v>
      </c>
      <c r="M67" s="51"/>
      <c r="N67" s="313" t="s">
        <v>539</v>
      </c>
      <c r="O67" s="2759" t="s">
        <v>1820</v>
      </c>
    </row>
    <row r="68" spans="1:15" ht="34.5" customHeight="1">
      <c r="A68" s="2710"/>
      <c r="B68" s="303" t="s">
        <v>268</v>
      </c>
      <c r="C68" s="303"/>
      <c r="D68" s="1751">
        <v>22</v>
      </c>
      <c r="E68" s="1751">
        <v>11</v>
      </c>
      <c r="F68" s="1751">
        <v>33</v>
      </c>
      <c r="G68" s="930">
        <v>0</v>
      </c>
      <c r="H68" s="930">
        <v>0</v>
      </c>
      <c r="I68" s="930">
        <v>0</v>
      </c>
      <c r="J68" s="930">
        <f t="shared" ref="J68:J86" si="47">SUM(D68,G68)</f>
        <v>22</v>
      </c>
      <c r="K68" s="930">
        <f t="shared" ref="K68:K86" si="48">SUM(E68,H68)</f>
        <v>11</v>
      </c>
      <c r="L68" s="930">
        <f t="shared" ref="L68:L86" si="49">SUM(F68,I68)</f>
        <v>33</v>
      </c>
      <c r="M68" s="51"/>
      <c r="N68" s="171" t="s">
        <v>687</v>
      </c>
      <c r="O68" s="2760"/>
    </row>
    <row r="69" spans="1:15" ht="35.25" customHeight="1">
      <c r="A69" s="2711"/>
      <c r="B69" s="314" t="s">
        <v>204</v>
      </c>
      <c r="C69" s="311"/>
      <c r="D69" s="1753">
        <v>50</v>
      </c>
      <c r="E69" s="1753">
        <v>25</v>
      </c>
      <c r="F69" s="1751">
        <v>75</v>
      </c>
      <c r="G69" s="936">
        <v>0</v>
      </c>
      <c r="H69" s="936">
        <v>0</v>
      </c>
      <c r="I69" s="936">
        <v>0</v>
      </c>
      <c r="J69" s="930">
        <f t="shared" si="47"/>
        <v>50</v>
      </c>
      <c r="K69" s="930">
        <f t="shared" si="48"/>
        <v>25</v>
      </c>
      <c r="L69" s="930">
        <f t="shared" si="49"/>
        <v>75</v>
      </c>
      <c r="M69" s="52"/>
      <c r="N69" s="323" t="s">
        <v>711</v>
      </c>
      <c r="O69" s="2761"/>
    </row>
    <row r="70" spans="1:15" ht="20.100000000000001" customHeight="1">
      <c r="A70" s="2706" t="s">
        <v>219</v>
      </c>
      <c r="B70" s="2706"/>
      <c r="C70" s="930"/>
      <c r="D70" s="930">
        <f>SUM(D67:D69,D57:D59)</f>
        <v>366</v>
      </c>
      <c r="E70" s="930">
        <f>SUM(E67:E69,E57:E59)</f>
        <v>207</v>
      </c>
      <c r="F70" s="930">
        <f t="shared" ref="F70" si="50">SUM(D70:E70)</f>
        <v>573</v>
      </c>
      <c r="G70" s="930">
        <f>SUM(G67:G69,G57:G59)</f>
        <v>0</v>
      </c>
      <c r="H70" s="930">
        <f>SUM(H67:H69,H57:H59)</f>
        <v>0</v>
      </c>
      <c r="I70" s="930">
        <f>SUM(I67:I69,I57:I59)</f>
        <v>0</v>
      </c>
      <c r="J70" s="930">
        <f t="shared" si="47"/>
        <v>366</v>
      </c>
      <c r="K70" s="930">
        <f t="shared" si="48"/>
        <v>207</v>
      </c>
      <c r="L70" s="930">
        <f t="shared" si="49"/>
        <v>573</v>
      </c>
      <c r="M70" s="51"/>
      <c r="N70" s="2725" t="s">
        <v>2348</v>
      </c>
      <c r="O70" s="2725"/>
    </row>
    <row r="71" spans="1:15" ht="20.100000000000001" customHeight="1">
      <c r="A71" s="2709" t="s">
        <v>990</v>
      </c>
      <c r="B71" s="303" t="s">
        <v>100</v>
      </c>
      <c r="C71" s="303"/>
      <c r="D71" s="1751">
        <v>28</v>
      </c>
      <c r="E71" s="1751">
        <v>3</v>
      </c>
      <c r="F71" s="1751">
        <v>31</v>
      </c>
      <c r="G71" s="930">
        <f>SUM(G68:G70,G58:G59)</f>
        <v>0</v>
      </c>
      <c r="H71" s="930">
        <f>SUM(H68:H70,H58:H59)</f>
        <v>0</v>
      </c>
      <c r="I71" s="930">
        <f>SUM(I68:I70,I58:I59)</f>
        <v>0</v>
      </c>
      <c r="J71" s="930">
        <f t="shared" si="47"/>
        <v>28</v>
      </c>
      <c r="K71" s="930">
        <f t="shared" si="48"/>
        <v>3</v>
      </c>
      <c r="L71" s="930">
        <f t="shared" si="49"/>
        <v>31</v>
      </c>
      <c r="M71" s="94"/>
      <c r="N71" s="328" t="s">
        <v>544</v>
      </c>
      <c r="O71" s="2790" t="s">
        <v>991</v>
      </c>
    </row>
    <row r="72" spans="1:15" ht="20.100000000000001" customHeight="1">
      <c r="A72" s="2710"/>
      <c r="B72" s="303" t="s">
        <v>80</v>
      </c>
      <c r="C72" s="303"/>
      <c r="D72" s="1751">
        <v>3</v>
      </c>
      <c r="E72" s="1751">
        <v>1</v>
      </c>
      <c r="F72" s="1751">
        <v>4</v>
      </c>
      <c r="G72" s="930">
        <f t="shared" ref="G72:I73" si="51">SUM(G69:G71,G59:G59)</f>
        <v>0</v>
      </c>
      <c r="H72" s="930">
        <f t="shared" si="51"/>
        <v>0</v>
      </c>
      <c r="I72" s="930">
        <f t="shared" si="51"/>
        <v>0</v>
      </c>
      <c r="J72" s="930">
        <f t="shared" si="47"/>
        <v>3</v>
      </c>
      <c r="K72" s="930">
        <f t="shared" si="48"/>
        <v>1</v>
      </c>
      <c r="L72" s="930">
        <f t="shared" si="49"/>
        <v>4</v>
      </c>
      <c r="M72" s="72"/>
      <c r="N72" s="962" t="s">
        <v>523</v>
      </c>
      <c r="O72" s="2760"/>
    </row>
    <row r="73" spans="1:15" ht="20.100000000000001" customHeight="1">
      <c r="A73" s="2710"/>
      <c r="B73" s="2703" t="s">
        <v>234</v>
      </c>
      <c r="C73" s="311"/>
      <c r="D73" s="1753">
        <v>3</v>
      </c>
      <c r="E73" s="1753">
        <v>0</v>
      </c>
      <c r="F73" s="1751">
        <v>3</v>
      </c>
      <c r="G73" s="930">
        <f t="shared" si="51"/>
        <v>0</v>
      </c>
      <c r="H73" s="930">
        <f t="shared" si="51"/>
        <v>0</v>
      </c>
      <c r="I73" s="930">
        <f t="shared" si="51"/>
        <v>0</v>
      </c>
      <c r="J73" s="930">
        <f t="shared" si="47"/>
        <v>3</v>
      </c>
      <c r="K73" s="930">
        <f t="shared" si="48"/>
        <v>0</v>
      </c>
      <c r="L73" s="930">
        <f t="shared" si="49"/>
        <v>3</v>
      </c>
      <c r="M73" s="166"/>
      <c r="N73" s="3111" t="s">
        <v>752</v>
      </c>
      <c r="O73" s="2760"/>
    </row>
    <row r="74" spans="1:15" ht="20.100000000000001" customHeight="1">
      <c r="A74" s="2710"/>
      <c r="B74" s="2705"/>
      <c r="C74" s="1746"/>
      <c r="D74" s="1753">
        <v>6</v>
      </c>
      <c r="E74" s="1753">
        <v>3</v>
      </c>
      <c r="F74" s="1753">
        <v>9</v>
      </c>
      <c r="G74" s="1753">
        <v>0</v>
      </c>
      <c r="H74" s="1753">
        <v>0</v>
      </c>
      <c r="I74" s="1753">
        <v>0</v>
      </c>
      <c r="J74" s="1751">
        <f t="shared" ref="J74" si="52">SUM(D74,G74)</f>
        <v>6</v>
      </c>
      <c r="K74" s="1751">
        <f t="shared" ref="K74" si="53">SUM(E74,H74)</f>
        <v>3</v>
      </c>
      <c r="L74" s="1751">
        <f t="shared" ref="L74" si="54">SUM(F74,I74)</f>
        <v>9</v>
      </c>
      <c r="M74" s="166"/>
      <c r="N74" s="3112"/>
      <c r="O74" s="2760"/>
    </row>
    <row r="75" spans="1:15" ht="20.100000000000001" customHeight="1">
      <c r="A75" s="2711"/>
      <c r="B75" s="2706" t="s">
        <v>302</v>
      </c>
      <c r="C75" s="2706"/>
      <c r="D75" s="1753">
        <f>SUM(D73:D74)</f>
        <v>9</v>
      </c>
      <c r="E75" s="1753">
        <f t="shared" ref="E75:L75" si="55">SUM(E73:E74)</f>
        <v>3</v>
      </c>
      <c r="F75" s="1753">
        <f t="shared" si="55"/>
        <v>12</v>
      </c>
      <c r="G75" s="1753">
        <f t="shared" si="55"/>
        <v>0</v>
      </c>
      <c r="H75" s="1753">
        <f t="shared" si="55"/>
        <v>0</v>
      </c>
      <c r="I75" s="1753">
        <f t="shared" si="55"/>
        <v>0</v>
      </c>
      <c r="J75" s="1753">
        <f t="shared" si="55"/>
        <v>9</v>
      </c>
      <c r="K75" s="1753">
        <f t="shared" si="55"/>
        <v>3</v>
      </c>
      <c r="L75" s="1753">
        <f t="shared" si="55"/>
        <v>12</v>
      </c>
      <c r="M75" s="2762" t="s">
        <v>2357</v>
      </c>
      <c r="N75" s="2762"/>
      <c r="O75" s="2761"/>
    </row>
    <row r="76" spans="1:15" ht="20.100000000000001" customHeight="1">
      <c r="A76" s="2706" t="s">
        <v>219</v>
      </c>
      <c r="B76" s="2706"/>
      <c r="C76" s="930"/>
      <c r="D76" s="1753">
        <f>SUM(D75,D71:D72)</f>
        <v>40</v>
      </c>
      <c r="E76" s="1753">
        <f t="shared" ref="E76:L76" si="56">SUM(E75,E71:E72)</f>
        <v>7</v>
      </c>
      <c r="F76" s="1753">
        <f t="shared" si="56"/>
        <v>47</v>
      </c>
      <c r="G76" s="1753">
        <f t="shared" si="56"/>
        <v>0</v>
      </c>
      <c r="H76" s="1753">
        <f t="shared" si="56"/>
        <v>0</v>
      </c>
      <c r="I76" s="1753">
        <f t="shared" si="56"/>
        <v>0</v>
      </c>
      <c r="J76" s="1753">
        <f t="shared" si="56"/>
        <v>40</v>
      </c>
      <c r="K76" s="1753">
        <f t="shared" si="56"/>
        <v>7</v>
      </c>
      <c r="L76" s="1753">
        <f t="shared" si="56"/>
        <v>47</v>
      </c>
      <c r="M76" s="103"/>
      <c r="N76" s="2775" t="s">
        <v>2342</v>
      </c>
      <c r="O76" s="2775"/>
    </row>
    <row r="77" spans="1:15" ht="20.100000000000001" customHeight="1">
      <c r="A77" s="2703" t="s">
        <v>1892</v>
      </c>
      <c r="B77" s="1735" t="s">
        <v>79</v>
      </c>
      <c r="C77" s="1751"/>
      <c r="D77" s="1753">
        <v>9</v>
      </c>
      <c r="E77" s="1753">
        <v>14</v>
      </c>
      <c r="F77" s="1753">
        <v>23</v>
      </c>
      <c r="G77" s="1753">
        <f t="shared" ref="G77:G78" si="57">SUM(G76,G72:G73)</f>
        <v>0</v>
      </c>
      <c r="H77" s="1753">
        <f t="shared" ref="H77:H78" si="58">SUM(H76,H72:H73)</f>
        <v>0</v>
      </c>
      <c r="I77" s="1753">
        <f t="shared" ref="I77:I78" si="59">SUM(I76,I72:I73)</f>
        <v>0</v>
      </c>
      <c r="J77" s="1753">
        <f>SUM(D77,G77)</f>
        <v>9</v>
      </c>
      <c r="K77" s="1753">
        <f t="shared" ref="K77:L77" si="60">SUM(E77,H77)</f>
        <v>14</v>
      </c>
      <c r="L77" s="1753">
        <f t="shared" si="60"/>
        <v>23</v>
      </c>
      <c r="M77" s="103"/>
      <c r="N77" s="1740" t="s">
        <v>522</v>
      </c>
      <c r="O77" s="3092" t="s">
        <v>2253</v>
      </c>
    </row>
    <row r="78" spans="1:15" ht="20.100000000000001" customHeight="1">
      <c r="A78" s="2705"/>
      <c r="B78" s="1735" t="s">
        <v>1893</v>
      </c>
      <c r="C78" s="1751"/>
      <c r="D78" s="1753">
        <v>35</v>
      </c>
      <c r="E78" s="1753">
        <v>73</v>
      </c>
      <c r="F78" s="1753">
        <v>108</v>
      </c>
      <c r="G78" s="1753">
        <f t="shared" si="57"/>
        <v>0</v>
      </c>
      <c r="H78" s="1753">
        <f t="shared" si="58"/>
        <v>0</v>
      </c>
      <c r="I78" s="1753">
        <f t="shared" si="59"/>
        <v>0</v>
      </c>
      <c r="J78" s="1753">
        <f>SUM(D78,G78)</f>
        <v>35</v>
      </c>
      <c r="K78" s="1753">
        <f t="shared" ref="K78" si="61">SUM(E78,H78)</f>
        <v>73</v>
      </c>
      <c r="L78" s="1753">
        <f t="shared" ref="L78" si="62">SUM(F78,I78)</f>
        <v>108</v>
      </c>
      <c r="M78" s="103"/>
      <c r="N78" s="1740" t="s">
        <v>544</v>
      </c>
      <c r="O78" s="3093"/>
    </row>
    <row r="79" spans="1:15" ht="20.100000000000001" customHeight="1">
      <c r="A79" s="2706" t="s">
        <v>219</v>
      </c>
      <c r="B79" s="2706"/>
      <c r="C79" s="1751"/>
      <c r="D79" s="1753">
        <f>SUM(D77:D78)</f>
        <v>44</v>
      </c>
      <c r="E79" s="1753">
        <f t="shared" ref="E79:L79" si="63">SUM(E77:E78)</f>
        <v>87</v>
      </c>
      <c r="F79" s="1753">
        <f t="shared" si="63"/>
        <v>131</v>
      </c>
      <c r="G79" s="1753">
        <f t="shared" si="63"/>
        <v>0</v>
      </c>
      <c r="H79" s="1753">
        <f t="shared" si="63"/>
        <v>0</v>
      </c>
      <c r="I79" s="1753">
        <f t="shared" si="63"/>
        <v>0</v>
      </c>
      <c r="J79" s="1753">
        <f t="shared" si="63"/>
        <v>44</v>
      </c>
      <c r="K79" s="1753">
        <f t="shared" si="63"/>
        <v>87</v>
      </c>
      <c r="L79" s="1753">
        <f t="shared" si="63"/>
        <v>131</v>
      </c>
      <c r="M79" s="103"/>
      <c r="N79" s="2775" t="s">
        <v>2348</v>
      </c>
      <c r="O79" s="2775"/>
    </row>
    <row r="80" spans="1:15" s="354" customFormat="1" ht="21" customHeight="1">
      <c r="A80" s="2703" t="s">
        <v>42</v>
      </c>
      <c r="B80" s="303" t="s">
        <v>77</v>
      </c>
      <c r="C80" s="303"/>
      <c r="D80" s="1751">
        <v>0</v>
      </c>
      <c r="E80" s="1751">
        <v>20</v>
      </c>
      <c r="F80" s="1751">
        <v>20</v>
      </c>
      <c r="G80" s="930">
        <f>SUM(G72:G76,G60:G60)</f>
        <v>0</v>
      </c>
      <c r="H80" s="930">
        <f>SUM(H72:H76,H60:H60)</f>
        <v>0</v>
      </c>
      <c r="I80" s="930">
        <f>SUM(I72:I76,I60:I60)</f>
        <v>0</v>
      </c>
      <c r="J80" s="930">
        <f t="shared" si="47"/>
        <v>0</v>
      </c>
      <c r="K80" s="930">
        <f t="shared" si="48"/>
        <v>20</v>
      </c>
      <c r="L80" s="930">
        <f t="shared" si="49"/>
        <v>20</v>
      </c>
      <c r="M80" s="325"/>
      <c r="N80" s="325" t="s">
        <v>712</v>
      </c>
      <c r="O80" s="3060" t="s">
        <v>492</v>
      </c>
    </row>
    <row r="81" spans="1:15" s="354" customFormat="1" ht="21" customHeight="1">
      <c r="A81" s="2704"/>
      <c r="B81" s="303" t="s">
        <v>78</v>
      </c>
      <c r="C81" s="303"/>
      <c r="D81" s="1751">
        <v>0</v>
      </c>
      <c r="E81" s="1751">
        <v>12</v>
      </c>
      <c r="F81" s="1751">
        <v>12</v>
      </c>
      <c r="G81" s="930">
        <f>SUM(G73:G80,G62:G62)</f>
        <v>0</v>
      </c>
      <c r="H81" s="930">
        <f>SUM(H73:H80,H62:H62)</f>
        <v>0</v>
      </c>
      <c r="I81" s="930">
        <f>SUM(I73:I80,I62:I62)</f>
        <v>0</v>
      </c>
      <c r="J81" s="930">
        <f t="shared" si="47"/>
        <v>0</v>
      </c>
      <c r="K81" s="930">
        <f t="shared" si="48"/>
        <v>12</v>
      </c>
      <c r="L81" s="930">
        <f t="shared" si="49"/>
        <v>12</v>
      </c>
      <c r="M81" s="325"/>
      <c r="N81" s="325" t="s">
        <v>521</v>
      </c>
      <c r="O81" s="3061"/>
    </row>
    <row r="82" spans="1:15" s="354" customFormat="1" ht="21" customHeight="1">
      <c r="A82" s="2704"/>
      <c r="B82" s="303" t="s">
        <v>80</v>
      </c>
      <c r="C82" s="303"/>
      <c r="D82" s="1751">
        <v>0</v>
      </c>
      <c r="E82" s="1751">
        <v>16</v>
      </c>
      <c r="F82" s="1751">
        <v>16</v>
      </c>
      <c r="G82" s="930">
        <f>SUM(G76:G81,G62:G63)</f>
        <v>0</v>
      </c>
      <c r="H82" s="930">
        <f>SUM(H76:H81,H62:H63)</f>
        <v>0</v>
      </c>
      <c r="I82" s="930">
        <f>SUM(I76:I81,I62:I63)</f>
        <v>0</v>
      </c>
      <c r="J82" s="930">
        <f t="shared" si="47"/>
        <v>0</v>
      </c>
      <c r="K82" s="930">
        <f t="shared" si="48"/>
        <v>16</v>
      </c>
      <c r="L82" s="930">
        <f t="shared" si="49"/>
        <v>16</v>
      </c>
      <c r="M82" s="325"/>
      <c r="N82" s="325" t="s">
        <v>523</v>
      </c>
      <c r="O82" s="3061"/>
    </row>
    <row r="83" spans="1:15" s="354" customFormat="1" ht="21" customHeight="1">
      <c r="A83" s="2704"/>
      <c r="B83" s="303" t="s">
        <v>100</v>
      </c>
      <c r="C83" s="303"/>
      <c r="D83" s="1751">
        <v>0</v>
      </c>
      <c r="E83" s="1751">
        <v>30</v>
      </c>
      <c r="F83" s="1751">
        <v>30</v>
      </c>
      <c r="G83" s="930">
        <f t="shared" ref="G83:I87" si="64">SUM(G80:G82,G62:G64)</f>
        <v>0</v>
      </c>
      <c r="H83" s="930">
        <f t="shared" si="64"/>
        <v>0</v>
      </c>
      <c r="I83" s="930">
        <f t="shared" si="64"/>
        <v>0</v>
      </c>
      <c r="J83" s="930">
        <f t="shared" si="47"/>
        <v>0</v>
      </c>
      <c r="K83" s="930">
        <f t="shared" si="48"/>
        <v>30</v>
      </c>
      <c r="L83" s="930">
        <f t="shared" si="49"/>
        <v>30</v>
      </c>
      <c r="M83" s="325"/>
      <c r="N83" s="325" t="s">
        <v>544</v>
      </c>
      <c r="O83" s="3061"/>
    </row>
    <row r="84" spans="1:15" s="354" customFormat="1" ht="21" customHeight="1">
      <c r="A84" s="2704"/>
      <c r="B84" s="303" t="s">
        <v>101</v>
      </c>
      <c r="C84" s="303"/>
      <c r="D84" s="1751">
        <v>0</v>
      </c>
      <c r="E84" s="1751">
        <v>22</v>
      </c>
      <c r="F84" s="1751">
        <v>22</v>
      </c>
      <c r="G84" s="930">
        <f t="shared" si="64"/>
        <v>0</v>
      </c>
      <c r="H84" s="930">
        <f t="shared" si="64"/>
        <v>0</v>
      </c>
      <c r="I84" s="930">
        <f t="shared" si="64"/>
        <v>0</v>
      </c>
      <c r="J84" s="930">
        <f t="shared" si="47"/>
        <v>0</v>
      </c>
      <c r="K84" s="930">
        <f t="shared" si="48"/>
        <v>22</v>
      </c>
      <c r="L84" s="930">
        <f t="shared" si="49"/>
        <v>22</v>
      </c>
      <c r="M84" s="325"/>
      <c r="N84" s="325" t="s">
        <v>605</v>
      </c>
      <c r="O84" s="3061"/>
    </row>
    <row r="85" spans="1:15" s="354" customFormat="1" ht="17.25" customHeight="1">
      <c r="A85" s="2704"/>
      <c r="B85" s="303" t="s">
        <v>88</v>
      </c>
      <c r="C85" s="303"/>
      <c r="D85" s="1751">
        <v>0</v>
      </c>
      <c r="E85" s="1751">
        <v>26</v>
      </c>
      <c r="F85" s="1751">
        <v>26</v>
      </c>
      <c r="G85" s="930">
        <f t="shared" si="64"/>
        <v>0</v>
      </c>
      <c r="H85" s="930">
        <f t="shared" si="64"/>
        <v>0</v>
      </c>
      <c r="I85" s="930">
        <f t="shared" si="64"/>
        <v>0</v>
      </c>
      <c r="J85" s="930">
        <f t="shared" si="47"/>
        <v>0</v>
      </c>
      <c r="K85" s="930">
        <f t="shared" si="48"/>
        <v>26</v>
      </c>
      <c r="L85" s="930">
        <f t="shared" si="49"/>
        <v>26</v>
      </c>
      <c r="M85" s="325"/>
      <c r="N85" s="325" t="s">
        <v>538</v>
      </c>
      <c r="O85" s="3061"/>
    </row>
    <row r="86" spans="1:15" s="354" customFormat="1" ht="35.25" customHeight="1">
      <c r="A86" s="2704"/>
      <c r="B86" s="1323" t="s">
        <v>204</v>
      </c>
      <c r="C86" s="303"/>
      <c r="D86" s="1751">
        <v>0</v>
      </c>
      <c r="E86" s="1751">
        <v>22</v>
      </c>
      <c r="F86" s="1751">
        <v>22</v>
      </c>
      <c r="G86" s="930">
        <f t="shared" si="64"/>
        <v>0</v>
      </c>
      <c r="H86" s="930">
        <f t="shared" si="64"/>
        <v>0</v>
      </c>
      <c r="I86" s="930">
        <f t="shared" si="64"/>
        <v>0</v>
      </c>
      <c r="J86" s="930">
        <f t="shared" si="47"/>
        <v>0</v>
      </c>
      <c r="K86" s="930">
        <f t="shared" si="48"/>
        <v>22</v>
      </c>
      <c r="L86" s="930">
        <f t="shared" si="49"/>
        <v>22</v>
      </c>
      <c r="M86" s="325"/>
      <c r="N86" s="477" t="s">
        <v>584</v>
      </c>
      <c r="O86" s="3061"/>
    </row>
    <row r="87" spans="1:15" s="354" customFormat="1" ht="21.75" customHeight="1">
      <c r="A87" s="2705"/>
      <c r="B87" s="387" t="s">
        <v>208</v>
      </c>
      <c r="C87" s="2188"/>
      <c r="D87" s="2205">
        <v>0</v>
      </c>
      <c r="E87" s="2205">
        <v>15</v>
      </c>
      <c r="F87" s="2205">
        <v>15</v>
      </c>
      <c r="G87" s="2205">
        <f t="shared" si="64"/>
        <v>0</v>
      </c>
      <c r="H87" s="2205">
        <f t="shared" si="64"/>
        <v>0</v>
      </c>
      <c r="I87" s="2205">
        <f t="shared" si="64"/>
        <v>0</v>
      </c>
      <c r="J87" s="2205">
        <f t="shared" ref="J87" si="65">SUM(D87,G87)</f>
        <v>0</v>
      </c>
      <c r="K87" s="2205">
        <f t="shared" ref="K87" si="66">SUM(E87,H87)</f>
        <v>15</v>
      </c>
      <c r="L87" s="2205">
        <f t="shared" ref="L87" si="67">SUM(F87,I87)</f>
        <v>15</v>
      </c>
      <c r="M87" s="2160"/>
      <c r="N87" s="389" t="s">
        <v>548</v>
      </c>
      <c r="O87" s="3062"/>
    </row>
    <row r="88" spans="1:15" ht="20.100000000000001" customHeight="1" thickBot="1">
      <c r="A88" s="2728" t="s">
        <v>219</v>
      </c>
      <c r="B88" s="2728"/>
      <c r="C88" s="317"/>
      <c r="D88" s="317">
        <f>SUM(D80:D87)</f>
        <v>0</v>
      </c>
      <c r="E88" s="317">
        <f t="shared" ref="E88:L88" si="68">SUM(E80:E87)</f>
        <v>163</v>
      </c>
      <c r="F88" s="317">
        <f t="shared" si="68"/>
        <v>163</v>
      </c>
      <c r="G88" s="317">
        <f t="shared" si="68"/>
        <v>0</v>
      </c>
      <c r="H88" s="317">
        <f t="shared" si="68"/>
        <v>0</v>
      </c>
      <c r="I88" s="317">
        <f t="shared" si="68"/>
        <v>0</v>
      </c>
      <c r="J88" s="317">
        <f t="shared" si="68"/>
        <v>0</v>
      </c>
      <c r="K88" s="317">
        <f t="shared" si="68"/>
        <v>163</v>
      </c>
      <c r="L88" s="317">
        <f t="shared" si="68"/>
        <v>163</v>
      </c>
      <c r="M88" s="2526"/>
      <c r="N88" s="2766" t="s">
        <v>2342</v>
      </c>
      <c r="O88" s="2766"/>
    </row>
    <row r="89" spans="1:15" ht="20.100000000000001" customHeight="1" thickTop="1">
      <c r="A89" s="2153"/>
      <c r="B89" s="2153"/>
      <c r="C89" s="2213"/>
      <c r="D89" s="2213"/>
      <c r="E89" s="2213"/>
      <c r="F89" s="2213"/>
      <c r="G89" s="2213"/>
      <c r="H89" s="2213"/>
      <c r="I89" s="2213"/>
      <c r="J89" s="2213"/>
      <c r="K89" s="2213"/>
      <c r="L89" s="2213"/>
      <c r="M89" s="933"/>
      <c r="N89" s="2170"/>
      <c r="O89" s="2170"/>
    </row>
    <row r="90" spans="1:15" s="740" customFormat="1" ht="24" customHeight="1" thickBot="1">
      <c r="A90" s="2729" t="s">
        <v>2194</v>
      </c>
      <c r="B90" s="2729"/>
      <c r="C90" s="2243"/>
      <c r="D90" s="1450"/>
      <c r="E90" s="1450"/>
      <c r="F90" s="1450"/>
      <c r="G90" s="1450"/>
      <c r="H90" s="1450"/>
      <c r="I90" s="1450"/>
      <c r="J90" s="1450"/>
      <c r="K90" s="1450"/>
      <c r="L90" s="1450"/>
      <c r="M90" s="1558"/>
      <c r="N90" s="1558"/>
      <c r="O90" s="1558" t="s">
        <v>2195</v>
      </c>
    </row>
    <row r="91" spans="1:15" ht="18.75" customHeight="1" thickTop="1">
      <c r="A91" s="3058" t="s">
        <v>53</v>
      </c>
      <c r="B91" s="3058" t="s">
        <v>54</v>
      </c>
      <c r="C91" s="3058" t="s">
        <v>55</v>
      </c>
      <c r="D91" s="3058" t="s">
        <v>45</v>
      </c>
      <c r="E91" s="3058"/>
      <c r="F91" s="3058"/>
      <c r="G91" s="3058" t="s">
        <v>46</v>
      </c>
      <c r="H91" s="3058"/>
      <c r="I91" s="3058"/>
      <c r="J91" s="3058" t="s">
        <v>905</v>
      </c>
      <c r="K91" s="3058"/>
      <c r="L91" s="3058"/>
      <c r="M91" s="3094" t="s">
        <v>503</v>
      </c>
      <c r="N91" s="3094" t="s">
        <v>509</v>
      </c>
      <c r="O91" s="3094" t="s">
        <v>502</v>
      </c>
    </row>
    <row r="92" spans="1:15" ht="18.75" customHeight="1">
      <c r="A92" s="3054"/>
      <c r="B92" s="3054"/>
      <c r="C92" s="3054"/>
      <c r="D92" s="732"/>
      <c r="E92" s="732" t="s">
        <v>890</v>
      </c>
      <c r="F92" s="732"/>
      <c r="G92" s="732"/>
      <c r="H92" s="732" t="s">
        <v>463</v>
      </c>
      <c r="I92" s="732"/>
      <c r="J92" s="732"/>
      <c r="K92" s="732" t="s">
        <v>464</v>
      </c>
      <c r="L92" s="732"/>
      <c r="M92" s="3095"/>
      <c r="N92" s="3095"/>
      <c r="O92" s="3095"/>
    </row>
    <row r="93" spans="1:15" ht="18.75" customHeight="1">
      <c r="A93" s="3054"/>
      <c r="B93" s="3054"/>
      <c r="C93" s="3054"/>
      <c r="D93" s="1318" t="s">
        <v>931</v>
      </c>
      <c r="E93" s="1318" t="s">
        <v>1126</v>
      </c>
      <c r="F93" s="1316" t="s">
        <v>954</v>
      </c>
      <c r="G93" s="1318" t="s">
        <v>931</v>
      </c>
      <c r="H93" s="1318" t="s">
        <v>1126</v>
      </c>
      <c r="I93" s="1316" t="s">
        <v>954</v>
      </c>
      <c r="J93" s="1318" t="s">
        <v>931</v>
      </c>
      <c r="K93" s="1318" t="s">
        <v>1126</v>
      </c>
      <c r="L93" s="1316" t="s">
        <v>954</v>
      </c>
      <c r="M93" s="3095"/>
      <c r="N93" s="3095"/>
      <c r="O93" s="3095"/>
    </row>
    <row r="94" spans="1:15" ht="18.75" customHeight="1" thickBot="1">
      <c r="A94" s="3059"/>
      <c r="B94" s="3059"/>
      <c r="C94" s="3059"/>
      <c r="D94" s="734" t="s">
        <v>934</v>
      </c>
      <c r="E94" s="734" t="s">
        <v>935</v>
      </c>
      <c r="F94" s="734" t="s">
        <v>936</v>
      </c>
      <c r="G94" s="734" t="s">
        <v>934</v>
      </c>
      <c r="H94" s="734" t="s">
        <v>935</v>
      </c>
      <c r="I94" s="734" t="s">
        <v>936</v>
      </c>
      <c r="J94" s="734" t="s">
        <v>934</v>
      </c>
      <c r="K94" s="734" t="s">
        <v>935</v>
      </c>
      <c r="L94" s="734" t="s">
        <v>936</v>
      </c>
      <c r="M94" s="3096"/>
      <c r="N94" s="3096"/>
      <c r="O94" s="3096"/>
    </row>
    <row r="95" spans="1:15" ht="21.75" customHeight="1">
      <c r="A95" s="2715" t="s">
        <v>181</v>
      </c>
      <c r="B95" s="2162" t="s">
        <v>100</v>
      </c>
      <c r="C95" s="2162"/>
      <c r="D95" s="2218">
        <v>30</v>
      </c>
      <c r="E95" s="2218">
        <v>40</v>
      </c>
      <c r="F95" s="2218">
        <v>70</v>
      </c>
      <c r="G95" s="2218">
        <f>SUM(G85:G88,G67:G69)</f>
        <v>0</v>
      </c>
      <c r="H95" s="2218">
        <f>SUM(H85:H88,H67:H69)</f>
        <v>0</v>
      </c>
      <c r="I95" s="2218">
        <f>SUM(I85:I88,I67:I69)</f>
        <v>0</v>
      </c>
      <c r="J95" s="2218">
        <f t="shared" ref="J95:J98" si="69">SUM(D95,G95)</f>
        <v>30</v>
      </c>
      <c r="K95" s="2218">
        <f t="shared" ref="K95:K98" si="70">SUM(E95,H95)</f>
        <v>40</v>
      </c>
      <c r="L95" s="2218">
        <f t="shared" ref="L95:L98" si="71">SUM(F95,I95)</f>
        <v>70</v>
      </c>
      <c r="M95" s="2240"/>
      <c r="N95" s="251" t="s">
        <v>535</v>
      </c>
      <c r="O95" s="2768" t="s">
        <v>1168</v>
      </c>
    </row>
    <row r="96" spans="1:15" ht="21.75" customHeight="1">
      <c r="A96" s="2704"/>
      <c r="B96" s="2157" t="s">
        <v>88</v>
      </c>
      <c r="C96" s="2157"/>
      <c r="D96" s="2201">
        <v>39</v>
      </c>
      <c r="E96" s="2201">
        <v>20</v>
      </c>
      <c r="F96" s="2201">
        <v>59</v>
      </c>
      <c r="G96" s="2201">
        <f>SUM(G86:G95,G68:G70)</f>
        <v>0</v>
      </c>
      <c r="H96" s="2201">
        <f>SUM(H86:H95,H68:H70)</f>
        <v>0</v>
      </c>
      <c r="I96" s="2201">
        <f>SUM(I86:I95,I68:I70)</f>
        <v>0</v>
      </c>
      <c r="J96" s="2201">
        <f t="shared" si="69"/>
        <v>39</v>
      </c>
      <c r="K96" s="2201">
        <f t="shared" si="70"/>
        <v>20</v>
      </c>
      <c r="L96" s="2201">
        <f t="shared" si="71"/>
        <v>59</v>
      </c>
      <c r="M96" s="111"/>
      <c r="N96" s="2215" t="s">
        <v>605</v>
      </c>
      <c r="O96" s="2768"/>
    </row>
    <row r="97" spans="1:15" ht="21.75" customHeight="1">
      <c r="A97" s="2704"/>
      <c r="B97" s="2157" t="s">
        <v>103</v>
      </c>
      <c r="C97" s="2157"/>
      <c r="D97" s="2201">
        <v>21</v>
      </c>
      <c r="E97" s="2201">
        <v>24</v>
      </c>
      <c r="F97" s="2201">
        <v>45</v>
      </c>
      <c r="G97" s="2201">
        <f>SUM(G88:G96,G69:G71)</f>
        <v>0</v>
      </c>
      <c r="H97" s="2201">
        <f>SUM(H88:H96,H69:H71)</f>
        <v>0</v>
      </c>
      <c r="I97" s="2201">
        <f>SUM(I88:I96,I69:I71)</f>
        <v>0</v>
      </c>
      <c r="J97" s="2201">
        <f t="shared" si="69"/>
        <v>21</v>
      </c>
      <c r="K97" s="2201">
        <f t="shared" si="70"/>
        <v>24</v>
      </c>
      <c r="L97" s="2201">
        <f t="shared" si="71"/>
        <v>45</v>
      </c>
      <c r="M97" s="111"/>
      <c r="N97" s="2215" t="s">
        <v>538</v>
      </c>
      <c r="O97" s="2768"/>
    </row>
    <row r="98" spans="1:15" ht="21.75" customHeight="1">
      <c r="A98" s="2704"/>
      <c r="B98" s="2352" t="s">
        <v>67</v>
      </c>
      <c r="C98" s="2201" t="s">
        <v>269</v>
      </c>
      <c r="D98" s="2201">
        <v>14</v>
      </c>
      <c r="E98" s="2201">
        <v>7</v>
      </c>
      <c r="F98" s="2201">
        <v>21</v>
      </c>
      <c r="G98" s="2201">
        <v>0</v>
      </c>
      <c r="H98" s="2201">
        <v>0</v>
      </c>
      <c r="I98" s="2201">
        <v>0</v>
      </c>
      <c r="J98" s="2201">
        <f t="shared" si="69"/>
        <v>14</v>
      </c>
      <c r="K98" s="2201">
        <f t="shared" si="70"/>
        <v>7</v>
      </c>
      <c r="L98" s="2201">
        <f t="shared" si="71"/>
        <v>21</v>
      </c>
      <c r="M98" s="713" t="s">
        <v>1187</v>
      </c>
      <c r="N98" s="2527" t="s">
        <v>494</v>
      </c>
      <c r="O98" s="2768"/>
    </row>
    <row r="99" spans="1:15" ht="24" customHeight="1">
      <c r="A99" s="2704"/>
      <c r="B99" s="2178" t="s">
        <v>67</v>
      </c>
      <c r="C99" s="1426" t="s">
        <v>993</v>
      </c>
      <c r="D99" s="2218">
        <v>14</v>
      </c>
      <c r="E99" s="2218">
        <v>1</v>
      </c>
      <c r="F99" s="2218">
        <f>SUM(D99:E99)</f>
        <v>15</v>
      </c>
      <c r="G99" s="2218">
        <v>0</v>
      </c>
      <c r="H99" s="2218">
        <v>0</v>
      </c>
      <c r="I99" s="2218">
        <v>0</v>
      </c>
      <c r="J99" s="2218">
        <f>SUM(D99,G99)</f>
        <v>14</v>
      </c>
      <c r="K99" s="2218">
        <f t="shared" ref="K99:L99" si="72">SUM(E99,H99)</f>
        <v>1</v>
      </c>
      <c r="L99" s="2218">
        <f t="shared" si="72"/>
        <v>15</v>
      </c>
      <c r="M99" s="367" t="s">
        <v>1251</v>
      </c>
      <c r="N99" s="2200" t="s">
        <v>494</v>
      </c>
      <c r="O99" s="2768"/>
    </row>
    <row r="100" spans="1:15" ht="21.75" customHeight="1">
      <c r="A100" s="2704"/>
      <c r="B100" s="2742" t="s">
        <v>270</v>
      </c>
      <c r="C100" s="2706"/>
      <c r="D100" s="930">
        <f t="shared" ref="D100:I100" si="73">SUM(D99,D98)</f>
        <v>28</v>
      </c>
      <c r="E100" s="930">
        <f t="shared" si="73"/>
        <v>8</v>
      </c>
      <c r="F100" s="930">
        <f t="shared" si="73"/>
        <v>36</v>
      </c>
      <c r="G100" s="930">
        <f t="shared" si="73"/>
        <v>0</v>
      </c>
      <c r="H100" s="930">
        <f t="shared" si="73"/>
        <v>0</v>
      </c>
      <c r="I100" s="930">
        <f t="shared" si="73"/>
        <v>0</v>
      </c>
      <c r="J100" s="930">
        <f t="shared" ref="J100:J110" si="74">SUM(D100,G100)</f>
        <v>28</v>
      </c>
      <c r="K100" s="930">
        <f t="shared" ref="K100:K110" si="75">SUM(E100,H100)</f>
        <v>8</v>
      </c>
      <c r="L100" s="930">
        <f t="shared" ref="L100:L110" si="76">SUM(F100,I100)</f>
        <v>36</v>
      </c>
      <c r="M100" s="3006" t="s">
        <v>714</v>
      </c>
      <c r="N100" s="3097"/>
      <c r="O100" s="2768"/>
    </row>
    <row r="101" spans="1:15" ht="18.75" customHeight="1">
      <c r="A101" s="2704"/>
      <c r="B101" s="303" t="s">
        <v>229</v>
      </c>
      <c r="C101" s="303"/>
      <c r="D101" s="1751">
        <v>54</v>
      </c>
      <c r="E101" s="1751">
        <v>37</v>
      </c>
      <c r="F101" s="1751">
        <v>91</v>
      </c>
      <c r="G101" s="930">
        <v>0</v>
      </c>
      <c r="H101" s="930">
        <v>0</v>
      </c>
      <c r="I101" s="930">
        <v>0</v>
      </c>
      <c r="J101" s="930">
        <f t="shared" si="74"/>
        <v>54</v>
      </c>
      <c r="K101" s="930">
        <f t="shared" si="75"/>
        <v>37</v>
      </c>
      <c r="L101" s="930">
        <f t="shared" si="76"/>
        <v>91</v>
      </c>
      <c r="M101" s="3098" t="s">
        <v>715</v>
      </c>
      <c r="N101" s="3098"/>
      <c r="O101" s="2768"/>
    </row>
    <row r="102" spans="1:15" ht="18.75" customHeight="1">
      <c r="A102" s="2705"/>
      <c r="B102" s="306" t="s">
        <v>156</v>
      </c>
      <c r="C102" s="306"/>
      <c r="D102" s="1751">
        <v>60</v>
      </c>
      <c r="E102" s="1751">
        <v>27</v>
      </c>
      <c r="F102" s="1751">
        <v>87</v>
      </c>
      <c r="G102" s="930">
        <v>0</v>
      </c>
      <c r="H102" s="930">
        <v>0</v>
      </c>
      <c r="I102" s="930">
        <v>0</v>
      </c>
      <c r="J102" s="930">
        <f t="shared" si="74"/>
        <v>60</v>
      </c>
      <c r="K102" s="930">
        <f t="shared" si="75"/>
        <v>27</v>
      </c>
      <c r="L102" s="930">
        <f t="shared" si="76"/>
        <v>87</v>
      </c>
      <c r="M102" s="328"/>
      <c r="N102" s="312" t="s">
        <v>550</v>
      </c>
      <c r="O102" s="2769"/>
    </row>
    <row r="103" spans="1:15" ht="18.75" customHeight="1">
      <c r="A103" s="2706" t="s">
        <v>219</v>
      </c>
      <c r="B103" s="2706"/>
      <c r="C103" s="930"/>
      <c r="D103" s="930">
        <f t="shared" ref="D103:L103" si="77">SUM(D101:D102,D100,D95:D97)</f>
        <v>232</v>
      </c>
      <c r="E103" s="930">
        <f t="shared" si="77"/>
        <v>156</v>
      </c>
      <c r="F103" s="930">
        <f t="shared" si="77"/>
        <v>388</v>
      </c>
      <c r="G103" s="930">
        <f t="shared" si="77"/>
        <v>0</v>
      </c>
      <c r="H103" s="930">
        <f t="shared" si="77"/>
        <v>0</v>
      </c>
      <c r="I103" s="930">
        <f t="shared" si="77"/>
        <v>0</v>
      </c>
      <c r="J103" s="930">
        <f t="shared" si="77"/>
        <v>232</v>
      </c>
      <c r="K103" s="930">
        <f t="shared" si="77"/>
        <v>156</v>
      </c>
      <c r="L103" s="930">
        <f t="shared" si="77"/>
        <v>388</v>
      </c>
      <c r="M103" s="94"/>
      <c r="N103" s="2775" t="s">
        <v>2342</v>
      </c>
      <c r="O103" s="2775"/>
    </row>
    <row r="104" spans="1:15" ht="18.75" customHeight="1">
      <c r="A104" s="2391" t="s">
        <v>68</v>
      </c>
      <c r="B104" s="303" t="s">
        <v>70</v>
      </c>
      <c r="C104" s="303"/>
      <c r="D104" s="1751">
        <v>80</v>
      </c>
      <c r="E104" s="1751">
        <v>56</v>
      </c>
      <c r="F104" s="1751">
        <v>136</v>
      </c>
      <c r="G104" s="930">
        <v>0</v>
      </c>
      <c r="H104" s="930">
        <v>0</v>
      </c>
      <c r="I104" s="930">
        <v>0</v>
      </c>
      <c r="J104" s="930">
        <f t="shared" si="74"/>
        <v>80</v>
      </c>
      <c r="K104" s="930">
        <f t="shared" si="75"/>
        <v>56</v>
      </c>
      <c r="L104" s="930">
        <f t="shared" si="76"/>
        <v>136</v>
      </c>
      <c r="M104" s="94"/>
      <c r="N104" s="304" t="s">
        <v>506</v>
      </c>
      <c r="O104" s="2487" t="s">
        <v>496</v>
      </c>
    </row>
    <row r="105" spans="1:15" ht="18.75" customHeight="1">
      <c r="A105" s="2391" t="s">
        <v>170</v>
      </c>
      <c r="B105" s="303"/>
      <c r="C105" s="303"/>
      <c r="D105" s="1751">
        <v>53</v>
      </c>
      <c r="E105" s="1751">
        <v>24</v>
      </c>
      <c r="F105" s="1751">
        <v>77</v>
      </c>
      <c r="G105" s="930">
        <v>0</v>
      </c>
      <c r="H105" s="930">
        <v>0</v>
      </c>
      <c r="I105" s="930">
        <v>0</v>
      </c>
      <c r="J105" s="930">
        <f t="shared" si="74"/>
        <v>53</v>
      </c>
      <c r="K105" s="930">
        <f t="shared" si="75"/>
        <v>24</v>
      </c>
      <c r="L105" s="930">
        <f t="shared" si="76"/>
        <v>77</v>
      </c>
      <c r="M105" s="94"/>
      <c r="N105" s="304"/>
      <c r="O105" s="2487" t="s">
        <v>497</v>
      </c>
    </row>
    <row r="106" spans="1:15" ht="25.5" customHeight="1">
      <c r="A106" s="2773" t="s">
        <v>994</v>
      </c>
      <c r="B106" s="2773"/>
      <c r="C106" s="307"/>
      <c r="D106" s="996">
        <v>66</v>
      </c>
      <c r="E106" s="1751">
        <v>17</v>
      </c>
      <c r="F106" s="1751">
        <v>83</v>
      </c>
      <c r="G106" s="930">
        <v>0</v>
      </c>
      <c r="H106" s="930">
        <v>0</v>
      </c>
      <c r="I106" s="930">
        <v>0</v>
      </c>
      <c r="J106" s="930">
        <f t="shared" si="74"/>
        <v>66</v>
      </c>
      <c r="K106" s="930">
        <f t="shared" si="75"/>
        <v>17</v>
      </c>
      <c r="L106" s="930">
        <f t="shared" si="76"/>
        <v>83</v>
      </c>
      <c r="M106" s="342"/>
      <c r="N106" s="3102" t="s">
        <v>1202</v>
      </c>
      <c r="O106" s="3102"/>
    </row>
    <row r="107" spans="1:15" s="354" customFormat="1" ht="21" customHeight="1">
      <c r="A107" s="2703" t="s">
        <v>171</v>
      </c>
      <c r="B107" s="303" t="s">
        <v>96</v>
      </c>
      <c r="C107" s="319"/>
      <c r="D107" s="1751">
        <v>40</v>
      </c>
      <c r="E107" s="1751">
        <v>46</v>
      </c>
      <c r="F107" s="1751">
        <v>86</v>
      </c>
      <c r="G107" s="930">
        <v>0</v>
      </c>
      <c r="H107" s="930">
        <v>0</v>
      </c>
      <c r="I107" s="930">
        <v>0</v>
      </c>
      <c r="J107" s="930">
        <f t="shared" si="74"/>
        <v>40</v>
      </c>
      <c r="K107" s="930">
        <f t="shared" si="75"/>
        <v>46</v>
      </c>
      <c r="L107" s="930">
        <f t="shared" si="76"/>
        <v>86</v>
      </c>
      <c r="M107" s="51"/>
      <c r="N107" s="167" t="s">
        <v>581</v>
      </c>
      <c r="O107" s="2780" t="s">
        <v>579</v>
      </c>
    </row>
    <row r="108" spans="1:15" s="354" customFormat="1" ht="21" customHeight="1">
      <c r="A108" s="2704"/>
      <c r="B108" s="303" t="s">
        <v>271</v>
      </c>
      <c r="C108" s="319"/>
      <c r="D108" s="1751">
        <v>27</v>
      </c>
      <c r="E108" s="1751">
        <v>37</v>
      </c>
      <c r="F108" s="1751">
        <v>64</v>
      </c>
      <c r="G108" s="930">
        <v>0</v>
      </c>
      <c r="H108" s="930">
        <v>0</v>
      </c>
      <c r="I108" s="930">
        <v>0</v>
      </c>
      <c r="J108" s="930">
        <f t="shared" si="74"/>
        <v>27</v>
      </c>
      <c r="K108" s="930">
        <f t="shared" si="75"/>
        <v>37</v>
      </c>
      <c r="L108" s="930">
        <f t="shared" si="76"/>
        <v>64</v>
      </c>
      <c r="M108" s="51"/>
      <c r="N108" s="167" t="s">
        <v>716</v>
      </c>
      <c r="O108" s="2781"/>
    </row>
    <row r="109" spans="1:15" s="354" customFormat="1" ht="24.75" customHeight="1">
      <c r="A109" s="2705"/>
      <c r="B109" s="303" t="s">
        <v>992</v>
      </c>
      <c r="C109" s="319"/>
      <c r="D109" s="1751">
        <v>23</v>
      </c>
      <c r="E109" s="1751">
        <v>29</v>
      </c>
      <c r="F109" s="1751">
        <v>52</v>
      </c>
      <c r="G109" s="930">
        <v>0</v>
      </c>
      <c r="H109" s="930">
        <v>0</v>
      </c>
      <c r="I109" s="930">
        <v>0</v>
      </c>
      <c r="J109" s="930">
        <f t="shared" si="74"/>
        <v>23</v>
      </c>
      <c r="K109" s="930">
        <f t="shared" si="75"/>
        <v>29</v>
      </c>
      <c r="L109" s="930">
        <f t="shared" si="76"/>
        <v>52</v>
      </c>
      <c r="M109" s="51"/>
      <c r="N109" s="110" t="s">
        <v>1758</v>
      </c>
      <c r="O109" s="3032"/>
    </row>
    <row r="110" spans="1:15" ht="18.75" customHeight="1">
      <c r="A110" s="2706" t="s">
        <v>219</v>
      </c>
      <c r="B110" s="2706"/>
      <c r="C110" s="930"/>
      <c r="D110" s="930">
        <f>SUM(D107:D109)</f>
        <v>90</v>
      </c>
      <c r="E110" s="930">
        <f t="shared" ref="E110:I110" si="78">SUM(E107:E109)</f>
        <v>112</v>
      </c>
      <c r="F110" s="930">
        <f t="shared" si="78"/>
        <v>202</v>
      </c>
      <c r="G110" s="930">
        <f t="shared" si="78"/>
        <v>0</v>
      </c>
      <c r="H110" s="930">
        <f t="shared" si="78"/>
        <v>0</v>
      </c>
      <c r="I110" s="930">
        <f t="shared" si="78"/>
        <v>0</v>
      </c>
      <c r="J110" s="930">
        <f t="shared" si="74"/>
        <v>90</v>
      </c>
      <c r="K110" s="930">
        <f t="shared" si="75"/>
        <v>112</v>
      </c>
      <c r="L110" s="930">
        <f t="shared" si="76"/>
        <v>202</v>
      </c>
      <c r="M110" s="94"/>
      <c r="N110" s="2775" t="s">
        <v>2342</v>
      </c>
      <c r="O110" s="2775"/>
    </row>
    <row r="111" spans="1:15" ht="26.25" customHeight="1">
      <c r="A111" s="2786" t="s">
        <v>50</v>
      </c>
      <c r="B111" s="2786"/>
      <c r="C111" s="2786"/>
      <c r="D111" s="930">
        <f t="shared" ref="D111:L111" si="79">SUM(D110,D106,D105,D104,D103,D88,D79,D76,D70,D56,D51,D46,D43,D30,D22,D19,D13,D12,D11,D10,D9)</f>
        <v>1901</v>
      </c>
      <c r="E111" s="1751">
        <f t="shared" si="79"/>
        <v>1545</v>
      </c>
      <c r="F111" s="1751">
        <f t="shared" si="79"/>
        <v>3446</v>
      </c>
      <c r="G111" s="1751">
        <f t="shared" si="79"/>
        <v>1</v>
      </c>
      <c r="H111" s="1751">
        <f t="shared" si="79"/>
        <v>0</v>
      </c>
      <c r="I111" s="1751">
        <f t="shared" si="79"/>
        <v>1</v>
      </c>
      <c r="J111" s="1751">
        <f t="shared" si="79"/>
        <v>1902</v>
      </c>
      <c r="K111" s="1751">
        <f t="shared" si="79"/>
        <v>1545</v>
      </c>
      <c r="L111" s="1751">
        <f t="shared" si="79"/>
        <v>3447</v>
      </c>
      <c r="M111" s="94"/>
      <c r="N111" s="2787" t="s">
        <v>500</v>
      </c>
      <c r="O111" s="2787"/>
    </row>
    <row r="112" spans="1:15" ht="22.5" customHeight="1">
      <c r="A112" s="2788" t="s">
        <v>1805</v>
      </c>
      <c r="B112" s="2734"/>
      <c r="C112" s="293"/>
      <c r="D112" s="938"/>
      <c r="E112" s="938"/>
      <c r="F112" s="938"/>
      <c r="G112" s="938"/>
      <c r="H112" s="938"/>
      <c r="I112" s="938"/>
      <c r="J112" s="938"/>
      <c r="K112" s="938"/>
      <c r="L112" s="938"/>
      <c r="M112" s="94"/>
      <c r="N112" s="2787" t="s">
        <v>901</v>
      </c>
      <c r="O112" s="2787"/>
    </row>
    <row r="113" spans="1:18" ht="18" customHeight="1">
      <c r="A113" s="2703" t="s">
        <v>64</v>
      </c>
      <c r="B113" s="303" t="s">
        <v>87</v>
      </c>
      <c r="C113" s="303"/>
      <c r="D113" s="1751">
        <v>58</v>
      </c>
      <c r="E113" s="1751">
        <v>13</v>
      </c>
      <c r="F113" s="1751">
        <v>71</v>
      </c>
      <c r="G113" s="930">
        <v>0</v>
      </c>
      <c r="H113" s="930">
        <v>0</v>
      </c>
      <c r="I113" s="930">
        <v>0</v>
      </c>
      <c r="J113" s="930">
        <f>SUM(D113,G113)</f>
        <v>58</v>
      </c>
      <c r="K113" s="930">
        <f t="shared" ref="K113:L113" si="80">SUM(E113,H113)</f>
        <v>13</v>
      </c>
      <c r="L113" s="930">
        <f t="shared" si="80"/>
        <v>71</v>
      </c>
      <c r="M113" s="2789" t="s">
        <v>529</v>
      </c>
      <c r="N113" s="2789"/>
      <c r="O113" s="2790" t="s">
        <v>527</v>
      </c>
    </row>
    <row r="114" spans="1:18" ht="18" customHeight="1">
      <c r="A114" s="2704"/>
      <c r="B114" s="303" t="s">
        <v>84</v>
      </c>
      <c r="C114" s="303"/>
      <c r="D114" s="1751">
        <v>22</v>
      </c>
      <c r="E114" s="1751">
        <v>13</v>
      </c>
      <c r="F114" s="1751">
        <v>35</v>
      </c>
      <c r="G114" s="930">
        <v>0</v>
      </c>
      <c r="H114" s="930">
        <v>0</v>
      </c>
      <c r="I114" s="930">
        <v>0</v>
      </c>
      <c r="J114" s="930">
        <f t="shared" ref="J114:J116" si="81">SUM(D114,G114)</f>
        <v>22</v>
      </c>
      <c r="K114" s="930">
        <f t="shared" ref="K114:K116" si="82">SUM(E114,H114)</f>
        <v>13</v>
      </c>
      <c r="L114" s="930">
        <f t="shared" ref="L114:L116" si="83">SUM(F114,I114)</f>
        <v>35</v>
      </c>
      <c r="M114" s="110"/>
      <c r="N114" s="103" t="s">
        <v>532</v>
      </c>
      <c r="O114" s="2760"/>
    </row>
    <row r="115" spans="1:18" ht="18" customHeight="1">
      <c r="A115" s="2704"/>
      <c r="B115" s="303" t="s">
        <v>230</v>
      </c>
      <c r="C115" s="303"/>
      <c r="D115" s="1751">
        <v>30</v>
      </c>
      <c r="E115" s="1751">
        <v>7</v>
      </c>
      <c r="F115" s="1751">
        <v>37</v>
      </c>
      <c r="G115" s="930">
        <v>0</v>
      </c>
      <c r="H115" s="930">
        <v>0</v>
      </c>
      <c r="I115" s="930">
        <v>0</v>
      </c>
      <c r="J115" s="930">
        <f t="shared" si="81"/>
        <v>30</v>
      </c>
      <c r="K115" s="930">
        <f t="shared" si="82"/>
        <v>7</v>
      </c>
      <c r="L115" s="930">
        <f t="shared" si="83"/>
        <v>37</v>
      </c>
      <c r="M115" s="110"/>
      <c r="N115" s="110" t="s">
        <v>686</v>
      </c>
      <c r="O115" s="2760"/>
    </row>
    <row r="116" spans="1:18" ht="18" customHeight="1">
      <c r="A116" s="2704"/>
      <c r="B116" s="311" t="s">
        <v>82</v>
      </c>
      <c r="C116" s="2188"/>
      <c r="D116" s="2205">
        <v>36</v>
      </c>
      <c r="E116" s="2205">
        <v>10</v>
      </c>
      <c r="F116" s="2205">
        <v>46</v>
      </c>
      <c r="G116" s="2205">
        <v>0</v>
      </c>
      <c r="H116" s="2205">
        <v>0</v>
      </c>
      <c r="I116" s="2205">
        <v>0</v>
      </c>
      <c r="J116" s="2205">
        <f t="shared" si="81"/>
        <v>36</v>
      </c>
      <c r="K116" s="2205">
        <f t="shared" si="82"/>
        <v>10</v>
      </c>
      <c r="L116" s="2205">
        <f t="shared" si="83"/>
        <v>46</v>
      </c>
      <c r="M116" s="2241"/>
      <c r="N116" s="119" t="s">
        <v>533</v>
      </c>
      <c r="O116" s="2760"/>
    </row>
    <row r="117" spans="1:18" ht="18.75" customHeight="1" thickBot="1">
      <c r="A117" s="2728" t="s">
        <v>219</v>
      </c>
      <c r="B117" s="2728"/>
      <c r="C117" s="317"/>
      <c r="D117" s="317">
        <f>SUM(D113:D116)</f>
        <v>146</v>
      </c>
      <c r="E117" s="317">
        <f t="shared" ref="E117:L117" si="84">SUM(E113:E116)</f>
        <v>43</v>
      </c>
      <c r="F117" s="317">
        <f t="shared" si="84"/>
        <v>189</v>
      </c>
      <c r="G117" s="317">
        <f t="shared" si="84"/>
        <v>0</v>
      </c>
      <c r="H117" s="317">
        <f t="shared" si="84"/>
        <v>0</v>
      </c>
      <c r="I117" s="317">
        <f t="shared" si="84"/>
        <v>0</v>
      </c>
      <c r="J117" s="317">
        <f t="shared" si="84"/>
        <v>146</v>
      </c>
      <c r="K117" s="317">
        <f t="shared" si="84"/>
        <v>43</v>
      </c>
      <c r="L117" s="317">
        <f t="shared" si="84"/>
        <v>189</v>
      </c>
      <c r="M117" s="2528"/>
      <c r="N117" s="2766" t="s">
        <v>2342</v>
      </c>
      <c r="O117" s="2766"/>
      <c r="R117" s="326"/>
    </row>
    <row r="118" spans="1:18" s="740" customFormat="1" ht="24" customHeight="1" thickTop="1" thickBot="1">
      <c r="A118" s="2729" t="s">
        <v>2194</v>
      </c>
      <c r="B118" s="2729"/>
      <c r="C118" s="2243"/>
      <c r="D118" s="1450"/>
      <c r="E118" s="1450"/>
      <c r="F118" s="1450"/>
      <c r="G118" s="1450"/>
      <c r="H118" s="1450"/>
      <c r="I118" s="1450"/>
      <c r="J118" s="1450"/>
      <c r="K118" s="1450"/>
      <c r="L118" s="1450"/>
      <c r="M118" s="1558"/>
      <c r="N118" s="1558"/>
      <c r="O118" s="1558" t="s">
        <v>2195</v>
      </c>
    </row>
    <row r="119" spans="1:18" ht="18" customHeight="1" thickTop="1">
      <c r="A119" s="3058" t="s">
        <v>53</v>
      </c>
      <c r="B119" s="3058" t="s">
        <v>54</v>
      </c>
      <c r="C119" s="3058" t="s">
        <v>55</v>
      </c>
      <c r="D119" s="3058" t="s">
        <v>45</v>
      </c>
      <c r="E119" s="3058"/>
      <c r="F119" s="3058"/>
      <c r="G119" s="3058" t="s">
        <v>46</v>
      </c>
      <c r="H119" s="3058"/>
      <c r="I119" s="3058"/>
      <c r="J119" s="3058" t="s">
        <v>905</v>
      </c>
      <c r="K119" s="3058"/>
      <c r="L119" s="3058"/>
      <c r="M119" s="3094" t="s">
        <v>503</v>
      </c>
      <c r="N119" s="3094" t="s">
        <v>509</v>
      </c>
      <c r="O119" s="3094" t="s">
        <v>502</v>
      </c>
      <c r="R119" s="326"/>
    </row>
    <row r="120" spans="1:18" ht="18" customHeight="1">
      <c r="A120" s="3054"/>
      <c r="B120" s="3054"/>
      <c r="C120" s="3054"/>
      <c r="D120" s="732"/>
      <c r="E120" s="732" t="s">
        <v>890</v>
      </c>
      <c r="F120" s="732"/>
      <c r="G120" s="732"/>
      <c r="H120" s="732" t="s">
        <v>463</v>
      </c>
      <c r="I120" s="732"/>
      <c r="J120" s="732"/>
      <c r="K120" s="732" t="s">
        <v>464</v>
      </c>
      <c r="L120" s="732"/>
      <c r="M120" s="3095"/>
      <c r="N120" s="3095"/>
      <c r="O120" s="3095"/>
      <c r="R120" s="326"/>
    </row>
    <row r="121" spans="1:18" ht="18" customHeight="1">
      <c r="A121" s="3054"/>
      <c r="B121" s="3054"/>
      <c r="C121" s="3054"/>
      <c r="D121" s="1318" t="s">
        <v>931</v>
      </c>
      <c r="E121" s="1318" t="s">
        <v>1126</v>
      </c>
      <c r="F121" s="1316" t="s">
        <v>954</v>
      </c>
      <c r="G121" s="1318" t="s">
        <v>931</v>
      </c>
      <c r="H121" s="1318" t="s">
        <v>1126</v>
      </c>
      <c r="I121" s="1316" t="s">
        <v>954</v>
      </c>
      <c r="J121" s="1318" t="s">
        <v>931</v>
      </c>
      <c r="K121" s="1318" t="s">
        <v>1126</v>
      </c>
      <c r="L121" s="1316" t="s">
        <v>954</v>
      </c>
      <c r="M121" s="3095"/>
      <c r="N121" s="3095"/>
      <c r="O121" s="3095"/>
      <c r="R121" s="326"/>
    </row>
    <row r="122" spans="1:18" ht="18" customHeight="1" thickBot="1">
      <c r="A122" s="3059"/>
      <c r="B122" s="3059"/>
      <c r="C122" s="3059"/>
      <c r="D122" s="734" t="s">
        <v>934</v>
      </c>
      <c r="E122" s="734" t="s">
        <v>935</v>
      </c>
      <c r="F122" s="734" t="s">
        <v>936</v>
      </c>
      <c r="G122" s="734" t="s">
        <v>934</v>
      </c>
      <c r="H122" s="734" t="s">
        <v>935</v>
      </c>
      <c r="I122" s="734" t="s">
        <v>936</v>
      </c>
      <c r="J122" s="734" t="s">
        <v>934</v>
      </c>
      <c r="K122" s="734" t="s">
        <v>935</v>
      </c>
      <c r="L122" s="734" t="s">
        <v>936</v>
      </c>
      <c r="M122" s="3096"/>
      <c r="N122" s="3096"/>
      <c r="O122" s="3096"/>
    </row>
    <row r="123" spans="1:18" ht="29.25" customHeight="1">
      <c r="A123" s="2529" t="s">
        <v>996</v>
      </c>
      <c r="B123" s="303" t="s">
        <v>250</v>
      </c>
      <c r="C123" s="303"/>
      <c r="D123" s="1751">
        <v>38</v>
      </c>
      <c r="E123" s="1751">
        <v>9</v>
      </c>
      <c r="F123" s="1751">
        <v>47</v>
      </c>
      <c r="G123" s="930">
        <v>0</v>
      </c>
      <c r="H123" s="930">
        <v>0</v>
      </c>
      <c r="I123" s="930">
        <v>0</v>
      </c>
      <c r="J123" s="1751">
        <f>SUM(D123,G123)</f>
        <v>38</v>
      </c>
      <c r="K123" s="2647">
        <f t="shared" ref="K123:L123" si="85">SUM(E123,H123)</f>
        <v>9</v>
      </c>
      <c r="L123" s="2647">
        <f t="shared" si="85"/>
        <v>47</v>
      </c>
      <c r="M123" s="94"/>
      <c r="N123" s="103" t="s">
        <v>709</v>
      </c>
      <c r="O123" s="2530" t="s">
        <v>1798</v>
      </c>
      <c r="R123" s="326"/>
    </row>
    <row r="124" spans="1:18" ht="22.5" customHeight="1">
      <c r="A124" s="2709" t="s">
        <v>995</v>
      </c>
      <c r="B124" s="303" t="s">
        <v>77</v>
      </c>
      <c r="C124" s="303"/>
      <c r="D124" s="1751">
        <v>35</v>
      </c>
      <c r="E124" s="1751">
        <v>17</v>
      </c>
      <c r="F124" s="1751">
        <v>52</v>
      </c>
      <c r="G124" s="930">
        <f>SUM(G114:G117)</f>
        <v>0</v>
      </c>
      <c r="H124" s="930">
        <f>SUM(H114:H117)</f>
        <v>0</v>
      </c>
      <c r="I124" s="930">
        <f>SUM(I114:I117)</f>
        <v>0</v>
      </c>
      <c r="J124" s="930">
        <f>SUM(D124,G124)</f>
        <v>35</v>
      </c>
      <c r="K124" s="930">
        <f t="shared" ref="K124:L124" si="86">SUM(E124,H124)</f>
        <v>17</v>
      </c>
      <c r="L124" s="930">
        <f t="shared" si="86"/>
        <v>52</v>
      </c>
      <c r="M124" s="72"/>
      <c r="N124" s="313" t="s">
        <v>519</v>
      </c>
      <c r="O124" s="3099" t="s">
        <v>1819</v>
      </c>
    </row>
    <row r="125" spans="1:18" ht="22.5" customHeight="1">
      <c r="A125" s="2710"/>
      <c r="B125" s="2157" t="s">
        <v>79</v>
      </c>
      <c r="C125" s="2157"/>
      <c r="D125" s="2201">
        <v>34</v>
      </c>
      <c r="E125" s="2201">
        <v>11</v>
      </c>
      <c r="F125" s="2201">
        <v>45</v>
      </c>
      <c r="G125" s="2201">
        <f>SUM(G115:G124)</f>
        <v>0</v>
      </c>
      <c r="H125" s="2201">
        <f>SUM(H115:H124)</f>
        <v>0</v>
      </c>
      <c r="I125" s="2201">
        <f>SUM(I115:I124)</f>
        <v>0</v>
      </c>
      <c r="J125" s="2201">
        <f>SUM(D125,G125)</f>
        <v>34</v>
      </c>
      <c r="K125" s="2201">
        <f t="shared" ref="K125" si="87">SUM(E125,H125)</f>
        <v>11</v>
      </c>
      <c r="L125" s="2201">
        <f t="shared" ref="L125" si="88">SUM(F125,I125)</f>
        <v>45</v>
      </c>
      <c r="M125" s="72"/>
      <c r="N125" s="2171" t="s">
        <v>522</v>
      </c>
      <c r="O125" s="3100"/>
    </row>
    <row r="126" spans="1:18" ht="21.75" customHeight="1">
      <c r="A126" s="2710"/>
      <c r="B126" s="2157" t="s">
        <v>78</v>
      </c>
      <c r="C126" s="2157"/>
      <c r="D126" s="2201">
        <v>27</v>
      </c>
      <c r="E126" s="2201">
        <v>11</v>
      </c>
      <c r="F126" s="2201">
        <v>38</v>
      </c>
      <c r="G126" s="2201">
        <v>0</v>
      </c>
      <c r="H126" s="2201">
        <v>0</v>
      </c>
      <c r="I126" s="2201">
        <v>0</v>
      </c>
      <c r="J126" s="2201">
        <f>SUM(D126,G126)</f>
        <v>27</v>
      </c>
      <c r="K126" s="2201">
        <f t="shared" ref="K126:L126" si="89">SUM(E126,H126)</f>
        <v>11</v>
      </c>
      <c r="L126" s="2201">
        <f t="shared" si="89"/>
        <v>38</v>
      </c>
      <c r="M126" s="72"/>
      <c r="N126" s="2171" t="s">
        <v>521</v>
      </c>
      <c r="O126" s="3100"/>
    </row>
    <row r="127" spans="1:18" ht="21.75" customHeight="1">
      <c r="A127" s="2711"/>
      <c r="B127" s="303" t="s">
        <v>80</v>
      </c>
      <c r="C127" s="303"/>
      <c r="D127" s="1751">
        <v>18</v>
      </c>
      <c r="E127" s="1751">
        <v>5</v>
      </c>
      <c r="F127" s="1751">
        <v>23</v>
      </c>
      <c r="G127" s="939">
        <v>0</v>
      </c>
      <c r="H127" s="939">
        <v>0</v>
      </c>
      <c r="I127" s="939">
        <v>0</v>
      </c>
      <c r="J127" s="930">
        <f t="shared" ref="J127" si="90">SUM(D127,G127)</f>
        <v>18</v>
      </c>
      <c r="K127" s="930">
        <f t="shared" ref="K127:K136" si="91">SUM(E127,H127)</f>
        <v>5</v>
      </c>
      <c r="L127" s="930">
        <f t="shared" ref="L127:L136" si="92">SUM(F127,I127)</f>
        <v>23</v>
      </c>
      <c r="M127" s="72"/>
      <c r="N127" s="313" t="s">
        <v>523</v>
      </c>
      <c r="O127" s="3101"/>
    </row>
    <row r="128" spans="1:18" ht="21.75" customHeight="1">
      <c r="A128" s="2706" t="s">
        <v>219</v>
      </c>
      <c r="B128" s="2706"/>
      <c r="C128" s="303"/>
      <c r="D128" s="930">
        <f t="shared" ref="D128:L128" si="93">SUM(D124:D125,D126:D127)</f>
        <v>114</v>
      </c>
      <c r="E128" s="930">
        <f t="shared" si="93"/>
        <v>44</v>
      </c>
      <c r="F128" s="930">
        <f t="shared" si="93"/>
        <v>158</v>
      </c>
      <c r="G128" s="930">
        <f t="shared" si="93"/>
        <v>0</v>
      </c>
      <c r="H128" s="930">
        <f t="shared" si="93"/>
        <v>0</v>
      </c>
      <c r="I128" s="930">
        <f t="shared" si="93"/>
        <v>0</v>
      </c>
      <c r="J128" s="930">
        <f t="shared" si="93"/>
        <v>114</v>
      </c>
      <c r="K128" s="930">
        <f t="shared" si="93"/>
        <v>44</v>
      </c>
      <c r="L128" s="930">
        <f t="shared" si="93"/>
        <v>158</v>
      </c>
      <c r="M128" s="167"/>
      <c r="N128" s="3006" t="s">
        <v>2348</v>
      </c>
      <c r="O128" s="3006"/>
      <c r="P128" s="169"/>
    </row>
    <row r="129" spans="1:16" ht="19.5" customHeight="1">
      <c r="A129" s="2709" t="s">
        <v>26</v>
      </c>
      <c r="B129" s="303" t="s">
        <v>100</v>
      </c>
      <c r="C129" s="303"/>
      <c r="D129" s="1751">
        <v>25</v>
      </c>
      <c r="E129" s="1751">
        <v>21</v>
      </c>
      <c r="F129" s="1751">
        <v>46</v>
      </c>
      <c r="G129" s="930">
        <f>SUM(G125:G125,G127:G128)</f>
        <v>0</v>
      </c>
      <c r="H129" s="930">
        <f>SUM(H125:H125,H127:H128)</f>
        <v>0</v>
      </c>
      <c r="I129" s="930">
        <f>SUM(I125:I125,I127:I128)</f>
        <v>0</v>
      </c>
      <c r="J129" s="930">
        <f>SUM(D129,G129)</f>
        <v>25</v>
      </c>
      <c r="K129" s="2201">
        <f t="shared" ref="K129:L129" si="94">SUM(E129,H129)</f>
        <v>21</v>
      </c>
      <c r="L129" s="2201">
        <f t="shared" si="94"/>
        <v>46</v>
      </c>
      <c r="M129" s="51"/>
      <c r="N129" s="313" t="s">
        <v>544</v>
      </c>
      <c r="O129" s="2790" t="s">
        <v>1820</v>
      </c>
    </row>
    <row r="130" spans="1:16" ht="19.5" customHeight="1">
      <c r="A130" s="2710"/>
      <c r="B130" s="303" t="s">
        <v>101</v>
      </c>
      <c r="C130" s="303"/>
      <c r="D130" s="1751">
        <v>20</v>
      </c>
      <c r="E130" s="1751">
        <v>17</v>
      </c>
      <c r="F130" s="1751">
        <v>37</v>
      </c>
      <c r="G130" s="930">
        <v>0</v>
      </c>
      <c r="H130" s="930">
        <v>0</v>
      </c>
      <c r="I130" s="930">
        <v>0</v>
      </c>
      <c r="J130" s="2201">
        <f t="shared" ref="J130:J134" si="95">SUM(D130,G130)</f>
        <v>20</v>
      </c>
      <c r="K130" s="2201">
        <f t="shared" ref="K130:K134" si="96">SUM(E130,H130)</f>
        <v>17</v>
      </c>
      <c r="L130" s="2201">
        <f t="shared" ref="L130:L134" si="97">SUM(F130,I130)</f>
        <v>37</v>
      </c>
      <c r="M130" s="51"/>
      <c r="N130" s="313" t="s">
        <v>605</v>
      </c>
      <c r="O130" s="2760"/>
    </row>
    <row r="131" spans="1:16" ht="19.5" customHeight="1">
      <c r="A131" s="2710"/>
      <c r="B131" s="311" t="s">
        <v>88</v>
      </c>
      <c r="C131" s="311"/>
      <c r="D131" s="1753">
        <v>28</v>
      </c>
      <c r="E131" s="1753">
        <v>10</v>
      </c>
      <c r="F131" s="1751">
        <v>38</v>
      </c>
      <c r="G131" s="2201">
        <v>0</v>
      </c>
      <c r="H131" s="2201">
        <v>0</v>
      </c>
      <c r="I131" s="2201">
        <v>0</v>
      </c>
      <c r="J131" s="2201">
        <f t="shared" si="95"/>
        <v>28</v>
      </c>
      <c r="K131" s="2201">
        <f t="shared" si="96"/>
        <v>10</v>
      </c>
      <c r="L131" s="2201">
        <f t="shared" si="97"/>
        <v>38</v>
      </c>
      <c r="M131" s="52"/>
      <c r="N131" s="312" t="s">
        <v>538</v>
      </c>
      <c r="O131" s="2760"/>
    </row>
    <row r="132" spans="1:16" ht="19.5" customHeight="1">
      <c r="A132" s="2710"/>
      <c r="B132" s="303" t="s">
        <v>89</v>
      </c>
      <c r="C132" s="303"/>
      <c r="D132" s="1751">
        <v>35</v>
      </c>
      <c r="E132" s="1751">
        <v>20</v>
      </c>
      <c r="F132" s="1751">
        <v>55</v>
      </c>
      <c r="G132" s="2201">
        <v>0</v>
      </c>
      <c r="H132" s="2201">
        <v>0</v>
      </c>
      <c r="I132" s="2201">
        <v>0</v>
      </c>
      <c r="J132" s="2201">
        <f t="shared" si="95"/>
        <v>35</v>
      </c>
      <c r="K132" s="2201">
        <f t="shared" si="96"/>
        <v>20</v>
      </c>
      <c r="L132" s="2201">
        <f t="shared" si="97"/>
        <v>55</v>
      </c>
      <c r="M132" s="51"/>
      <c r="N132" s="313" t="s">
        <v>539</v>
      </c>
      <c r="O132" s="2760"/>
    </row>
    <row r="133" spans="1:16" ht="34.5" customHeight="1">
      <c r="A133" s="2710"/>
      <c r="B133" s="303" t="s">
        <v>268</v>
      </c>
      <c r="C133" s="303"/>
      <c r="D133" s="1751">
        <v>36</v>
      </c>
      <c r="E133" s="1751">
        <v>10</v>
      </c>
      <c r="F133" s="1751">
        <v>46</v>
      </c>
      <c r="G133" s="2201">
        <v>0</v>
      </c>
      <c r="H133" s="2201">
        <v>0</v>
      </c>
      <c r="I133" s="2201">
        <v>0</v>
      </c>
      <c r="J133" s="2201">
        <f t="shared" si="95"/>
        <v>36</v>
      </c>
      <c r="K133" s="2201">
        <f t="shared" si="96"/>
        <v>10</v>
      </c>
      <c r="L133" s="2201">
        <f t="shared" si="97"/>
        <v>46</v>
      </c>
      <c r="M133" s="51"/>
      <c r="N133" s="171" t="s">
        <v>687</v>
      </c>
      <c r="O133" s="2760"/>
    </row>
    <row r="134" spans="1:16" ht="30" customHeight="1">
      <c r="A134" s="2711"/>
      <c r="B134" s="1548" t="s">
        <v>1894</v>
      </c>
      <c r="C134" s="1738"/>
      <c r="D134" s="1751">
        <v>3</v>
      </c>
      <c r="E134" s="1751">
        <v>0</v>
      </c>
      <c r="F134" s="1751">
        <v>3</v>
      </c>
      <c r="G134" s="2201">
        <v>0</v>
      </c>
      <c r="H134" s="2201">
        <v>0</v>
      </c>
      <c r="I134" s="2201">
        <v>0</v>
      </c>
      <c r="J134" s="2201">
        <f t="shared" si="95"/>
        <v>3</v>
      </c>
      <c r="K134" s="2201">
        <f t="shared" si="96"/>
        <v>0</v>
      </c>
      <c r="L134" s="2201">
        <f t="shared" si="97"/>
        <v>3</v>
      </c>
      <c r="M134" s="51"/>
      <c r="N134" s="2107" t="s">
        <v>541</v>
      </c>
      <c r="O134" s="2761"/>
    </row>
    <row r="135" spans="1:16" ht="19.5" customHeight="1">
      <c r="A135" s="2706" t="s">
        <v>219</v>
      </c>
      <c r="B135" s="2706"/>
      <c r="C135" s="930"/>
      <c r="D135" s="930">
        <f>SUM(D129:D134)</f>
        <v>147</v>
      </c>
      <c r="E135" s="1751">
        <f t="shared" ref="E135:L135" si="98">SUM(E129:E134)</f>
        <v>78</v>
      </c>
      <c r="F135" s="1751">
        <f t="shared" si="98"/>
        <v>225</v>
      </c>
      <c r="G135" s="1751">
        <f t="shared" si="98"/>
        <v>0</v>
      </c>
      <c r="H135" s="1751">
        <f t="shared" si="98"/>
        <v>0</v>
      </c>
      <c r="I135" s="1751">
        <f t="shared" si="98"/>
        <v>0</v>
      </c>
      <c r="J135" s="1751">
        <f t="shared" si="98"/>
        <v>147</v>
      </c>
      <c r="K135" s="1751">
        <f t="shared" si="98"/>
        <v>78</v>
      </c>
      <c r="L135" s="1751">
        <f t="shared" si="98"/>
        <v>225</v>
      </c>
      <c r="M135" s="924"/>
      <c r="N135" s="2775" t="s">
        <v>2348</v>
      </c>
      <c r="O135" s="2775"/>
    </row>
    <row r="136" spans="1:16" s="327" customFormat="1" ht="19.5" customHeight="1">
      <c r="A136" s="2703" t="s">
        <v>42</v>
      </c>
      <c r="B136" s="303" t="s">
        <v>100</v>
      </c>
      <c r="C136" s="303"/>
      <c r="D136" s="1751">
        <v>0</v>
      </c>
      <c r="E136" s="1751">
        <v>7</v>
      </c>
      <c r="F136" s="1751">
        <v>7</v>
      </c>
      <c r="G136" s="930">
        <v>0</v>
      </c>
      <c r="H136" s="930">
        <v>0</v>
      </c>
      <c r="I136" s="930">
        <v>0</v>
      </c>
      <c r="J136" s="930">
        <f>SUM(D136,G136)</f>
        <v>0</v>
      </c>
      <c r="K136" s="930">
        <f t="shared" si="91"/>
        <v>7</v>
      </c>
      <c r="L136" s="930">
        <f t="shared" si="92"/>
        <v>7</v>
      </c>
      <c r="M136" s="94"/>
      <c r="N136" s="304" t="s">
        <v>544</v>
      </c>
      <c r="O136" s="2934" t="s">
        <v>543</v>
      </c>
      <c r="P136" s="90"/>
    </row>
    <row r="137" spans="1:16" ht="19.5" customHeight="1">
      <c r="A137" s="2704"/>
      <c r="B137" s="303" t="s">
        <v>101</v>
      </c>
      <c r="C137" s="303"/>
      <c r="D137" s="2201">
        <v>0</v>
      </c>
      <c r="E137" s="1751">
        <v>12</v>
      </c>
      <c r="F137" s="1751">
        <v>12</v>
      </c>
      <c r="G137" s="930">
        <v>0</v>
      </c>
      <c r="H137" s="930">
        <v>0</v>
      </c>
      <c r="I137" s="930">
        <v>0</v>
      </c>
      <c r="J137" s="930">
        <f t="shared" ref="J137:J142" si="99">SUM(D137,G137)</f>
        <v>0</v>
      </c>
      <c r="K137" s="930">
        <f t="shared" ref="K137:K142" si="100">SUM(E137,H137)</f>
        <v>12</v>
      </c>
      <c r="L137" s="930">
        <f t="shared" ref="L137:L142" si="101">SUM(F137,I137)</f>
        <v>12</v>
      </c>
      <c r="M137" s="51"/>
      <c r="N137" s="313" t="s">
        <v>605</v>
      </c>
      <c r="O137" s="2935"/>
    </row>
    <row r="138" spans="1:16" ht="19.5" customHeight="1">
      <c r="A138" s="2704"/>
      <c r="B138" s="303" t="s">
        <v>88</v>
      </c>
      <c r="C138" s="303"/>
      <c r="D138" s="2201">
        <v>0</v>
      </c>
      <c r="E138" s="1751">
        <v>12</v>
      </c>
      <c r="F138" s="1751">
        <v>12</v>
      </c>
      <c r="G138" s="930">
        <v>0</v>
      </c>
      <c r="H138" s="930">
        <v>0</v>
      </c>
      <c r="I138" s="930">
        <v>0</v>
      </c>
      <c r="J138" s="930">
        <f t="shared" si="99"/>
        <v>0</v>
      </c>
      <c r="K138" s="930">
        <f t="shared" si="100"/>
        <v>12</v>
      </c>
      <c r="L138" s="930">
        <f t="shared" si="101"/>
        <v>12</v>
      </c>
      <c r="M138" s="94"/>
      <c r="N138" s="304" t="s">
        <v>538</v>
      </c>
      <c r="O138" s="2935"/>
    </row>
    <row r="139" spans="1:16" s="327" customFormat="1" ht="19.5" customHeight="1">
      <c r="A139" s="2704"/>
      <c r="B139" s="303" t="s">
        <v>78</v>
      </c>
      <c r="C139" s="303"/>
      <c r="D139" s="2201">
        <v>0</v>
      </c>
      <c r="E139" s="1751">
        <v>4</v>
      </c>
      <c r="F139" s="1751">
        <v>4</v>
      </c>
      <c r="G139" s="939">
        <v>0</v>
      </c>
      <c r="H139" s="939">
        <v>0</v>
      </c>
      <c r="I139" s="939">
        <v>0</v>
      </c>
      <c r="J139" s="930">
        <f t="shared" si="99"/>
        <v>0</v>
      </c>
      <c r="K139" s="930">
        <f t="shared" si="100"/>
        <v>4</v>
      </c>
      <c r="L139" s="930">
        <f t="shared" si="101"/>
        <v>4</v>
      </c>
      <c r="M139" s="72"/>
      <c r="N139" s="313" t="s">
        <v>521</v>
      </c>
      <c r="O139" s="2935"/>
    </row>
    <row r="140" spans="1:16" ht="19.5" customHeight="1">
      <c r="A140" s="2704"/>
      <c r="B140" s="303" t="s">
        <v>77</v>
      </c>
      <c r="C140" s="303"/>
      <c r="D140" s="2201">
        <v>0</v>
      </c>
      <c r="E140" s="1751">
        <v>8</v>
      </c>
      <c r="F140" s="1751">
        <v>8</v>
      </c>
      <c r="G140" s="930">
        <v>0</v>
      </c>
      <c r="H140" s="930">
        <v>0</v>
      </c>
      <c r="I140" s="930">
        <v>0</v>
      </c>
      <c r="J140" s="930">
        <f t="shared" si="99"/>
        <v>0</v>
      </c>
      <c r="K140" s="930">
        <f t="shared" si="100"/>
        <v>8</v>
      </c>
      <c r="L140" s="930">
        <f t="shared" si="101"/>
        <v>8</v>
      </c>
      <c r="M140" s="72"/>
      <c r="N140" s="313" t="s">
        <v>519</v>
      </c>
      <c r="O140" s="2935"/>
    </row>
    <row r="141" spans="1:16" ht="19.5" customHeight="1">
      <c r="A141" s="2704"/>
      <c r="B141" s="303" t="s">
        <v>80</v>
      </c>
      <c r="C141" s="303"/>
      <c r="D141" s="2201">
        <v>0</v>
      </c>
      <c r="E141" s="1751">
        <v>3</v>
      </c>
      <c r="F141" s="1751">
        <v>3</v>
      </c>
      <c r="G141" s="939">
        <v>0</v>
      </c>
      <c r="H141" s="939">
        <v>0</v>
      </c>
      <c r="I141" s="939">
        <v>0</v>
      </c>
      <c r="J141" s="930">
        <f t="shared" si="99"/>
        <v>0</v>
      </c>
      <c r="K141" s="930">
        <f t="shared" si="100"/>
        <v>3</v>
      </c>
      <c r="L141" s="930">
        <f t="shared" si="101"/>
        <v>3</v>
      </c>
      <c r="M141" s="72"/>
      <c r="N141" s="313" t="s">
        <v>523</v>
      </c>
      <c r="O141" s="2935"/>
    </row>
    <row r="142" spans="1:16" s="327" customFormat="1" ht="31.5" customHeight="1">
      <c r="A142" s="2704"/>
      <c r="B142" s="311" t="s">
        <v>174</v>
      </c>
      <c r="C142" s="311"/>
      <c r="D142" s="2205">
        <v>0</v>
      </c>
      <c r="E142" s="1753">
        <v>5</v>
      </c>
      <c r="F142" s="2205">
        <v>5</v>
      </c>
      <c r="G142" s="936">
        <v>0</v>
      </c>
      <c r="H142" s="936">
        <v>0</v>
      </c>
      <c r="I142" s="936">
        <v>0</v>
      </c>
      <c r="J142" s="2205">
        <f t="shared" si="99"/>
        <v>0</v>
      </c>
      <c r="K142" s="2205">
        <f t="shared" si="100"/>
        <v>5</v>
      </c>
      <c r="L142" s="2205">
        <f t="shared" si="101"/>
        <v>5</v>
      </c>
      <c r="M142" s="345"/>
      <c r="N142" s="345" t="s">
        <v>540</v>
      </c>
      <c r="O142" s="2935"/>
    </row>
    <row r="143" spans="1:16" ht="19.5" customHeight="1" thickBot="1">
      <c r="A143" s="2728" t="s">
        <v>219</v>
      </c>
      <c r="B143" s="2728"/>
      <c r="C143" s="317"/>
      <c r="D143" s="317">
        <f>SUM(D136:D142)</f>
        <v>0</v>
      </c>
      <c r="E143" s="317">
        <f t="shared" ref="E143:L143" si="102">SUM(E136:E142)</f>
        <v>51</v>
      </c>
      <c r="F143" s="317">
        <f t="shared" si="102"/>
        <v>51</v>
      </c>
      <c r="G143" s="317">
        <f t="shared" si="102"/>
        <v>0</v>
      </c>
      <c r="H143" s="317">
        <f t="shared" si="102"/>
        <v>0</v>
      </c>
      <c r="I143" s="317">
        <f t="shared" si="102"/>
        <v>0</v>
      </c>
      <c r="J143" s="317">
        <f t="shared" si="102"/>
        <v>0</v>
      </c>
      <c r="K143" s="317">
        <f t="shared" si="102"/>
        <v>51</v>
      </c>
      <c r="L143" s="317">
        <f t="shared" si="102"/>
        <v>51</v>
      </c>
      <c r="M143" s="346"/>
      <c r="N143" s="2766" t="s">
        <v>2348</v>
      </c>
      <c r="O143" s="2766"/>
    </row>
    <row r="144" spans="1:16" ht="19.5" customHeight="1" thickTop="1">
      <c r="A144" s="2153"/>
      <c r="B144" s="2153"/>
      <c r="C144" s="2213"/>
      <c r="D144" s="2213"/>
      <c r="E144" s="2213"/>
      <c r="F144" s="2213"/>
      <c r="G144" s="2213"/>
      <c r="H144" s="2213"/>
      <c r="I144" s="2213"/>
      <c r="J144" s="2213"/>
      <c r="K144" s="2213"/>
      <c r="L144" s="2213"/>
      <c r="M144" s="737"/>
      <c r="N144" s="2170"/>
      <c r="O144" s="2170"/>
    </row>
    <row r="145" spans="1:18" ht="19.5" customHeight="1">
      <c r="A145" s="2153"/>
      <c r="B145" s="2153"/>
      <c r="C145" s="2213"/>
      <c r="D145" s="2213"/>
      <c r="E145" s="2213"/>
      <c r="F145" s="2213"/>
      <c r="G145" s="2213"/>
      <c r="H145" s="2213"/>
      <c r="I145" s="2213"/>
      <c r="J145" s="2213"/>
      <c r="K145" s="2213"/>
      <c r="L145" s="2213"/>
      <c r="M145" s="737"/>
      <c r="N145" s="2170"/>
      <c r="O145" s="2170"/>
    </row>
    <row r="146" spans="1:18" s="2214" customFormat="1" ht="24" customHeight="1" thickBot="1">
      <c r="A146" s="2729" t="s">
        <v>2194</v>
      </c>
      <c r="B146" s="2729"/>
      <c r="C146" s="2243"/>
      <c r="D146" s="1450"/>
      <c r="E146" s="1450"/>
      <c r="F146" s="1450"/>
      <c r="G146" s="1450"/>
      <c r="H146" s="1450"/>
      <c r="I146" s="1450"/>
      <c r="J146" s="1450"/>
      <c r="K146" s="1450"/>
      <c r="L146" s="1450"/>
      <c r="M146" s="1558"/>
      <c r="N146" s="1558"/>
      <c r="O146" s="1558" t="s">
        <v>2195</v>
      </c>
    </row>
    <row r="147" spans="1:18" ht="18" customHeight="1" thickTop="1">
      <c r="A147" s="3058" t="s">
        <v>53</v>
      </c>
      <c r="B147" s="3058" t="s">
        <v>54</v>
      </c>
      <c r="C147" s="3058" t="s">
        <v>55</v>
      </c>
      <c r="D147" s="3058" t="s">
        <v>45</v>
      </c>
      <c r="E147" s="3058"/>
      <c r="F147" s="3058"/>
      <c r="G147" s="3058" t="s">
        <v>46</v>
      </c>
      <c r="H147" s="3058"/>
      <c r="I147" s="3058"/>
      <c r="J147" s="3058" t="s">
        <v>905</v>
      </c>
      <c r="K147" s="3058"/>
      <c r="L147" s="3058"/>
      <c r="M147" s="3094" t="s">
        <v>503</v>
      </c>
      <c r="N147" s="3094" t="s">
        <v>509</v>
      </c>
      <c r="O147" s="3094" t="s">
        <v>502</v>
      </c>
      <c r="R147" s="942"/>
    </row>
    <row r="148" spans="1:18" ht="18" customHeight="1">
      <c r="A148" s="3054"/>
      <c r="B148" s="3054"/>
      <c r="C148" s="3054"/>
      <c r="D148" s="2153"/>
      <c r="E148" s="2153" t="s">
        <v>890</v>
      </c>
      <c r="F148" s="2153"/>
      <c r="G148" s="2153"/>
      <c r="H148" s="2153" t="s">
        <v>463</v>
      </c>
      <c r="I148" s="2153"/>
      <c r="J148" s="2153"/>
      <c r="K148" s="2153" t="s">
        <v>464</v>
      </c>
      <c r="L148" s="2153"/>
      <c r="M148" s="3095"/>
      <c r="N148" s="3095"/>
      <c r="O148" s="3095"/>
      <c r="R148" s="942"/>
    </row>
    <row r="149" spans="1:18" ht="18" customHeight="1">
      <c r="A149" s="3054"/>
      <c r="B149" s="3054"/>
      <c r="C149" s="3054"/>
      <c r="D149" s="2175" t="s">
        <v>931</v>
      </c>
      <c r="E149" s="2175" t="s">
        <v>1126</v>
      </c>
      <c r="F149" s="2151" t="s">
        <v>954</v>
      </c>
      <c r="G149" s="2175" t="s">
        <v>931</v>
      </c>
      <c r="H149" s="2175" t="s">
        <v>1126</v>
      </c>
      <c r="I149" s="2151" t="s">
        <v>954</v>
      </c>
      <c r="J149" s="2175" t="s">
        <v>931</v>
      </c>
      <c r="K149" s="2175" t="s">
        <v>1126</v>
      </c>
      <c r="L149" s="2151" t="s">
        <v>954</v>
      </c>
      <c r="M149" s="3095"/>
      <c r="N149" s="3095"/>
      <c r="O149" s="3095"/>
      <c r="R149" s="942"/>
    </row>
    <row r="150" spans="1:18" ht="18" customHeight="1" thickBot="1">
      <c r="A150" s="3059"/>
      <c r="B150" s="3059"/>
      <c r="C150" s="3059"/>
      <c r="D150" s="2182" t="s">
        <v>934</v>
      </c>
      <c r="E150" s="2182" t="s">
        <v>935</v>
      </c>
      <c r="F150" s="2182" t="s">
        <v>936</v>
      </c>
      <c r="G150" s="2182" t="s">
        <v>934</v>
      </c>
      <c r="H150" s="2182" t="s">
        <v>935</v>
      </c>
      <c r="I150" s="2182" t="s">
        <v>936</v>
      </c>
      <c r="J150" s="2182" t="s">
        <v>934</v>
      </c>
      <c r="K150" s="2182" t="s">
        <v>935</v>
      </c>
      <c r="L150" s="2182" t="s">
        <v>936</v>
      </c>
      <c r="M150" s="3096"/>
      <c r="N150" s="3096"/>
      <c r="O150" s="3096"/>
    </row>
    <row r="151" spans="1:18" ht="19.5" customHeight="1">
      <c r="A151" s="2715" t="s">
        <v>181</v>
      </c>
      <c r="B151" s="2162" t="s">
        <v>100</v>
      </c>
      <c r="C151" s="2162"/>
      <c r="D151" s="2218">
        <v>9</v>
      </c>
      <c r="E151" s="2218">
        <v>1</v>
      </c>
      <c r="F151" s="2218">
        <v>10</v>
      </c>
      <c r="G151" s="2218">
        <f>SUM(G137:G143)</f>
        <v>0</v>
      </c>
      <c r="H151" s="2218">
        <f>SUM(H137:H143)</f>
        <v>0</v>
      </c>
      <c r="I151" s="2218">
        <f>SUM(I137:I143)</f>
        <v>0</v>
      </c>
      <c r="J151" s="2218">
        <f>SUM(D151,G151)</f>
        <v>9</v>
      </c>
      <c r="K151" s="2218">
        <f t="shared" ref="K151:L151" si="103">SUM(E151,H151)</f>
        <v>1</v>
      </c>
      <c r="L151" s="2218">
        <f t="shared" si="103"/>
        <v>10</v>
      </c>
      <c r="M151" s="2240"/>
      <c r="N151" s="251" t="s">
        <v>535</v>
      </c>
      <c r="O151" s="2772" t="s">
        <v>1168</v>
      </c>
    </row>
    <row r="152" spans="1:18" ht="19.5" customHeight="1">
      <c r="A152" s="2704"/>
      <c r="B152" s="303" t="s">
        <v>103</v>
      </c>
      <c r="C152" s="303"/>
      <c r="D152" s="1751">
        <v>8</v>
      </c>
      <c r="E152" s="1751">
        <v>1</v>
      </c>
      <c r="F152" s="1751">
        <v>9</v>
      </c>
      <c r="G152" s="930">
        <f t="shared" ref="G152:I154" si="104">SUM(G138:G151)</f>
        <v>0</v>
      </c>
      <c r="H152" s="930">
        <f t="shared" si="104"/>
        <v>0</v>
      </c>
      <c r="I152" s="930">
        <f t="shared" si="104"/>
        <v>0</v>
      </c>
      <c r="J152" s="930">
        <f t="shared" ref="J152:J154" si="105">SUM(D152,G152)</f>
        <v>8</v>
      </c>
      <c r="K152" s="930">
        <f t="shared" ref="K152:K154" si="106">SUM(E152,H152)</f>
        <v>1</v>
      </c>
      <c r="L152" s="930">
        <f t="shared" ref="L152:L154" si="107">SUM(F152,I152)</f>
        <v>9</v>
      </c>
      <c r="M152" s="111"/>
      <c r="N152" s="328" t="s">
        <v>538</v>
      </c>
      <c r="O152" s="2768"/>
    </row>
    <row r="153" spans="1:18" ht="19.5" customHeight="1">
      <c r="A153" s="2704"/>
      <c r="B153" s="303" t="s">
        <v>88</v>
      </c>
      <c r="C153" s="303"/>
      <c r="D153" s="1751">
        <v>17</v>
      </c>
      <c r="E153" s="1751">
        <v>9</v>
      </c>
      <c r="F153" s="1751">
        <v>26</v>
      </c>
      <c r="G153" s="930">
        <f t="shared" si="104"/>
        <v>0</v>
      </c>
      <c r="H153" s="930">
        <f t="shared" si="104"/>
        <v>0</v>
      </c>
      <c r="I153" s="930">
        <f t="shared" si="104"/>
        <v>0</v>
      </c>
      <c r="J153" s="930">
        <f t="shared" si="105"/>
        <v>17</v>
      </c>
      <c r="K153" s="930">
        <f t="shared" si="106"/>
        <v>9</v>
      </c>
      <c r="L153" s="930">
        <f t="shared" si="107"/>
        <v>26</v>
      </c>
      <c r="M153" s="111"/>
      <c r="N153" s="328" t="s">
        <v>605</v>
      </c>
      <c r="O153" s="2768"/>
    </row>
    <row r="154" spans="1:18" ht="19.5" customHeight="1">
      <c r="A154" s="2704"/>
      <c r="B154" s="2157" t="s">
        <v>89</v>
      </c>
      <c r="C154" s="2157"/>
      <c r="D154" s="2201">
        <v>8</v>
      </c>
      <c r="E154" s="2201">
        <v>15</v>
      </c>
      <c r="F154" s="2201">
        <v>23</v>
      </c>
      <c r="G154" s="2201">
        <f t="shared" si="104"/>
        <v>0</v>
      </c>
      <c r="H154" s="2201">
        <f t="shared" si="104"/>
        <v>0</v>
      </c>
      <c r="I154" s="2201">
        <f t="shared" si="104"/>
        <v>0</v>
      </c>
      <c r="J154" s="2201">
        <f t="shared" si="105"/>
        <v>8</v>
      </c>
      <c r="K154" s="2201">
        <f t="shared" si="106"/>
        <v>15</v>
      </c>
      <c r="L154" s="2201">
        <f t="shared" si="107"/>
        <v>23</v>
      </c>
      <c r="M154" s="111"/>
      <c r="N154" s="2215" t="s">
        <v>539</v>
      </c>
      <c r="O154" s="2768"/>
    </row>
    <row r="155" spans="1:18" s="354" customFormat="1" ht="24.75" customHeight="1">
      <c r="A155" s="2704"/>
      <c r="B155" s="2157" t="s">
        <v>156</v>
      </c>
      <c r="C155" s="2157"/>
      <c r="D155" s="2201">
        <v>26</v>
      </c>
      <c r="E155" s="2201">
        <v>2</v>
      </c>
      <c r="F155" s="2201">
        <v>28</v>
      </c>
      <c r="G155" s="2201">
        <v>0</v>
      </c>
      <c r="H155" s="2201">
        <v>0</v>
      </c>
      <c r="I155" s="2201">
        <v>0</v>
      </c>
      <c r="J155" s="2201">
        <f>SUM(D155,G155)</f>
        <v>26</v>
      </c>
      <c r="K155" s="2201">
        <f t="shared" ref="K155:L155" si="108">SUM(E155,H155)</f>
        <v>2</v>
      </c>
      <c r="L155" s="2201">
        <f t="shared" si="108"/>
        <v>28</v>
      </c>
      <c r="M155" s="111"/>
      <c r="N155" s="2215" t="s">
        <v>550</v>
      </c>
      <c r="O155" s="2768"/>
    </row>
    <row r="156" spans="1:18" s="354" customFormat="1" ht="24.75" customHeight="1">
      <c r="A156" s="2704"/>
      <c r="B156" s="2974" t="s">
        <v>67</v>
      </c>
      <c r="C156" s="1324" t="s">
        <v>269</v>
      </c>
      <c r="D156" s="1751">
        <v>20</v>
      </c>
      <c r="E156" s="1751">
        <v>1</v>
      </c>
      <c r="F156" s="1751">
        <v>21</v>
      </c>
      <c r="G156" s="930">
        <v>0</v>
      </c>
      <c r="H156" s="930">
        <v>0</v>
      </c>
      <c r="I156" s="930">
        <v>0</v>
      </c>
      <c r="J156" s="930">
        <f t="shared" ref="J156:J157" si="109">SUM(D156,G156)</f>
        <v>20</v>
      </c>
      <c r="K156" s="930">
        <f t="shared" ref="K156:K157" si="110">SUM(E156,H156)</f>
        <v>1</v>
      </c>
      <c r="L156" s="930">
        <f t="shared" ref="L156:L157" si="111">SUM(F156,I156)</f>
        <v>21</v>
      </c>
      <c r="M156" s="325" t="s">
        <v>713</v>
      </c>
      <c r="N156" s="3121" t="s">
        <v>494</v>
      </c>
      <c r="O156" s="2768"/>
    </row>
    <row r="157" spans="1:18" s="354" customFormat="1" ht="24.75" customHeight="1">
      <c r="A157" s="2704"/>
      <c r="B157" s="2976"/>
      <c r="C157" s="1324" t="s">
        <v>993</v>
      </c>
      <c r="D157" s="1751">
        <v>10</v>
      </c>
      <c r="E157" s="1751">
        <v>0</v>
      </c>
      <c r="F157" s="1751">
        <v>10</v>
      </c>
      <c r="G157" s="930">
        <v>0</v>
      </c>
      <c r="H157" s="930">
        <v>0</v>
      </c>
      <c r="I157" s="930">
        <v>0</v>
      </c>
      <c r="J157" s="930">
        <f t="shared" si="109"/>
        <v>10</v>
      </c>
      <c r="K157" s="930">
        <f t="shared" si="110"/>
        <v>0</v>
      </c>
      <c r="L157" s="930">
        <f t="shared" si="111"/>
        <v>10</v>
      </c>
      <c r="M157" s="325" t="s">
        <v>717</v>
      </c>
      <c r="N157" s="3122"/>
      <c r="O157" s="2768"/>
    </row>
    <row r="158" spans="1:18" s="354" customFormat="1" ht="24.75" customHeight="1">
      <c r="A158" s="2705"/>
      <c r="B158" s="2786" t="s">
        <v>270</v>
      </c>
      <c r="C158" s="2786"/>
      <c r="D158" s="930">
        <f>SUM(D156:D157)</f>
        <v>30</v>
      </c>
      <c r="E158" s="930">
        <f t="shared" ref="E158:L158" si="112">SUM(E156:E157)</f>
        <v>1</v>
      </c>
      <c r="F158" s="930">
        <f t="shared" si="112"/>
        <v>31</v>
      </c>
      <c r="G158" s="930">
        <f t="shared" si="112"/>
        <v>0</v>
      </c>
      <c r="H158" s="930">
        <f t="shared" si="112"/>
        <v>0</v>
      </c>
      <c r="I158" s="930">
        <f t="shared" si="112"/>
        <v>0</v>
      </c>
      <c r="J158" s="930">
        <f t="shared" si="112"/>
        <v>30</v>
      </c>
      <c r="K158" s="930">
        <f t="shared" si="112"/>
        <v>1</v>
      </c>
      <c r="L158" s="930">
        <f t="shared" si="112"/>
        <v>31</v>
      </c>
      <c r="M158" s="3098" t="s">
        <v>714</v>
      </c>
      <c r="N158" s="3098"/>
      <c r="O158" s="2769"/>
    </row>
    <row r="159" spans="1:18" s="354" customFormat="1" ht="24.75" customHeight="1">
      <c r="A159" s="2706" t="s">
        <v>219</v>
      </c>
      <c r="B159" s="2706"/>
      <c r="C159" s="930"/>
      <c r="D159" s="930">
        <f t="shared" ref="D159:L159" si="113">SUM(D151:D154,D155,D158)</f>
        <v>98</v>
      </c>
      <c r="E159" s="930">
        <f t="shared" si="113"/>
        <v>29</v>
      </c>
      <c r="F159" s="930">
        <f t="shared" si="113"/>
        <v>127</v>
      </c>
      <c r="G159" s="930">
        <f t="shared" si="113"/>
        <v>0</v>
      </c>
      <c r="H159" s="930">
        <f t="shared" si="113"/>
        <v>0</v>
      </c>
      <c r="I159" s="930">
        <f t="shared" si="113"/>
        <v>0</v>
      </c>
      <c r="J159" s="930">
        <f t="shared" si="113"/>
        <v>98</v>
      </c>
      <c r="K159" s="930">
        <f t="shared" si="113"/>
        <v>29</v>
      </c>
      <c r="L159" s="930">
        <f t="shared" si="113"/>
        <v>127</v>
      </c>
      <c r="M159" s="167"/>
      <c r="N159" s="2725" t="s">
        <v>2348</v>
      </c>
      <c r="O159" s="2725"/>
    </row>
    <row r="160" spans="1:18" s="354" customFormat="1" ht="24.75" customHeight="1">
      <c r="A160" s="303" t="s">
        <v>68</v>
      </c>
      <c r="B160" s="1462" t="s">
        <v>70</v>
      </c>
      <c r="C160" s="319"/>
      <c r="D160" s="1751">
        <v>111</v>
      </c>
      <c r="E160" s="1751">
        <v>12</v>
      </c>
      <c r="F160" s="1751">
        <v>123</v>
      </c>
      <c r="G160" s="930">
        <v>0</v>
      </c>
      <c r="H160" s="930">
        <v>0</v>
      </c>
      <c r="I160" s="930">
        <v>0</v>
      </c>
      <c r="J160" s="930">
        <f>SUM(D160,G160)</f>
        <v>111</v>
      </c>
      <c r="K160" s="930">
        <f t="shared" ref="K160:L160" si="114">SUM(E160,H160)</f>
        <v>12</v>
      </c>
      <c r="L160" s="930">
        <f t="shared" si="114"/>
        <v>123</v>
      </c>
      <c r="M160" s="325"/>
      <c r="N160" s="1555" t="s">
        <v>506</v>
      </c>
      <c r="O160" s="325" t="s">
        <v>496</v>
      </c>
    </row>
    <row r="161" spans="1:15" s="354" customFormat="1" ht="24.75" customHeight="1">
      <c r="A161" s="303" t="s">
        <v>170</v>
      </c>
      <c r="B161" s="1462" t="s">
        <v>70</v>
      </c>
      <c r="C161" s="319"/>
      <c r="D161" s="1751">
        <v>19</v>
      </c>
      <c r="E161" s="1751">
        <v>6</v>
      </c>
      <c r="F161" s="1751">
        <v>25</v>
      </c>
      <c r="G161" s="930">
        <v>0</v>
      </c>
      <c r="H161" s="930">
        <v>0</v>
      </c>
      <c r="I161" s="930">
        <v>0</v>
      </c>
      <c r="J161" s="930">
        <f>SUM(D161,G161)</f>
        <v>19</v>
      </c>
      <c r="K161" s="930">
        <f t="shared" ref="K161:K162" si="115">SUM(E161,H161)</f>
        <v>6</v>
      </c>
      <c r="L161" s="930">
        <f t="shared" ref="L161:L162" si="116">SUM(F161,I161)</f>
        <v>25</v>
      </c>
      <c r="M161" s="325"/>
      <c r="N161" s="1555" t="s">
        <v>506</v>
      </c>
      <c r="O161" s="1617" t="s">
        <v>1799</v>
      </c>
    </row>
    <row r="162" spans="1:15" s="354" customFormat="1" ht="24.75" customHeight="1">
      <c r="A162" s="2724" t="s">
        <v>171</v>
      </c>
      <c r="B162" s="303" t="s">
        <v>96</v>
      </c>
      <c r="C162" s="319"/>
      <c r="D162" s="1751">
        <v>13</v>
      </c>
      <c r="E162" s="1751">
        <v>4</v>
      </c>
      <c r="F162" s="1751">
        <v>17</v>
      </c>
      <c r="G162" s="930">
        <v>0</v>
      </c>
      <c r="H162" s="930">
        <v>0</v>
      </c>
      <c r="I162" s="930">
        <v>0</v>
      </c>
      <c r="J162" s="930">
        <f>SUM(D162,G162)</f>
        <v>13</v>
      </c>
      <c r="K162" s="930">
        <f t="shared" si="115"/>
        <v>4</v>
      </c>
      <c r="L162" s="930">
        <f t="shared" si="116"/>
        <v>17</v>
      </c>
      <c r="M162" s="325"/>
      <c r="N162" s="325" t="s">
        <v>581</v>
      </c>
      <c r="O162" s="3118" t="s">
        <v>579</v>
      </c>
    </row>
    <row r="163" spans="1:15" s="354" customFormat="1" ht="24.75" customHeight="1">
      <c r="A163" s="2724"/>
      <c r="B163" s="303" t="s">
        <v>271</v>
      </c>
      <c r="C163" s="319"/>
      <c r="D163" s="1751">
        <v>9</v>
      </c>
      <c r="E163" s="1751">
        <v>1</v>
      </c>
      <c r="F163" s="1751">
        <v>10</v>
      </c>
      <c r="G163" s="930">
        <v>0</v>
      </c>
      <c r="H163" s="930">
        <v>0</v>
      </c>
      <c r="I163" s="930">
        <v>0</v>
      </c>
      <c r="J163" s="930">
        <f>SUM(D163,G163)</f>
        <v>9</v>
      </c>
      <c r="K163" s="930">
        <f t="shared" ref="K163" si="117">SUM(E163,H163)</f>
        <v>1</v>
      </c>
      <c r="L163" s="930">
        <f t="shared" ref="L163" si="118">SUM(F163,I163)</f>
        <v>10</v>
      </c>
      <c r="M163" s="325"/>
      <c r="N163" s="325" t="s">
        <v>716</v>
      </c>
      <c r="O163" s="3119"/>
    </row>
    <row r="164" spans="1:15" s="354" customFormat="1" ht="24.75" customHeight="1">
      <c r="A164" s="2706" t="s">
        <v>219</v>
      </c>
      <c r="B164" s="2706"/>
      <c r="C164" s="930"/>
      <c r="D164" s="936">
        <f>SUM(D162:D163)</f>
        <v>22</v>
      </c>
      <c r="E164" s="936">
        <f t="shared" ref="E164:L164" si="119">SUM(E162:E163)</f>
        <v>5</v>
      </c>
      <c r="F164" s="936">
        <f t="shared" si="119"/>
        <v>27</v>
      </c>
      <c r="G164" s="936">
        <f t="shared" si="119"/>
        <v>0</v>
      </c>
      <c r="H164" s="936">
        <f t="shared" si="119"/>
        <v>0</v>
      </c>
      <c r="I164" s="936">
        <f t="shared" si="119"/>
        <v>0</v>
      </c>
      <c r="J164" s="936">
        <f t="shared" si="119"/>
        <v>22</v>
      </c>
      <c r="K164" s="936">
        <f t="shared" si="119"/>
        <v>5</v>
      </c>
      <c r="L164" s="936">
        <f t="shared" si="119"/>
        <v>27</v>
      </c>
      <c r="M164" s="167"/>
      <c r="N164" s="2725" t="s">
        <v>2348</v>
      </c>
      <c r="O164" s="2725"/>
    </row>
    <row r="165" spans="1:15" s="354" customFormat="1" ht="24.75" customHeight="1" thickBot="1">
      <c r="A165" s="3120" t="s">
        <v>52</v>
      </c>
      <c r="B165" s="3120"/>
      <c r="C165" s="3120"/>
      <c r="D165" s="936">
        <f t="shared" ref="D165:L165" si="120">SUM(D164,D161,D160,D159,D143,D135,D128,D123,D117)</f>
        <v>695</v>
      </c>
      <c r="E165" s="936">
        <f t="shared" si="120"/>
        <v>277</v>
      </c>
      <c r="F165" s="936">
        <f t="shared" si="120"/>
        <v>972</v>
      </c>
      <c r="G165" s="936">
        <f t="shared" si="120"/>
        <v>0</v>
      </c>
      <c r="H165" s="936">
        <f t="shared" si="120"/>
        <v>0</v>
      </c>
      <c r="I165" s="936">
        <f t="shared" si="120"/>
        <v>0</v>
      </c>
      <c r="J165" s="936">
        <f t="shared" si="120"/>
        <v>695</v>
      </c>
      <c r="K165" s="936">
        <f t="shared" si="120"/>
        <v>277</v>
      </c>
      <c r="L165" s="936">
        <f t="shared" si="120"/>
        <v>972</v>
      </c>
      <c r="M165" s="3056" t="s">
        <v>588</v>
      </c>
      <c r="N165" s="3056"/>
      <c r="O165" s="3056"/>
    </row>
    <row r="166" spans="1:15" s="354" customFormat="1" ht="20.25" customHeight="1" thickBot="1">
      <c r="A166" s="2765" t="s">
        <v>218</v>
      </c>
      <c r="B166" s="2765"/>
      <c r="C166" s="2765"/>
      <c r="D166" s="937">
        <f t="shared" ref="D166:I166" si="121">SUM(D165,D111)</f>
        <v>2596</v>
      </c>
      <c r="E166" s="937">
        <f t="shared" si="121"/>
        <v>1822</v>
      </c>
      <c r="F166" s="937">
        <f t="shared" si="121"/>
        <v>4418</v>
      </c>
      <c r="G166" s="937">
        <f t="shared" si="121"/>
        <v>1</v>
      </c>
      <c r="H166" s="937">
        <f t="shared" si="121"/>
        <v>0</v>
      </c>
      <c r="I166" s="937">
        <f t="shared" si="121"/>
        <v>1</v>
      </c>
      <c r="J166" s="937">
        <f>SUM(D166,G166)</f>
        <v>2597</v>
      </c>
      <c r="K166" s="1043">
        <f t="shared" ref="K166:L166" si="122">SUM(E166,H166)</f>
        <v>1822</v>
      </c>
      <c r="L166" s="1043">
        <f t="shared" si="122"/>
        <v>4419</v>
      </c>
      <c r="M166" s="3057" t="s">
        <v>2351</v>
      </c>
      <c r="N166" s="3057"/>
      <c r="O166" s="3057"/>
    </row>
    <row r="167" spans="1:15" ht="20.100000000000001" customHeight="1" thickTop="1"/>
    <row r="169" spans="1:15" ht="20.100000000000001" customHeight="1">
      <c r="B169" s="1449" t="s">
        <v>1300</v>
      </c>
    </row>
  </sheetData>
  <mergeCells count="171">
    <mergeCell ref="A165:C165"/>
    <mergeCell ref="M165:O165"/>
    <mergeCell ref="A166:C166"/>
    <mergeCell ref="M166:O166"/>
    <mergeCell ref="N164:O164"/>
    <mergeCell ref="B158:C158"/>
    <mergeCell ref="M158:N158"/>
    <mergeCell ref="N159:O159"/>
    <mergeCell ref="A162:A163"/>
    <mergeCell ref="O162:O163"/>
    <mergeCell ref="A164:B164"/>
    <mergeCell ref="A159:B159"/>
    <mergeCell ref="A151:A158"/>
    <mergeCell ref="O151:O158"/>
    <mergeCell ref="B156:B157"/>
    <mergeCell ref="N156:N157"/>
    <mergeCell ref="A8:B8"/>
    <mergeCell ref="N8:O8"/>
    <mergeCell ref="A14:A18"/>
    <mergeCell ref="O14:O18"/>
    <mergeCell ref="O20:O21"/>
    <mergeCell ref="A23:A29"/>
    <mergeCell ref="O23:O29"/>
    <mergeCell ref="A30:C30"/>
    <mergeCell ref="A47:A50"/>
    <mergeCell ref="J33:L33"/>
    <mergeCell ref="M33:M36"/>
    <mergeCell ref="N33:N36"/>
    <mergeCell ref="O33:O36"/>
    <mergeCell ref="D34:F34"/>
    <mergeCell ref="G34:I34"/>
    <mergeCell ref="J34:L34"/>
    <mergeCell ref="O37:O42"/>
    <mergeCell ref="A44:A45"/>
    <mergeCell ref="O44:O45"/>
    <mergeCell ref="A32:B32"/>
    <mergeCell ref="A33:A36"/>
    <mergeCell ref="B33:B36"/>
    <mergeCell ref="C33:C36"/>
    <mergeCell ref="D33:F33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O57:O59"/>
    <mergeCell ref="A57:A59"/>
    <mergeCell ref="M63:M66"/>
    <mergeCell ref="N63:N66"/>
    <mergeCell ref="O63:O66"/>
    <mergeCell ref="A62:B62"/>
    <mergeCell ref="A63:A66"/>
    <mergeCell ref="B63:B66"/>
    <mergeCell ref="C63:C66"/>
    <mergeCell ref="D63:F63"/>
    <mergeCell ref="G63:I63"/>
    <mergeCell ref="J63:L63"/>
    <mergeCell ref="A67:A69"/>
    <mergeCell ref="O67:O69"/>
    <mergeCell ref="A70:B70"/>
    <mergeCell ref="N70:O70"/>
    <mergeCell ref="O91:O94"/>
    <mergeCell ref="A90:B90"/>
    <mergeCell ref="A91:A94"/>
    <mergeCell ref="B91:B94"/>
    <mergeCell ref="C91:C94"/>
    <mergeCell ref="D91:F91"/>
    <mergeCell ref="G91:I91"/>
    <mergeCell ref="J91:L91"/>
    <mergeCell ref="M91:M94"/>
    <mergeCell ref="B73:B74"/>
    <mergeCell ref="A71:A75"/>
    <mergeCell ref="B75:C75"/>
    <mergeCell ref="O71:O75"/>
    <mergeCell ref="M75:N75"/>
    <mergeCell ref="A77:A78"/>
    <mergeCell ref="A79:B79"/>
    <mergeCell ref="N73:N74"/>
    <mergeCell ref="N76:O76"/>
    <mergeCell ref="N88:O88"/>
    <mergeCell ref="N79:O79"/>
    <mergeCell ref="N30:O30"/>
    <mergeCell ref="N19:O19"/>
    <mergeCell ref="N22:O22"/>
    <mergeCell ref="N46:O46"/>
    <mergeCell ref="A46:B46"/>
    <mergeCell ref="A51:B51"/>
    <mergeCell ref="N51:O51"/>
    <mergeCell ref="A56:B56"/>
    <mergeCell ref="N56:O56"/>
    <mergeCell ref="A43:B43"/>
    <mergeCell ref="N43:O43"/>
    <mergeCell ref="O47:O50"/>
    <mergeCell ref="A52:A55"/>
    <mergeCell ref="O52:O55"/>
    <mergeCell ref="A20:A21"/>
    <mergeCell ref="A19:B19"/>
    <mergeCell ref="A22:B22"/>
    <mergeCell ref="G33:I33"/>
    <mergeCell ref="B37:B38"/>
    <mergeCell ref="N37:N38"/>
    <mergeCell ref="B39:C39"/>
    <mergeCell ref="A37:A42"/>
    <mergeCell ref="M39:N39"/>
    <mergeCell ref="A103:B103"/>
    <mergeCell ref="A110:B110"/>
    <mergeCell ref="A117:B117"/>
    <mergeCell ref="A135:B135"/>
    <mergeCell ref="A95:A102"/>
    <mergeCell ref="O95:O102"/>
    <mergeCell ref="A76:B76"/>
    <mergeCell ref="N128:O128"/>
    <mergeCell ref="N135:O135"/>
    <mergeCell ref="A112:B112"/>
    <mergeCell ref="N112:O112"/>
    <mergeCell ref="N103:O103"/>
    <mergeCell ref="A111:C111"/>
    <mergeCell ref="N111:O111"/>
    <mergeCell ref="A107:A109"/>
    <mergeCell ref="O107:O109"/>
    <mergeCell ref="N110:O110"/>
    <mergeCell ref="M119:M122"/>
    <mergeCell ref="N119:N122"/>
    <mergeCell ref="O119:O122"/>
    <mergeCell ref="M113:N113"/>
    <mergeCell ref="A106:B106"/>
    <mergeCell ref="N106:O106"/>
    <mergeCell ref="A128:B128"/>
    <mergeCell ref="O124:O127"/>
    <mergeCell ref="A146:B146"/>
    <mergeCell ref="A147:A150"/>
    <mergeCell ref="B147:B150"/>
    <mergeCell ref="C147:C150"/>
    <mergeCell ref="D147:F147"/>
    <mergeCell ref="G147:I147"/>
    <mergeCell ref="J147:L147"/>
    <mergeCell ref="A136:A142"/>
    <mergeCell ref="M147:M150"/>
    <mergeCell ref="N147:N150"/>
    <mergeCell ref="O147:O150"/>
    <mergeCell ref="O77:O78"/>
    <mergeCell ref="N91:N94"/>
    <mergeCell ref="M100:N100"/>
    <mergeCell ref="M101:N101"/>
    <mergeCell ref="A80:A87"/>
    <mergeCell ref="O80:O87"/>
    <mergeCell ref="A88:B88"/>
    <mergeCell ref="A143:B143"/>
    <mergeCell ref="O136:O142"/>
    <mergeCell ref="A119:A122"/>
    <mergeCell ref="A129:A134"/>
    <mergeCell ref="O129:O134"/>
    <mergeCell ref="N117:O117"/>
    <mergeCell ref="A118:B118"/>
    <mergeCell ref="B119:B122"/>
    <mergeCell ref="C119:C122"/>
    <mergeCell ref="N143:O143"/>
    <mergeCell ref="D119:F119"/>
    <mergeCell ref="G119:I119"/>
    <mergeCell ref="J119:L119"/>
    <mergeCell ref="B100:C100"/>
    <mergeCell ref="O113:O116"/>
    <mergeCell ref="A113:A116"/>
    <mergeCell ref="A124:A12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fitToHeight="0" orientation="landscape" useFirstPageNumber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2392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57"/>
  <sheetViews>
    <sheetView rightToLeft="1" view="pageBreakPreview" topLeftCell="A29" zoomScale="90" zoomScaleNormal="62" zoomScaleSheetLayoutView="90" workbookViewId="0">
      <selection activeCell="A55" sqref="A55"/>
    </sheetView>
  </sheetViews>
  <sheetFormatPr defaultRowHeight="23.25" customHeight="1"/>
  <cols>
    <col min="1" max="1" width="26.140625" style="88" customWidth="1"/>
    <col min="2" max="10" width="9.5703125" style="88" customWidth="1"/>
    <col min="11" max="11" width="34.85546875" style="88" customWidth="1"/>
    <col min="12" max="16384" width="9.140625" style="88"/>
  </cols>
  <sheetData>
    <row r="1" spans="1:11" ht="27.75" customHeight="1">
      <c r="A1" s="2690" t="s">
        <v>1872</v>
      </c>
      <c r="B1" s="2690"/>
      <c r="C1" s="2690"/>
      <c r="D1" s="2690"/>
      <c r="E1" s="2690"/>
      <c r="F1" s="2690"/>
      <c r="G1" s="2690"/>
      <c r="H1" s="2690"/>
      <c r="I1" s="2690"/>
      <c r="J1" s="2690"/>
      <c r="K1" s="2690"/>
    </row>
    <row r="2" spans="1:11" ht="43.5" customHeight="1">
      <c r="A2" s="2691" t="s">
        <v>1873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ht="18" customHeight="1" thickBot="1">
      <c r="A3" s="83" t="s">
        <v>459</v>
      </c>
      <c r="B3" s="2690"/>
      <c r="C3" s="2690"/>
      <c r="D3" s="2690"/>
      <c r="E3" s="2690"/>
      <c r="F3" s="2690"/>
      <c r="G3" s="2690"/>
      <c r="H3" s="2690"/>
      <c r="I3" s="2690"/>
      <c r="J3" s="2690"/>
      <c r="K3" s="365" t="s">
        <v>1642</v>
      </c>
    </row>
    <row r="4" spans="1:11" ht="20.25" customHeight="1" thickTop="1">
      <c r="A4" s="2692" t="s">
        <v>53</v>
      </c>
      <c r="B4" s="2695" t="s">
        <v>45</v>
      </c>
      <c r="C4" s="2695"/>
      <c r="D4" s="2695"/>
      <c r="E4" s="2695" t="s">
        <v>46</v>
      </c>
      <c r="F4" s="2695"/>
      <c r="G4" s="2695"/>
      <c r="H4" s="2695" t="s">
        <v>905</v>
      </c>
      <c r="I4" s="2695"/>
      <c r="J4" s="2695"/>
      <c r="K4" s="2696" t="s">
        <v>1296</v>
      </c>
    </row>
    <row r="5" spans="1:11" ht="18" customHeight="1">
      <c r="A5" s="2693"/>
      <c r="B5" s="2690" t="s">
        <v>1673</v>
      </c>
      <c r="C5" s="2690"/>
      <c r="D5" s="2690"/>
      <c r="E5" s="2690" t="s">
        <v>463</v>
      </c>
      <c r="F5" s="2690"/>
      <c r="G5" s="2690"/>
      <c r="H5" s="2690" t="s">
        <v>464</v>
      </c>
      <c r="I5" s="2690"/>
      <c r="J5" s="2690"/>
      <c r="K5" s="2697"/>
    </row>
    <row r="6" spans="1:11" ht="18" customHeight="1">
      <c r="A6" s="2693"/>
      <c r="B6" s="1320" t="s">
        <v>931</v>
      </c>
      <c r="C6" s="493" t="s">
        <v>1126</v>
      </c>
      <c r="D6" s="1320" t="s">
        <v>954</v>
      </c>
      <c r="E6" s="1320" t="s">
        <v>931</v>
      </c>
      <c r="F6" s="493" t="s">
        <v>1126</v>
      </c>
      <c r="G6" s="1320" t="s">
        <v>954</v>
      </c>
      <c r="H6" s="1320" t="s">
        <v>931</v>
      </c>
      <c r="I6" s="493" t="s">
        <v>1126</v>
      </c>
      <c r="J6" s="1320" t="s">
        <v>954</v>
      </c>
      <c r="K6" s="2697"/>
    </row>
    <row r="7" spans="1:11" ht="18" customHeight="1" thickBot="1">
      <c r="A7" s="2694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698"/>
    </row>
    <row r="8" spans="1:11" ht="20.25" customHeight="1">
      <c r="A8" s="541" t="s">
        <v>900</v>
      </c>
      <c r="B8" s="541"/>
      <c r="C8" s="541"/>
      <c r="D8" s="541"/>
      <c r="E8" s="541"/>
      <c r="F8" s="541"/>
      <c r="G8" s="541"/>
      <c r="H8" s="541"/>
      <c r="I8" s="541"/>
      <c r="J8" s="541"/>
      <c r="K8" s="918" t="s">
        <v>1804</v>
      </c>
    </row>
    <row r="9" spans="1:11" ht="18" customHeight="1">
      <c r="A9" s="867" t="s">
        <v>56</v>
      </c>
      <c r="B9" s="867">
        <v>102</v>
      </c>
      <c r="C9" s="867">
        <v>145</v>
      </c>
      <c r="D9" s="867">
        <v>247</v>
      </c>
      <c r="E9" s="867">
        <v>0</v>
      </c>
      <c r="F9" s="867">
        <v>0</v>
      </c>
      <c r="G9" s="867">
        <f>SUM(E9:F9)</f>
        <v>0</v>
      </c>
      <c r="H9" s="867">
        <f>SUM(B9,E9)</f>
        <v>102</v>
      </c>
      <c r="I9" s="867">
        <f t="shared" ref="I9:J9" si="0">SUM(C9,F9)</f>
        <v>145</v>
      </c>
      <c r="J9" s="867">
        <f t="shared" si="0"/>
        <v>247</v>
      </c>
      <c r="K9" s="871" t="s">
        <v>478</v>
      </c>
    </row>
    <row r="10" spans="1:11" ht="18" customHeight="1">
      <c r="A10" s="867" t="s">
        <v>159</v>
      </c>
      <c r="B10" s="867">
        <v>36</v>
      </c>
      <c r="C10" s="867">
        <v>51</v>
      </c>
      <c r="D10" s="1683">
        <v>87</v>
      </c>
      <c r="E10" s="867">
        <v>0</v>
      </c>
      <c r="F10" s="867">
        <v>0</v>
      </c>
      <c r="G10" s="2291">
        <f t="shared" ref="G10:G24" si="1">SUM(E10:F10)</f>
        <v>0</v>
      </c>
      <c r="H10" s="867">
        <f t="shared" ref="H10:H24" si="2">SUM(B10,E10)</f>
        <v>36</v>
      </c>
      <c r="I10" s="867">
        <f t="shared" ref="I10:I24" si="3">SUM(C10,F10)</f>
        <v>51</v>
      </c>
      <c r="J10" s="867">
        <f t="shared" ref="J10:J24" si="4">SUM(D10,G10)</f>
        <v>87</v>
      </c>
      <c r="K10" s="871" t="s">
        <v>479</v>
      </c>
    </row>
    <row r="11" spans="1:11" ht="18" customHeight="1">
      <c r="A11" s="867" t="s">
        <v>57</v>
      </c>
      <c r="B11" s="867">
        <v>60</v>
      </c>
      <c r="C11" s="867">
        <v>140</v>
      </c>
      <c r="D11" s="1683">
        <f t="shared" ref="D11:D24" si="5">SUM(B11:C11)</f>
        <v>200</v>
      </c>
      <c r="E11" s="867">
        <v>1</v>
      </c>
      <c r="F11" s="867">
        <v>1</v>
      </c>
      <c r="G11" s="2291">
        <f t="shared" si="1"/>
        <v>2</v>
      </c>
      <c r="H11" s="867">
        <f t="shared" si="2"/>
        <v>61</v>
      </c>
      <c r="I11" s="867">
        <f t="shared" si="3"/>
        <v>141</v>
      </c>
      <c r="J11" s="867">
        <f t="shared" si="4"/>
        <v>202</v>
      </c>
      <c r="K11" s="871" t="s">
        <v>480</v>
      </c>
    </row>
    <row r="12" spans="1:11" ht="18" customHeight="1">
      <c r="A12" s="867" t="s">
        <v>58</v>
      </c>
      <c r="B12" s="867">
        <v>66</v>
      </c>
      <c r="C12" s="867">
        <v>140</v>
      </c>
      <c r="D12" s="1683">
        <f t="shared" si="5"/>
        <v>206</v>
      </c>
      <c r="E12" s="867">
        <v>0</v>
      </c>
      <c r="F12" s="867">
        <v>1</v>
      </c>
      <c r="G12" s="2291">
        <f t="shared" si="1"/>
        <v>1</v>
      </c>
      <c r="H12" s="867">
        <f t="shared" si="2"/>
        <v>66</v>
      </c>
      <c r="I12" s="867">
        <f t="shared" si="3"/>
        <v>141</v>
      </c>
      <c r="J12" s="867">
        <f t="shared" si="4"/>
        <v>207</v>
      </c>
      <c r="K12" s="871" t="s">
        <v>481</v>
      </c>
    </row>
    <row r="13" spans="1:11" ht="18" customHeight="1">
      <c r="A13" s="867" t="s">
        <v>59</v>
      </c>
      <c r="B13" s="867">
        <v>24</v>
      </c>
      <c r="C13" s="867">
        <v>81</v>
      </c>
      <c r="D13" s="1683">
        <v>105</v>
      </c>
      <c r="E13" s="867">
        <v>0</v>
      </c>
      <c r="F13" s="867">
        <v>0</v>
      </c>
      <c r="G13" s="2291">
        <f t="shared" si="1"/>
        <v>0</v>
      </c>
      <c r="H13" s="867">
        <f t="shared" si="2"/>
        <v>24</v>
      </c>
      <c r="I13" s="867">
        <f t="shared" si="3"/>
        <v>81</v>
      </c>
      <c r="J13" s="867">
        <f t="shared" si="4"/>
        <v>105</v>
      </c>
      <c r="K13" s="871" t="s">
        <v>482</v>
      </c>
    </row>
    <row r="14" spans="1:11" ht="18" customHeight="1">
      <c r="A14" s="867" t="s">
        <v>60</v>
      </c>
      <c r="B14" s="867">
        <v>236</v>
      </c>
      <c r="C14" s="867">
        <v>312</v>
      </c>
      <c r="D14" s="1683">
        <f t="shared" si="5"/>
        <v>548</v>
      </c>
      <c r="E14" s="867">
        <v>0</v>
      </c>
      <c r="F14" s="867">
        <v>0</v>
      </c>
      <c r="G14" s="2291">
        <f t="shared" si="1"/>
        <v>0</v>
      </c>
      <c r="H14" s="867">
        <f t="shared" si="2"/>
        <v>236</v>
      </c>
      <c r="I14" s="867">
        <f t="shared" si="3"/>
        <v>312</v>
      </c>
      <c r="J14" s="867">
        <f t="shared" si="4"/>
        <v>548</v>
      </c>
      <c r="K14" s="871" t="s">
        <v>483</v>
      </c>
    </row>
    <row r="15" spans="1:11" ht="18" customHeight="1">
      <c r="A15" s="867" t="s">
        <v>110</v>
      </c>
      <c r="B15" s="867">
        <v>23</v>
      </c>
      <c r="C15" s="867">
        <v>87</v>
      </c>
      <c r="D15" s="1683">
        <f t="shared" si="5"/>
        <v>110</v>
      </c>
      <c r="E15" s="867">
        <v>0</v>
      </c>
      <c r="F15" s="867">
        <v>0</v>
      </c>
      <c r="G15" s="2291">
        <f t="shared" si="1"/>
        <v>0</v>
      </c>
      <c r="H15" s="867">
        <f t="shared" si="2"/>
        <v>23</v>
      </c>
      <c r="I15" s="867">
        <f t="shared" si="3"/>
        <v>87</v>
      </c>
      <c r="J15" s="867">
        <f t="shared" si="4"/>
        <v>110</v>
      </c>
      <c r="K15" s="871" t="s">
        <v>484</v>
      </c>
    </row>
    <row r="16" spans="1:11" ht="18" customHeight="1">
      <c r="A16" s="867" t="s">
        <v>61</v>
      </c>
      <c r="B16" s="867">
        <v>230</v>
      </c>
      <c r="C16" s="867">
        <v>217</v>
      </c>
      <c r="D16" s="1683">
        <f t="shared" si="5"/>
        <v>447</v>
      </c>
      <c r="E16" s="867">
        <v>0</v>
      </c>
      <c r="F16" s="867">
        <v>0</v>
      </c>
      <c r="G16" s="2291">
        <f t="shared" si="1"/>
        <v>0</v>
      </c>
      <c r="H16" s="867">
        <f t="shared" si="2"/>
        <v>230</v>
      </c>
      <c r="I16" s="867">
        <f t="shared" si="3"/>
        <v>217</v>
      </c>
      <c r="J16" s="867">
        <f t="shared" si="4"/>
        <v>447</v>
      </c>
      <c r="K16" s="871" t="s">
        <v>485</v>
      </c>
    </row>
    <row r="17" spans="1:11" ht="18" customHeight="1">
      <c r="A17" s="867" t="s">
        <v>62</v>
      </c>
      <c r="B17" s="867">
        <v>82</v>
      </c>
      <c r="C17" s="867">
        <v>76</v>
      </c>
      <c r="D17" s="1683">
        <f t="shared" si="5"/>
        <v>158</v>
      </c>
      <c r="E17" s="867">
        <v>1</v>
      </c>
      <c r="F17" s="867">
        <v>0</v>
      </c>
      <c r="G17" s="2291">
        <f t="shared" si="1"/>
        <v>1</v>
      </c>
      <c r="H17" s="867">
        <f t="shared" si="2"/>
        <v>83</v>
      </c>
      <c r="I17" s="867">
        <f t="shared" si="3"/>
        <v>76</v>
      </c>
      <c r="J17" s="867">
        <f t="shared" si="4"/>
        <v>159</v>
      </c>
      <c r="K17" s="871" t="s">
        <v>486</v>
      </c>
    </row>
    <row r="18" spans="1:11" ht="18" customHeight="1">
      <c r="A18" s="867" t="s">
        <v>63</v>
      </c>
      <c r="B18" s="867">
        <v>134</v>
      </c>
      <c r="C18" s="867">
        <v>339</v>
      </c>
      <c r="D18" s="1683">
        <f t="shared" si="5"/>
        <v>473</v>
      </c>
      <c r="E18" s="867">
        <v>0</v>
      </c>
      <c r="F18" s="867">
        <v>0</v>
      </c>
      <c r="G18" s="2291">
        <f t="shared" si="1"/>
        <v>0</v>
      </c>
      <c r="H18" s="867">
        <f t="shared" si="2"/>
        <v>134</v>
      </c>
      <c r="I18" s="867">
        <f t="shared" si="3"/>
        <v>339</v>
      </c>
      <c r="J18" s="867">
        <f t="shared" si="4"/>
        <v>473</v>
      </c>
      <c r="K18" s="871" t="s">
        <v>487</v>
      </c>
    </row>
    <row r="19" spans="1:11" ht="18" customHeight="1">
      <c r="A19" s="867" t="s">
        <v>169</v>
      </c>
      <c r="B19" s="867">
        <v>0</v>
      </c>
      <c r="C19" s="867">
        <v>226</v>
      </c>
      <c r="D19" s="1683">
        <f t="shared" si="5"/>
        <v>226</v>
      </c>
      <c r="E19" s="867">
        <v>0</v>
      </c>
      <c r="F19" s="867">
        <v>0</v>
      </c>
      <c r="G19" s="2291">
        <f t="shared" si="1"/>
        <v>0</v>
      </c>
      <c r="H19" s="867">
        <f t="shared" si="2"/>
        <v>0</v>
      </c>
      <c r="I19" s="867">
        <f t="shared" si="3"/>
        <v>226</v>
      </c>
      <c r="J19" s="867">
        <f t="shared" si="4"/>
        <v>226</v>
      </c>
      <c r="K19" s="871" t="s">
        <v>488</v>
      </c>
    </row>
    <row r="20" spans="1:11" ht="18" customHeight="1">
      <c r="A20" s="867" t="s">
        <v>64</v>
      </c>
      <c r="B20" s="867">
        <v>410</v>
      </c>
      <c r="C20" s="867">
        <v>405</v>
      </c>
      <c r="D20" s="1683">
        <f t="shared" si="5"/>
        <v>815</v>
      </c>
      <c r="E20" s="867">
        <v>0</v>
      </c>
      <c r="F20" s="867">
        <v>0</v>
      </c>
      <c r="G20" s="2291">
        <f t="shared" si="1"/>
        <v>0</v>
      </c>
      <c r="H20" s="867">
        <f t="shared" si="2"/>
        <v>410</v>
      </c>
      <c r="I20" s="867">
        <f t="shared" si="3"/>
        <v>405</v>
      </c>
      <c r="J20" s="867">
        <f t="shared" si="4"/>
        <v>815</v>
      </c>
      <c r="K20" s="871" t="s">
        <v>489</v>
      </c>
    </row>
    <row r="21" spans="1:11" ht="18" customHeight="1">
      <c r="A21" s="867" t="s">
        <v>164</v>
      </c>
      <c r="B21" s="867">
        <v>392</v>
      </c>
      <c r="C21" s="867">
        <v>642</v>
      </c>
      <c r="D21" s="1683">
        <f t="shared" si="5"/>
        <v>1034</v>
      </c>
      <c r="E21" s="867">
        <v>0</v>
      </c>
      <c r="F21" s="867">
        <v>0</v>
      </c>
      <c r="G21" s="2291">
        <f t="shared" si="1"/>
        <v>0</v>
      </c>
      <c r="H21" s="867">
        <f t="shared" si="2"/>
        <v>392</v>
      </c>
      <c r="I21" s="867">
        <f t="shared" si="3"/>
        <v>642</v>
      </c>
      <c r="J21" s="867">
        <f t="shared" si="4"/>
        <v>1034</v>
      </c>
      <c r="K21" s="871" t="s">
        <v>490</v>
      </c>
    </row>
    <row r="22" spans="1:11" ht="18" customHeight="1">
      <c r="A22" s="867" t="s">
        <v>165</v>
      </c>
      <c r="B22" s="867">
        <v>217</v>
      </c>
      <c r="C22" s="867">
        <v>254</v>
      </c>
      <c r="D22" s="1683">
        <f t="shared" si="5"/>
        <v>471</v>
      </c>
      <c r="E22" s="867">
        <v>1</v>
      </c>
      <c r="F22" s="867">
        <v>1</v>
      </c>
      <c r="G22" s="2291">
        <f t="shared" si="1"/>
        <v>2</v>
      </c>
      <c r="H22" s="867">
        <f t="shared" si="2"/>
        <v>218</v>
      </c>
      <c r="I22" s="867">
        <f t="shared" si="3"/>
        <v>255</v>
      </c>
      <c r="J22" s="867">
        <f t="shared" si="4"/>
        <v>473</v>
      </c>
      <c r="K22" s="871" t="s">
        <v>491</v>
      </c>
    </row>
    <row r="23" spans="1:11" ht="18" customHeight="1">
      <c r="A23" s="867" t="s">
        <v>160</v>
      </c>
      <c r="B23" s="867">
        <v>0</v>
      </c>
      <c r="C23" s="867">
        <v>1168</v>
      </c>
      <c r="D23" s="1683">
        <f t="shared" si="5"/>
        <v>1168</v>
      </c>
      <c r="E23" s="867">
        <v>0</v>
      </c>
      <c r="F23" s="867">
        <v>0</v>
      </c>
      <c r="G23" s="2291">
        <f t="shared" si="1"/>
        <v>0</v>
      </c>
      <c r="H23" s="867">
        <f t="shared" si="2"/>
        <v>0</v>
      </c>
      <c r="I23" s="867">
        <f t="shared" si="3"/>
        <v>1168</v>
      </c>
      <c r="J23" s="867">
        <f t="shared" si="4"/>
        <v>1168</v>
      </c>
      <c r="K23" s="896" t="s">
        <v>492</v>
      </c>
    </row>
    <row r="24" spans="1:11" ht="18" customHeight="1">
      <c r="A24" s="867" t="s">
        <v>65</v>
      </c>
      <c r="B24" s="867">
        <v>388</v>
      </c>
      <c r="C24" s="867">
        <v>566</v>
      </c>
      <c r="D24" s="1683">
        <f t="shared" si="5"/>
        <v>954</v>
      </c>
      <c r="E24" s="867">
        <v>1</v>
      </c>
      <c r="F24" s="867">
        <v>1</v>
      </c>
      <c r="G24" s="2291">
        <f t="shared" si="1"/>
        <v>2</v>
      </c>
      <c r="H24" s="867">
        <f t="shared" si="2"/>
        <v>389</v>
      </c>
      <c r="I24" s="867">
        <f t="shared" si="3"/>
        <v>567</v>
      </c>
      <c r="J24" s="867">
        <f t="shared" si="4"/>
        <v>956</v>
      </c>
      <c r="K24" s="42" t="s">
        <v>1168</v>
      </c>
    </row>
    <row r="25" spans="1:11" ht="18" customHeight="1">
      <c r="A25" s="2637" t="s">
        <v>66</v>
      </c>
      <c r="B25" s="2637">
        <v>128</v>
      </c>
      <c r="C25" s="2637">
        <v>311</v>
      </c>
      <c r="D25" s="2637">
        <f>SUM(B25:C25)</f>
        <v>439</v>
      </c>
      <c r="E25" s="2637">
        <v>0</v>
      </c>
      <c r="F25" s="2637">
        <v>0</v>
      </c>
      <c r="G25" s="2637">
        <f>SUM(E25:F25)</f>
        <v>0</v>
      </c>
      <c r="H25" s="2637">
        <f t="shared" ref="H25:J26" si="6">SUM(B25,E25)</f>
        <v>128</v>
      </c>
      <c r="I25" s="2637">
        <f t="shared" si="6"/>
        <v>311</v>
      </c>
      <c r="J25" s="2637">
        <f t="shared" si="6"/>
        <v>439</v>
      </c>
      <c r="K25" s="2638" t="s">
        <v>495</v>
      </c>
    </row>
    <row r="26" spans="1:11" ht="18" customHeight="1" thickBot="1">
      <c r="A26" s="2639" t="s">
        <v>67</v>
      </c>
      <c r="B26" s="2639">
        <v>97</v>
      </c>
      <c r="C26" s="2639">
        <v>35</v>
      </c>
      <c r="D26" s="2639">
        <f>SUM(B26:C26)</f>
        <v>132</v>
      </c>
      <c r="E26" s="2639">
        <v>0</v>
      </c>
      <c r="F26" s="2639">
        <v>0</v>
      </c>
      <c r="G26" s="2639">
        <f>SUM(E26:F26)</f>
        <v>0</v>
      </c>
      <c r="H26" s="2639">
        <f t="shared" si="6"/>
        <v>97</v>
      </c>
      <c r="I26" s="2639">
        <f t="shared" si="6"/>
        <v>35</v>
      </c>
      <c r="J26" s="2639">
        <f t="shared" si="6"/>
        <v>132</v>
      </c>
      <c r="K26" s="2640" t="s">
        <v>494</v>
      </c>
    </row>
    <row r="27" spans="1:11" ht="23.25" customHeight="1" thickTop="1"/>
    <row r="28" spans="1:11" ht="18" customHeight="1">
      <c r="A28" s="866"/>
      <c r="B28" s="879"/>
      <c r="C28" s="879"/>
      <c r="D28" s="879"/>
      <c r="E28" s="879"/>
      <c r="F28" s="879"/>
      <c r="G28" s="879"/>
      <c r="H28" s="879"/>
      <c r="I28" s="879"/>
      <c r="J28" s="879"/>
      <c r="K28" s="292"/>
    </row>
    <row r="29" spans="1:11" ht="18" customHeight="1">
      <c r="A29" s="866"/>
      <c r="B29" s="879"/>
      <c r="C29" s="879"/>
      <c r="D29" s="879"/>
      <c r="E29" s="879"/>
      <c r="F29" s="879"/>
      <c r="G29" s="879"/>
      <c r="H29" s="879"/>
      <c r="I29" s="879"/>
      <c r="J29" s="879"/>
      <c r="K29" s="292"/>
    </row>
    <row r="30" spans="1:11" ht="18" customHeight="1">
      <c r="A30" s="866"/>
      <c r="B30" s="879"/>
      <c r="C30" s="879"/>
      <c r="D30" s="879"/>
      <c r="E30" s="879"/>
      <c r="F30" s="879"/>
      <c r="G30" s="879"/>
      <c r="H30" s="879"/>
      <c r="I30" s="879"/>
      <c r="J30" s="879"/>
      <c r="K30" s="292"/>
    </row>
    <row r="31" spans="1:11" ht="18" customHeight="1" thickBot="1">
      <c r="A31" s="32" t="s">
        <v>458</v>
      </c>
      <c r="B31" s="2699"/>
      <c r="C31" s="2699"/>
      <c r="D31" s="2699"/>
      <c r="E31" s="2699"/>
      <c r="F31" s="2699"/>
      <c r="G31" s="2699"/>
      <c r="H31" s="2699"/>
      <c r="I31" s="2699"/>
      <c r="J31" s="2699"/>
      <c r="K31" s="74" t="s">
        <v>1643</v>
      </c>
    </row>
    <row r="32" spans="1:11" ht="20.25" customHeight="1" thickTop="1">
      <c r="A32" s="2692" t="s">
        <v>53</v>
      </c>
      <c r="B32" s="2695" t="s">
        <v>45</v>
      </c>
      <c r="C32" s="2695"/>
      <c r="D32" s="2695"/>
      <c r="E32" s="2695" t="s">
        <v>46</v>
      </c>
      <c r="F32" s="2695"/>
      <c r="G32" s="2695"/>
      <c r="H32" s="2695" t="s">
        <v>905</v>
      </c>
      <c r="I32" s="2695"/>
      <c r="J32" s="2695"/>
      <c r="K32" s="2696" t="s">
        <v>2356</v>
      </c>
    </row>
    <row r="33" spans="1:11" ht="20.25" customHeight="1">
      <c r="A33" s="2693"/>
      <c r="B33" s="2690" t="s">
        <v>1673</v>
      </c>
      <c r="C33" s="2690"/>
      <c r="D33" s="2690"/>
      <c r="E33" s="2690" t="s">
        <v>463</v>
      </c>
      <c r="F33" s="2690"/>
      <c r="G33" s="2690"/>
      <c r="H33" s="2690" t="s">
        <v>464</v>
      </c>
      <c r="I33" s="2690"/>
      <c r="J33" s="2690"/>
      <c r="K33" s="2697"/>
    </row>
    <row r="34" spans="1:11" ht="18" customHeight="1">
      <c r="A34" s="2693"/>
      <c r="B34" s="1320" t="s">
        <v>931</v>
      </c>
      <c r="C34" s="493" t="s">
        <v>1126</v>
      </c>
      <c r="D34" s="1320" t="s">
        <v>954</v>
      </c>
      <c r="E34" s="1320" t="s">
        <v>931</v>
      </c>
      <c r="F34" s="493" t="s">
        <v>1126</v>
      </c>
      <c r="G34" s="1320" t="s">
        <v>954</v>
      </c>
      <c r="H34" s="1320" t="s">
        <v>931</v>
      </c>
      <c r="I34" s="493" t="s">
        <v>1126</v>
      </c>
      <c r="J34" s="1320" t="s">
        <v>954</v>
      </c>
      <c r="K34" s="2697"/>
    </row>
    <row r="35" spans="1:11" ht="18" customHeight="1" thickBot="1">
      <c r="A35" s="2694"/>
      <c r="B35" s="415" t="s">
        <v>934</v>
      </c>
      <c r="C35" s="415" t="s">
        <v>935</v>
      </c>
      <c r="D35" s="415" t="s">
        <v>936</v>
      </c>
      <c r="E35" s="415" t="s">
        <v>934</v>
      </c>
      <c r="F35" s="415" t="s">
        <v>935</v>
      </c>
      <c r="G35" s="415" t="s">
        <v>936</v>
      </c>
      <c r="H35" s="415" t="s">
        <v>934</v>
      </c>
      <c r="I35" s="415" t="s">
        <v>935</v>
      </c>
      <c r="J35" s="415" t="s">
        <v>936</v>
      </c>
      <c r="K35" s="2698"/>
    </row>
    <row r="36" spans="1:11" ht="18" customHeight="1">
      <c r="A36" s="867" t="s">
        <v>68</v>
      </c>
      <c r="B36" s="867">
        <v>56</v>
      </c>
      <c r="C36" s="867">
        <v>119</v>
      </c>
      <c r="D36" s="867">
        <f>SUM(B36:C36)</f>
        <v>175</v>
      </c>
      <c r="E36" s="867">
        <v>1</v>
      </c>
      <c r="F36" s="867">
        <v>0</v>
      </c>
      <c r="G36" s="2291">
        <f t="shared" ref="G36:G42" si="7">SUM(E36:F36)</f>
        <v>1</v>
      </c>
      <c r="H36" s="867">
        <f>SUM(B36,E36)</f>
        <v>57</v>
      </c>
      <c r="I36" s="867">
        <f t="shared" ref="I36:J36" si="8">SUM(C36,F36)</f>
        <v>119</v>
      </c>
      <c r="J36" s="867">
        <f t="shared" si="8"/>
        <v>176</v>
      </c>
      <c r="K36" s="871" t="s">
        <v>496</v>
      </c>
    </row>
    <row r="37" spans="1:11" ht="18" customHeight="1">
      <c r="A37" s="867" t="s">
        <v>170</v>
      </c>
      <c r="B37" s="867">
        <v>76</v>
      </c>
      <c r="C37" s="867">
        <v>153</v>
      </c>
      <c r="D37" s="1683">
        <f t="shared" ref="D37:D41" si="9">SUM(B37:C37)</f>
        <v>229</v>
      </c>
      <c r="E37" s="867">
        <v>0</v>
      </c>
      <c r="F37" s="867">
        <v>0</v>
      </c>
      <c r="G37" s="2291">
        <f t="shared" si="7"/>
        <v>0</v>
      </c>
      <c r="H37" s="867">
        <f t="shared" ref="H37:H41" si="10">SUM(B37,E37)</f>
        <v>76</v>
      </c>
      <c r="I37" s="867">
        <f t="shared" ref="I37:I41" si="11">SUM(C37,F37)</f>
        <v>153</v>
      </c>
      <c r="J37" s="867">
        <f t="shared" ref="J37:J41" si="12">SUM(D37,G37)</f>
        <v>229</v>
      </c>
      <c r="K37" s="1615" t="s">
        <v>1817</v>
      </c>
    </row>
    <row r="38" spans="1:11" ht="18" customHeight="1">
      <c r="A38" s="867" t="s">
        <v>40</v>
      </c>
      <c r="B38" s="867">
        <v>158</v>
      </c>
      <c r="C38" s="867">
        <v>57</v>
      </c>
      <c r="D38" s="1683">
        <f>SUM(B38:C38)</f>
        <v>215</v>
      </c>
      <c r="E38" s="867">
        <v>0</v>
      </c>
      <c r="F38" s="867">
        <v>0</v>
      </c>
      <c r="G38" s="2291">
        <f>SUM(E38:F38)</f>
        <v>0</v>
      </c>
      <c r="H38" s="867">
        <f t="shared" ref="H38:J39" si="13">SUM(B38,E38)</f>
        <v>158</v>
      </c>
      <c r="I38" s="867">
        <f t="shared" si="13"/>
        <v>57</v>
      </c>
      <c r="J38" s="867">
        <f t="shared" si="13"/>
        <v>215</v>
      </c>
      <c r="K38" s="521" t="s">
        <v>1202</v>
      </c>
    </row>
    <row r="39" spans="1:11" ht="18" customHeight="1">
      <c r="A39" s="867" t="s">
        <v>16</v>
      </c>
      <c r="B39" s="867">
        <v>0</v>
      </c>
      <c r="C39" s="867">
        <v>62</v>
      </c>
      <c r="D39" s="1683">
        <f>SUM(B39:C39)</f>
        <v>62</v>
      </c>
      <c r="E39" s="867">
        <v>0</v>
      </c>
      <c r="F39" s="867">
        <v>0</v>
      </c>
      <c r="G39" s="2291">
        <f>SUM(E39:F39)</f>
        <v>0</v>
      </c>
      <c r="H39" s="867">
        <f t="shared" si="13"/>
        <v>0</v>
      </c>
      <c r="I39" s="867">
        <f t="shared" si="13"/>
        <v>62</v>
      </c>
      <c r="J39" s="867">
        <f t="shared" si="13"/>
        <v>62</v>
      </c>
      <c r="K39" s="896" t="s">
        <v>1652</v>
      </c>
    </row>
    <row r="40" spans="1:11" ht="18" customHeight="1">
      <c r="A40" s="867" t="s">
        <v>69</v>
      </c>
      <c r="B40" s="867">
        <v>102</v>
      </c>
      <c r="C40" s="867">
        <v>127</v>
      </c>
      <c r="D40" s="1683">
        <f t="shared" si="9"/>
        <v>229</v>
      </c>
      <c r="E40" s="867">
        <v>0</v>
      </c>
      <c r="F40" s="867">
        <v>0</v>
      </c>
      <c r="G40" s="2291">
        <f t="shared" si="7"/>
        <v>0</v>
      </c>
      <c r="H40" s="867">
        <f t="shared" si="10"/>
        <v>102</v>
      </c>
      <c r="I40" s="867">
        <f t="shared" si="11"/>
        <v>127</v>
      </c>
      <c r="J40" s="867">
        <f t="shared" si="12"/>
        <v>229</v>
      </c>
      <c r="K40" s="871" t="s">
        <v>498</v>
      </c>
    </row>
    <row r="41" spans="1:11" ht="18" customHeight="1">
      <c r="A41" s="866" t="s">
        <v>171</v>
      </c>
      <c r="B41" s="867">
        <v>285</v>
      </c>
      <c r="C41" s="867">
        <v>345</v>
      </c>
      <c r="D41" s="1683">
        <f t="shared" si="9"/>
        <v>630</v>
      </c>
      <c r="E41" s="867">
        <v>0</v>
      </c>
      <c r="F41" s="867">
        <v>0</v>
      </c>
      <c r="G41" s="2291">
        <f t="shared" si="7"/>
        <v>0</v>
      </c>
      <c r="H41" s="867">
        <f t="shared" si="10"/>
        <v>285</v>
      </c>
      <c r="I41" s="867">
        <f t="shared" si="11"/>
        <v>345</v>
      </c>
      <c r="J41" s="867">
        <f t="shared" si="12"/>
        <v>630</v>
      </c>
      <c r="K41" s="869" t="s">
        <v>499</v>
      </c>
    </row>
    <row r="42" spans="1:11" ht="18" customHeight="1">
      <c r="A42" s="867" t="s">
        <v>50</v>
      </c>
      <c r="B42" s="867">
        <f>SUM(B36:B41,B9:B26)</f>
        <v>3302</v>
      </c>
      <c r="C42" s="1683">
        <f>SUM(C36:C41,C9:C26)</f>
        <v>6058</v>
      </c>
      <c r="D42" s="1683">
        <f>SUM(D36:D41,D9:D26)</f>
        <v>9360</v>
      </c>
      <c r="E42" s="1683">
        <f>SUM(E36:E41,E9:E26)</f>
        <v>5</v>
      </c>
      <c r="F42" s="1683">
        <f>SUM(F36:F41,F9:F26)</f>
        <v>4</v>
      </c>
      <c r="G42" s="2291">
        <f t="shared" si="7"/>
        <v>9</v>
      </c>
      <c r="H42" s="1683">
        <f>SUM(H36:H41,H9:H26)</f>
        <v>3307</v>
      </c>
      <c r="I42" s="1683">
        <f>SUM(I36:I41,I9:I26)</f>
        <v>6062</v>
      </c>
      <c r="J42" s="1683">
        <f>SUM(J36:J41,J9:J26)</f>
        <v>9369</v>
      </c>
      <c r="K42" s="871" t="s">
        <v>500</v>
      </c>
    </row>
    <row r="43" spans="1:11" ht="18" customHeight="1">
      <c r="A43" s="50" t="s">
        <v>260</v>
      </c>
      <c r="B43" s="50"/>
      <c r="C43" s="50"/>
      <c r="D43" s="50"/>
      <c r="E43" s="50"/>
      <c r="F43" s="50"/>
      <c r="G43" s="50"/>
      <c r="H43" s="50"/>
      <c r="I43" s="50"/>
      <c r="J43" s="50"/>
      <c r="K43" s="880" t="s">
        <v>901</v>
      </c>
    </row>
    <row r="44" spans="1:11" ht="18" customHeight="1">
      <c r="A44" s="868" t="s">
        <v>59</v>
      </c>
      <c r="B44" s="867">
        <v>76</v>
      </c>
      <c r="C44" s="867">
        <v>6</v>
      </c>
      <c r="D44" s="867">
        <v>82</v>
      </c>
      <c r="E44" s="867">
        <v>0</v>
      </c>
      <c r="F44" s="867">
        <v>0</v>
      </c>
      <c r="G44" s="867">
        <v>0</v>
      </c>
      <c r="H44" s="867">
        <f>SUM(B44,E44)</f>
        <v>76</v>
      </c>
      <c r="I44" s="1683">
        <f>SUM(C44,F44)</f>
        <v>6</v>
      </c>
      <c r="J44" s="1683">
        <f>SUM(D44,G44)</f>
        <v>82</v>
      </c>
      <c r="K44" s="871" t="s">
        <v>482</v>
      </c>
    </row>
    <row r="45" spans="1:11" ht="18" customHeight="1">
      <c r="A45" s="868" t="s">
        <v>63</v>
      </c>
      <c r="B45" s="867">
        <v>147</v>
      </c>
      <c r="C45" s="867">
        <v>142</v>
      </c>
      <c r="D45" s="867">
        <f t="shared" ref="D45:D53" si="14">SUM(B45:C45)</f>
        <v>289</v>
      </c>
      <c r="E45" s="867">
        <v>0</v>
      </c>
      <c r="F45" s="867">
        <v>0</v>
      </c>
      <c r="G45" s="867">
        <f t="shared" ref="G45:G53" si="15">SUM(E45:F45)</f>
        <v>0</v>
      </c>
      <c r="H45" s="1683">
        <f t="shared" ref="H45:H54" si="16">SUM(B45,E45)</f>
        <v>147</v>
      </c>
      <c r="I45" s="1683">
        <f t="shared" ref="I45:I54" si="17">SUM(C45,F45)</f>
        <v>142</v>
      </c>
      <c r="J45" s="1683">
        <f t="shared" ref="J45:J54" si="18">SUM(D45,G45)</f>
        <v>289</v>
      </c>
      <c r="K45" s="871" t="s">
        <v>487</v>
      </c>
    </row>
    <row r="46" spans="1:11" ht="18" customHeight="1">
      <c r="A46" s="867" t="s">
        <v>64</v>
      </c>
      <c r="B46" s="867">
        <v>255</v>
      </c>
      <c r="C46" s="867">
        <v>212</v>
      </c>
      <c r="D46" s="867">
        <f t="shared" si="14"/>
        <v>467</v>
      </c>
      <c r="E46" s="867">
        <v>0</v>
      </c>
      <c r="F46" s="867">
        <v>0</v>
      </c>
      <c r="G46" s="867">
        <f t="shared" si="15"/>
        <v>0</v>
      </c>
      <c r="H46" s="1683">
        <f t="shared" si="16"/>
        <v>255</v>
      </c>
      <c r="I46" s="1683">
        <f t="shared" si="17"/>
        <v>212</v>
      </c>
      <c r="J46" s="1683">
        <f t="shared" si="18"/>
        <v>467</v>
      </c>
      <c r="K46" s="871" t="s">
        <v>489</v>
      </c>
    </row>
    <row r="47" spans="1:11" ht="18" customHeight="1">
      <c r="A47" s="867" t="s">
        <v>202</v>
      </c>
      <c r="B47" s="867">
        <v>220</v>
      </c>
      <c r="C47" s="867">
        <v>188</v>
      </c>
      <c r="D47" s="867">
        <f t="shared" si="14"/>
        <v>408</v>
      </c>
      <c r="E47" s="867">
        <v>0</v>
      </c>
      <c r="F47" s="867">
        <v>0</v>
      </c>
      <c r="G47" s="867">
        <f t="shared" si="15"/>
        <v>0</v>
      </c>
      <c r="H47" s="1683">
        <f t="shared" si="16"/>
        <v>220</v>
      </c>
      <c r="I47" s="1683">
        <f t="shared" si="17"/>
        <v>188</v>
      </c>
      <c r="J47" s="1683">
        <f t="shared" si="18"/>
        <v>408</v>
      </c>
      <c r="K47" s="871" t="s">
        <v>490</v>
      </c>
    </row>
    <row r="48" spans="1:11" ht="18" customHeight="1">
      <c r="A48" s="867" t="s">
        <v>203</v>
      </c>
      <c r="B48" s="867">
        <v>81</v>
      </c>
      <c r="C48" s="867">
        <v>121</v>
      </c>
      <c r="D48" s="867">
        <f t="shared" si="14"/>
        <v>202</v>
      </c>
      <c r="E48" s="867">
        <v>1</v>
      </c>
      <c r="F48" s="867">
        <v>1</v>
      </c>
      <c r="G48" s="867">
        <f t="shared" si="15"/>
        <v>2</v>
      </c>
      <c r="H48" s="1683">
        <f t="shared" si="16"/>
        <v>82</v>
      </c>
      <c r="I48" s="1683">
        <f t="shared" si="17"/>
        <v>122</v>
      </c>
      <c r="J48" s="1683">
        <f t="shared" si="18"/>
        <v>204</v>
      </c>
      <c r="K48" s="871" t="s">
        <v>491</v>
      </c>
    </row>
    <row r="49" spans="1:11" ht="18" customHeight="1">
      <c r="A49" s="867" t="s">
        <v>42</v>
      </c>
      <c r="B49" s="867">
        <v>0</v>
      </c>
      <c r="C49" s="867">
        <v>49</v>
      </c>
      <c r="D49" s="867">
        <f t="shared" si="14"/>
        <v>49</v>
      </c>
      <c r="E49" s="867">
        <v>0</v>
      </c>
      <c r="F49" s="867">
        <v>0</v>
      </c>
      <c r="G49" s="867">
        <f t="shared" si="15"/>
        <v>0</v>
      </c>
      <c r="H49" s="1683">
        <f t="shared" si="16"/>
        <v>0</v>
      </c>
      <c r="I49" s="1683">
        <f t="shared" si="17"/>
        <v>49</v>
      </c>
      <c r="J49" s="1683">
        <f t="shared" si="18"/>
        <v>49</v>
      </c>
      <c r="K49" s="871" t="s">
        <v>492</v>
      </c>
    </row>
    <row r="50" spans="1:11" ht="18" customHeight="1">
      <c r="A50" s="867" t="s">
        <v>66</v>
      </c>
      <c r="B50" s="867">
        <v>22</v>
      </c>
      <c r="C50" s="867">
        <v>16</v>
      </c>
      <c r="D50" s="867">
        <f t="shared" si="14"/>
        <v>38</v>
      </c>
      <c r="E50" s="867">
        <v>0</v>
      </c>
      <c r="F50" s="867">
        <v>0</v>
      </c>
      <c r="G50" s="867">
        <f t="shared" si="15"/>
        <v>0</v>
      </c>
      <c r="H50" s="1683">
        <f t="shared" si="16"/>
        <v>22</v>
      </c>
      <c r="I50" s="1683">
        <f t="shared" si="17"/>
        <v>16</v>
      </c>
      <c r="J50" s="1683">
        <f t="shared" si="18"/>
        <v>38</v>
      </c>
      <c r="K50" s="871" t="s">
        <v>495</v>
      </c>
    </row>
    <row r="51" spans="1:11" ht="18" customHeight="1">
      <c r="A51" s="867" t="s">
        <v>170</v>
      </c>
      <c r="B51" s="867">
        <v>147</v>
      </c>
      <c r="C51" s="867">
        <v>75</v>
      </c>
      <c r="D51" s="867">
        <f t="shared" si="14"/>
        <v>222</v>
      </c>
      <c r="E51" s="867">
        <v>0</v>
      </c>
      <c r="F51" s="867">
        <v>0</v>
      </c>
      <c r="G51" s="867">
        <f t="shared" si="15"/>
        <v>0</v>
      </c>
      <c r="H51" s="1683">
        <f t="shared" si="16"/>
        <v>147</v>
      </c>
      <c r="I51" s="1683">
        <f t="shared" si="17"/>
        <v>75</v>
      </c>
      <c r="J51" s="1683">
        <f t="shared" si="18"/>
        <v>222</v>
      </c>
      <c r="K51" s="1004" t="s">
        <v>497</v>
      </c>
    </row>
    <row r="52" spans="1:11" ht="18" customHeight="1">
      <c r="A52" s="867" t="s">
        <v>69</v>
      </c>
      <c r="B52" s="867">
        <v>47</v>
      </c>
      <c r="C52" s="867">
        <v>58</v>
      </c>
      <c r="D52" s="867">
        <f t="shared" si="14"/>
        <v>105</v>
      </c>
      <c r="E52" s="867">
        <v>0</v>
      </c>
      <c r="F52" s="867">
        <v>0</v>
      </c>
      <c r="G52" s="867">
        <f t="shared" si="15"/>
        <v>0</v>
      </c>
      <c r="H52" s="1683">
        <f t="shared" si="16"/>
        <v>47</v>
      </c>
      <c r="I52" s="1683">
        <f t="shared" si="17"/>
        <v>58</v>
      </c>
      <c r="J52" s="1683">
        <f t="shared" si="18"/>
        <v>105</v>
      </c>
      <c r="K52" s="871" t="s">
        <v>498</v>
      </c>
    </row>
    <row r="53" spans="1:11" ht="18" customHeight="1">
      <c r="A53" s="867" t="s">
        <v>171</v>
      </c>
      <c r="B53" s="867">
        <v>238</v>
      </c>
      <c r="C53" s="867">
        <v>95</v>
      </c>
      <c r="D53" s="867">
        <f t="shared" si="14"/>
        <v>333</v>
      </c>
      <c r="E53" s="867">
        <v>0</v>
      </c>
      <c r="F53" s="867">
        <v>0</v>
      </c>
      <c r="G53" s="867">
        <f t="shared" si="15"/>
        <v>0</v>
      </c>
      <c r="H53" s="1683">
        <f t="shared" si="16"/>
        <v>238</v>
      </c>
      <c r="I53" s="1683">
        <f t="shared" si="17"/>
        <v>95</v>
      </c>
      <c r="J53" s="1683">
        <f t="shared" si="18"/>
        <v>333</v>
      </c>
      <c r="K53" s="1615" t="s">
        <v>499</v>
      </c>
    </row>
    <row r="54" spans="1:11" ht="18" customHeight="1" thickBot="1">
      <c r="A54" s="872" t="s">
        <v>52</v>
      </c>
      <c r="B54" s="872">
        <f t="shared" ref="B54:G54" si="19">SUM(B44:B53)</f>
        <v>1233</v>
      </c>
      <c r="C54" s="1686">
        <f t="shared" si="19"/>
        <v>962</v>
      </c>
      <c r="D54" s="1686">
        <f t="shared" si="19"/>
        <v>2195</v>
      </c>
      <c r="E54" s="1686">
        <f t="shared" si="19"/>
        <v>1</v>
      </c>
      <c r="F54" s="1686">
        <f t="shared" si="19"/>
        <v>1</v>
      </c>
      <c r="G54" s="1686">
        <f t="shared" si="19"/>
        <v>2</v>
      </c>
      <c r="H54" s="1683">
        <f t="shared" si="16"/>
        <v>1234</v>
      </c>
      <c r="I54" s="1683">
        <f t="shared" si="17"/>
        <v>963</v>
      </c>
      <c r="J54" s="1683">
        <f t="shared" si="18"/>
        <v>2197</v>
      </c>
      <c r="K54" s="870" t="s">
        <v>501</v>
      </c>
    </row>
    <row r="55" spans="1:11" ht="18" customHeight="1" thickBot="1">
      <c r="A55" s="1005" t="s">
        <v>218</v>
      </c>
      <c r="B55" s="876">
        <f>SUM(B42,B54)</f>
        <v>4535</v>
      </c>
      <c r="C55" s="1684">
        <f>SUM(C42,C54)</f>
        <v>7020</v>
      </c>
      <c r="D55" s="1684">
        <f>SUM(D42,D54)</f>
        <v>11555</v>
      </c>
      <c r="E55" s="1684">
        <f>SUM(E42,E54)</f>
        <v>6</v>
      </c>
      <c r="F55" s="1684">
        <f>SUM(F42,F54)</f>
        <v>5</v>
      </c>
      <c r="G55" s="1684">
        <f>SUM(E55:F55)</f>
        <v>11</v>
      </c>
      <c r="H55" s="1684">
        <f>SUM(H42,H54)</f>
        <v>4541</v>
      </c>
      <c r="I55" s="1684">
        <f>SUM(I42,I54)</f>
        <v>7025</v>
      </c>
      <c r="J55" s="1684">
        <f>SUM(H55:I55)</f>
        <v>11566</v>
      </c>
      <c r="K55" s="878" t="s">
        <v>2350</v>
      </c>
    </row>
    <row r="56" spans="1:11" ht="20.25" customHeight="1" thickTop="1"/>
    <row r="57" spans="1:11" ht="23.25" customHeight="1">
      <c r="A57" s="333"/>
      <c r="B57" s="333"/>
      <c r="C57" s="333"/>
    </row>
  </sheetData>
  <mergeCells count="20">
    <mergeCell ref="E33:G33"/>
    <mergeCell ref="H33:J33"/>
    <mergeCell ref="K32:K35"/>
    <mergeCell ref="B31:J31"/>
    <mergeCell ref="A32:A35"/>
    <mergeCell ref="B32:D32"/>
    <mergeCell ref="E32:G32"/>
    <mergeCell ref="H32:J32"/>
    <mergeCell ref="B33:D33"/>
    <mergeCell ref="A1:K1"/>
    <mergeCell ref="A2:K2"/>
    <mergeCell ref="B3:J3"/>
    <mergeCell ref="A4:A7"/>
    <mergeCell ref="B4:D4"/>
    <mergeCell ref="E4:G4"/>
    <mergeCell ref="H4:J4"/>
    <mergeCell ref="K4:K7"/>
    <mergeCell ref="H5:J5"/>
    <mergeCell ref="E5:G5"/>
    <mergeCell ref="B5:D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fitToWidth="0" orientation="landscape" useFirstPageNumber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27"/>
  <sheetViews>
    <sheetView rightToLeft="1" view="pageBreakPreview" topLeftCell="A10" zoomScale="85" zoomScaleSheetLayoutView="85" workbookViewId="0">
      <selection activeCell="R101" sqref="R101"/>
    </sheetView>
  </sheetViews>
  <sheetFormatPr defaultRowHeight="12.75"/>
  <cols>
    <col min="1" max="1" width="32.85546875" customWidth="1"/>
    <col min="2" max="10" width="9.7109375" customWidth="1"/>
    <col min="11" max="11" width="32.7109375" customWidth="1"/>
    <col min="254" max="254" width="23.7109375" customWidth="1"/>
    <col min="255" max="256" width="9.28515625" customWidth="1"/>
    <col min="257" max="257" width="10.28515625" customWidth="1"/>
    <col min="258" max="258" width="9.85546875" customWidth="1"/>
    <col min="259" max="259" width="9.7109375" customWidth="1"/>
    <col min="260" max="260" width="10.42578125" customWidth="1"/>
    <col min="261" max="261" width="9.7109375" customWidth="1"/>
    <col min="262" max="262" width="10.28515625" customWidth="1"/>
    <col min="263" max="263" width="10.140625" customWidth="1"/>
    <col min="264" max="264" width="9.85546875" customWidth="1"/>
    <col min="265" max="265" width="9.140625" customWidth="1"/>
    <col min="266" max="266" width="10.85546875" customWidth="1"/>
    <col min="510" max="510" width="23.7109375" customWidth="1"/>
    <col min="511" max="512" width="9.28515625" customWidth="1"/>
    <col min="513" max="513" width="10.28515625" customWidth="1"/>
    <col min="514" max="514" width="9.85546875" customWidth="1"/>
    <col min="515" max="515" width="9.7109375" customWidth="1"/>
    <col min="516" max="516" width="10.42578125" customWidth="1"/>
    <col min="517" max="517" width="9.7109375" customWidth="1"/>
    <col min="518" max="518" width="10.28515625" customWidth="1"/>
    <col min="519" max="519" width="10.140625" customWidth="1"/>
    <col min="520" max="520" width="9.85546875" customWidth="1"/>
    <col min="521" max="521" width="9.140625" customWidth="1"/>
    <col min="522" max="522" width="10.85546875" customWidth="1"/>
    <col min="766" max="766" width="23.7109375" customWidth="1"/>
    <col min="767" max="768" width="9.28515625" customWidth="1"/>
    <col min="769" max="769" width="10.28515625" customWidth="1"/>
    <col min="770" max="770" width="9.85546875" customWidth="1"/>
    <col min="771" max="771" width="9.7109375" customWidth="1"/>
    <col min="772" max="772" width="10.42578125" customWidth="1"/>
    <col min="773" max="773" width="9.7109375" customWidth="1"/>
    <col min="774" max="774" width="10.28515625" customWidth="1"/>
    <col min="775" max="775" width="10.140625" customWidth="1"/>
    <col min="776" max="776" width="9.85546875" customWidth="1"/>
    <col min="777" max="777" width="9.140625" customWidth="1"/>
    <col min="778" max="778" width="10.85546875" customWidth="1"/>
    <col min="1022" max="1022" width="23.7109375" customWidth="1"/>
    <col min="1023" max="1024" width="9.28515625" customWidth="1"/>
    <col min="1025" max="1025" width="10.28515625" customWidth="1"/>
    <col min="1026" max="1026" width="9.85546875" customWidth="1"/>
    <col min="1027" max="1027" width="9.7109375" customWidth="1"/>
    <col min="1028" max="1028" width="10.42578125" customWidth="1"/>
    <col min="1029" max="1029" width="9.7109375" customWidth="1"/>
    <col min="1030" max="1030" width="10.28515625" customWidth="1"/>
    <col min="1031" max="1031" width="10.140625" customWidth="1"/>
    <col min="1032" max="1032" width="9.85546875" customWidth="1"/>
    <col min="1033" max="1033" width="9.140625" customWidth="1"/>
    <col min="1034" max="1034" width="10.85546875" customWidth="1"/>
    <col min="1278" max="1278" width="23.7109375" customWidth="1"/>
    <col min="1279" max="1280" width="9.28515625" customWidth="1"/>
    <col min="1281" max="1281" width="10.28515625" customWidth="1"/>
    <col min="1282" max="1282" width="9.85546875" customWidth="1"/>
    <col min="1283" max="1283" width="9.7109375" customWidth="1"/>
    <col min="1284" max="1284" width="10.42578125" customWidth="1"/>
    <col min="1285" max="1285" width="9.7109375" customWidth="1"/>
    <col min="1286" max="1286" width="10.28515625" customWidth="1"/>
    <col min="1287" max="1287" width="10.140625" customWidth="1"/>
    <col min="1288" max="1288" width="9.85546875" customWidth="1"/>
    <col min="1289" max="1289" width="9.140625" customWidth="1"/>
    <col min="1290" max="1290" width="10.85546875" customWidth="1"/>
    <col min="1534" max="1534" width="23.7109375" customWidth="1"/>
    <col min="1535" max="1536" width="9.28515625" customWidth="1"/>
    <col min="1537" max="1537" width="10.28515625" customWidth="1"/>
    <col min="1538" max="1538" width="9.85546875" customWidth="1"/>
    <col min="1539" max="1539" width="9.7109375" customWidth="1"/>
    <col min="1540" max="1540" width="10.42578125" customWidth="1"/>
    <col min="1541" max="1541" width="9.7109375" customWidth="1"/>
    <col min="1542" max="1542" width="10.28515625" customWidth="1"/>
    <col min="1543" max="1543" width="10.140625" customWidth="1"/>
    <col min="1544" max="1544" width="9.85546875" customWidth="1"/>
    <col min="1545" max="1545" width="9.140625" customWidth="1"/>
    <col min="1546" max="1546" width="10.85546875" customWidth="1"/>
    <col min="1790" max="1790" width="23.7109375" customWidth="1"/>
    <col min="1791" max="1792" width="9.28515625" customWidth="1"/>
    <col min="1793" max="1793" width="10.28515625" customWidth="1"/>
    <col min="1794" max="1794" width="9.85546875" customWidth="1"/>
    <col min="1795" max="1795" width="9.7109375" customWidth="1"/>
    <col min="1796" max="1796" width="10.42578125" customWidth="1"/>
    <col min="1797" max="1797" width="9.7109375" customWidth="1"/>
    <col min="1798" max="1798" width="10.28515625" customWidth="1"/>
    <col min="1799" max="1799" width="10.140625" customWidth="1"/>
    <col min="1800" max="1800" width="9.85546875" customWidth="1"/>
    <col min="1801" max="1801" width="9.140625" customWidth="1"/>
    <col min="1802" max="1802" width="10.85546875" customWidth="1"/>
    <col min="2046" max="2046" width="23.7109375" customWidth="1"/>
    <col min="2047" max="2048" width="9.28515625" customWidth="1"/>
    <col min="2049" max="2049" width="10.28515625" customWidth="1"/>
    <col min="2050" max="2050" width="9.85546875" customWidth="1"/>
    <col min="2051" max="2051" width="9.7109375" customWidth="1"/>
    <col min="2052" max="2052" width="10.42578125" customWidth="1"/>
    <col min="2053" max="2053" width="9.7109375" customWidth="1"/>
    <col min="2054" max="2054" width="10.28515625" customWidth="1"/>
    <col min="2055" max="2055" width="10.140625" customWidth="1"/>
    <col min="2056" max="2056" width="9.85546875" customWidth="1"/>
    <col min="2057" max="2057" width="9.140625" customWidth="1"/>
    <col min="2058" max="2058" width="10.85546875" customWidth="1"/>
    <col min="2302" max="2302" width="23.7109375" customWidth="1"/>
    <col min="2303" max="2304" width="9.28515625" customWidth="1"/>
    <col min="2305" max="2305" width="10.28515625" customWidth="1"/>
    <col min="2306" max="2306" width="9.85546875" customWidth="1"/>
    <col min="2307" max="2307" width="9.7109375" customWidth="1"/>
    <col min="2308" max="2308" width="10.42578125" customWidth="1"/>
    <col min="2309" max="2309" width="9.7109375" customWidth="1"/>
    <col min="2310" max="2310" width="10.28515625" customWidth="1"/>
    <col min="2311" max="2311" width="10.140625" customWidth="1"/>
    <col min="2312" max="2312" width="9.85546875" customWidth="1"/>
    <col min="2313" max="2313" width="9.140625" customWidth="1"/>
    <col min="2314" max="2314" width="10.85546875" customWidth="1"/>
    <col min="2558" max="2558" width="23.7109375" customWidth="1"/>
    <col min="2559" max="2560" width="9.28515625" customWidth="1"/>
    <col min="2561" max="2561" width="10.28515625" customWidth="1"/>
    <col min="2562" max="2562" width="9.85546875" customWidth="1"/>
    <col min="2563" max="2563" width="9.7109375" customWidth="1"/>
    <col min="2564" max="2564" width="10.42578125" customWidth="1"/>
    <col min="2565" max="2565" width="9.7109375" customWidth="1"/>
    <col min="2566" max="2566" width="10.28515625" customWidth="1"/>
    <col min="2567" max="2567" width="10.140625" customWidth="1"/>
    <col min="2568" max="2568" width="9.85546875" customWidth="1"/>
    <col min="2569" max="2569" width="9.140625" customWidth="1"/>
    <col min="2570" max="2570" width="10.85546875" customWidth="1"/>
    <col min="2814" max="2814" width="23.7109375" customWidth="1"/>
    <col min="2815" max="2816" width="9.28515625" customWidth="1"/>
    <col min="2817" max="2817" width="10.28515625" customWidth="1"/>
    <col min="2818" max="2818" width="9.85546875" customWidth="1"/>
    <col min="2819" max="2819" width="9.7109375" customWidth="1"/>
    <col min="2820" max="2820" width="10.42578125" customWidth="1"/>
    <col min="2821" max="2821" width="9.7109375" customWidth="1"/>
    <col min="2822" max="2822" width="10.28515625" customWidth="1"/>
    <col min="2823" max="2823" width="10.140625" customWidth="1"/>
    <col min="2824" max="2824" width="9.85546875" customWidth="1"/>
    <col min="2825" max="2825" width="9.140625" customWidth="1"/>
    <col min="2826" max="2826" width="10.85546875" customWidth="1"/>
    <col min="3070" max="3070" width="23.7109375" customWidth="1"/>
    <col min="3071" max="3072" width="9.28515625" customWidth="1"/>
    <col min="3073" max="3073" width="10.28515625" customWidth="1"/>
    <col min="3074" max="3074" width="9.85546875" customWidth="1"/>
    <col min="3075" max="3075" width="9.7109375" customWidth="1"/>
    <col min="3076" max="3076" width="10.42578125" customWidth="1"/>
    <col min="3077" max="3077" width="9.7109375" customWidth="1"/>
    <col min="3078" max="3078" width="10.28515625" customWidth="1"/>
    <col min="3079" max="3079" width="10.140625" customWidth="1"/>
    <col min="3080" max="3080" width="9.85546875" customWidth="1"/>
    <col min="3081" max="3081" width="9.140625" customWidth="1"/>
    <col min="3082" max="3082" width="10.85546875" customWidth="1"/>
    <col min="3326" max="3326" width="23.7109375" customWidth="1"/>
    <col min="3327" max="3328" width="9.28515625" customWidth="1"/>
    <col min="3329" max="3329" width="10.28515625" customWidth="1"/>
    <col min="3330" max="3330" width="9.85546875" customWidth="1"/>
    <col min="3331" max="3331" width="9.7109375" customWidth="1"/>
    <col min="3332" max="3332" width="10.42578125" customWidth="1"/>
    <col min="3333" max="3333" width="9.7109375" customWidth="1"/>
    <col min="3334" max="3334" width="10.28515625" customWidth="1"/>
    <col min="3335" max="3335" width="10.140625" customWidth="1"/>
    <col min="3336" max="3336" width="9.85546875" customWidth="1"/>
    <col min="3337" max="3337" width="9.140625" customWidth="1"/>
    <col min="3338" max="3338" width="10.85546875" customWidth="1"/>
    <col min="3582" max="3582" width="23.7109375" customWidth="1"/>
    <col min="3583" max="3584" width="9.28515625" customWidth="1"/>
    <col min="3585" max="3585" width="10.28515625" customWidth="1"/>
    <col min="3586" max="3586" width="9.85546875" customWidth="1"/>
    <col min="3587" max="3587" width="9.7109375" customWidth="1"/>
    <col min="3588" max="3588" width="10.42578125" customWidth="1"/>
    <col min="3589" max="3589" width="9.7109375" customWidth="1"/>
    <col min="3590" max="3590" width="10.28515625" customWidth="1"/>
    <col min="3591" max="3591" width="10.140625" customWidth="1"/>
    <col min="3592" max="3592" width="9.85546875" customWidth="1"/>
    <col min="3593" max="3593" width="9.140625" customWidth="1"/>
    <col min="3594" max="3594" width="10.85546875" customWidth="1"/>
    <col min="3838" max="3838" width="23.7109375" customWidth="1"/>
    <col min="3839" max="3840" width="9.28515625" customWidth="1"/>
    <col min="3841" max="3841" width="10.28515625" customWidth="1"/>
    <col min="3842" max="3842" width="9.85546875" customWidth="1"/>
    <col min="3843" max="3843" width="9.7109375" customWidth="1"/>
    <col min="3844" max="3844" width="10.42578125" customWidth="1"/>
    <col min="3845" max="3845" width="9.7109375" customWidth="1"/>
    <col min="3846" max="3846" width="10.28515625" customWidth="1"/>
    <col min="3847" max="3847" width="10.140625" customWidth="1"/>
    <col min="3848" max="3848" width="9.85546875" customWidth="1"/>
    <col min="3849" max="3849" width="9.140625" customWidth="1"/>
    <col min="3850" max="3850" width="10.85546875" customWidth="1"/>
    <col min="4094" max="4094" width="23.7109375" customWidth="1"/>
    <col min="4095" max="4096" width="9.28515625" customWidth="1"/>
    <col min="4097" max="4097" width="10.28515625" customWidth="1"/>
    <col min="4098" max="4098" width="9.85546875" customWidth="1"/>
    <col min="4099" max="4099" width="9.7109375" customWidth="1"/>
    <col min="4100" max="4100" width="10.42578125" customWidth="1"/>
    <col min="4101" max="4101" width="9.7109375" customWidth="1"/>
    <col min="4102" max="4102" width="10.28515625" customWidth="1"/>
    <col min="4103" max="4103" width="10.140625" customWidth="1"/>
    <col min="4104" max="4104" width="9.85546875" customWidth="1"/>
    <col min="4105" max="4105" width="9.140625" customWidth="1"/>
    <col min="4106" max="4106" width="10.85546875" customWidth="1"/>
    <col min="4350" max="4350" width="23.7109375" customWidth="1"/>
    <col min="4351" max="4352" width="9.28515625" customWidth="1"/>
    <col min="4353" max="4353" width="10.28515625" customWidth="1"/>
    <col min="4354" max="4354" width="9.85546875" customWidth="1"/>
    <col min="4355" max="4355" width="9.7109375" customWidth="1"/>
    <col min="4356" max="4356" width="10.42578125" customWidth="1"/>
    <col min="4357" max="4357" width="9.7109375" customWidth="1"/>
    <col min="4358" max="4358" width="10.28515625" customWidth="1"/>
    <col min="4359" max="4359" width="10.140625" customWidth="1"/>
    <col min="4360" max="4360" width="9.85546875" customWidth="1"/>
    <col min="4361" max="4361" width="9.140625" customWidth="1"/>
    <col min="4362" max="4362" width="10.85546875" customWidth="1"/>
    <col min="4606" max="4606" width="23.7109375" customWidth="1"/>
    <col min="4607" max="4608" width="9.28515625" customWidth="1"/>
    <col min="4609" max="4609" width="10.28515625" customWidth="1"/>
    <col min="4610" max="4610" width="9.85546875" customWidth="1"/>
    <col min="4611" max="4611" width="9.7109375" customWidth="1"/>
    <col min="4612" max="4612" width="10.42578125" customWidth="1"/>
    <col min="4613" max="4613" width="9.7109375" customWidth="1"/>
    <col min="4614" max="4614" width="10.28515625" customWidth="1"/>
    <col min="4615" max="4615" width="10.140625" customWidth="1"/>
    <col min="4616" max="4616" width="9.85546875" customWidth="1"/>
    <col min="4617" max="4617" width="9.140625" customWidth="1"/>
    <col min="4618" max="4618" width="10.85546875" customWidth="1"/>
    <col min="4862" max="4862" width="23.7109375" customWidth="1"/>
    <col min="4863" max="4864" width="9.28515625" customWidth="1"/>
    <col min="4865" max="4865" width="10.28515625" customWidth="1"/>
    <col min="4866" max="4866" width="9.85546875" customWidth="1"/>
    <col min="4867" max="4867" width="9.7109375" customWidth="1"/>
    <col min="4868" max="4868" width="10.42578125" customWidth="1"/>
    <col min="4869" max="4869" width="9.7109375" customWidth="1"/>
    <col min="4870" max="4870" width="10.28515625" customWidth="1"/>
    <col min="4871" max="4871" width="10.140625" customWidth="1"/>
    <col min="4872" max="4872" width="9.85546875" customWidth="1"/>
    <col min="4873" max="4873" width="9.140625" customWidth="1"/>
    <col min="4874" max="4874" width="10.85546875" customWidth="1"/>
    <col min="5118" max="5118" width="23.7109375" customWidth="1"/>
    <col min="5119" max="5120" width="9.28515625" customWidth="1"/>
    <col min="5121" max="5121" width="10.28515625" customWidth="1"/>
    <col min="5122" max="5122" width="9.85546875" customWidth="1"/>
    <col min="5123" max="5123" width="9.7109375" customWidth="1"/>
    <col min="5124" max="5124" width="10.42578125" customWidth="1"/>
    <col min="5125" max="5125" width="9.7109375" customWidth="1"/>
    <col min="5126" max="5126" width="10.28515625" customWidth="1"/>
    <col min="5127" max="5127" width="10.140625" customWidth="1"/>
    <col min="5128" max="5128" width="9.85546875" customWidth="1"/>
    <col min="5129" max="5129" width="9.140625" customWidth="1"/>
    <col min="5130" max="5130" width="10.85546875" customWidth="1"/>
    <col min="5374" max="5374" width="23.7109375" customWidth="1"/>
    <col min="5375" max="5376" width="9.28515625" customWidth="1"/>
    <col min="5377" max="5377" width="10.28515625" customWidth="1"/>
    <col min="5378" max="5378" width="9.85546875" customWidth="1"/>
    <col min="5379" max="5379" width="9.7109375" customWidth="1"/>
    <col min="5380" max="5380" width="10.42578125" customWidth="1"/>
    <col min="5381" max="5381" width="9.7109375" customWidth="1"/>
    <col min="5382" max="5382" width="10.28515625" customWidth="1"/>
    <col min="5383" max="5383" width="10.140625" customWidth="1"/>
    <col min="5384" max="5384" width="9.85546875" customWidth="1"/>
    <col min="5385" max="5385" width="9.140625" customWidth="1"/>
    <col min="5386" max="5386" width="10.85546875" customWidth="1"/>
    <col min="5630" max="5630" width="23.7109375" customWidth="1"/>
    <col min="5631" max="5632" width="9.28515625" customWidth="1"/>
    <col min="5633" max="5633" width="10.28515625" customWidth="1"/>
    <col min="5634" max="5634" width="9.85546875" customWidth="1"/>
    <col min="5635" max="5635" width="9.7109375" customWidth="1"/>
    <col min="5636" max="5636" width="10.42578125" customWidth="1"/>
    <col min="5637" max="5637" width="9.7109375" customWidth="1"/>
    <col min="5638" max="5638" width="10.28515625" customWidth="1"/>
    <col min="5639" max="5639" width="10.140625" customWidth="1"/>
    <col min="5640" max="5640" width="9.85546875" customWidth="1"/>
    <col min="5641" max="5641" width="9.140625" customWidth="1"/>
    <col min="5642" max="5642" width="10.85546875" customWidth="1"/>
    <col min="5886" max="5886" width="23.7109375" customWidth="1"/>
    <col min="5887" max="5888" width="9.28515625" customWidth="1"/>
    <col min="5889" max="5889" width="10.28515625" customWidth="1"/>
    <col min="5890" max="5890" width="9.85546875" customWidth="1"/>
    <col min="5891" max="5891" width="9.7109375" customWidth="1"/>
    <col min="5892" max="5892" width="10.42578125" customWidth="1"/>
    <col min="5893" max="5893" width="9.7109375" customWidth="1"/>
    <col min="5894" max="5894" width="10.28515625" customWidth="1"/>
    <col min="5895" max="5895" width="10.140625" customWidth="1"/>
    <col min="5896" max="5896" width="9.85546875" customWidth="1"/>
    <col min="5897" max="5897" width="9.140625" customWidth="1"/>
    <col min="5898" max="5898" width="10.85546875" customWidth="1"/>
    <col min="6142" max="6142" width="23.7109375" customWidth="1"/>
    <col min="6143" max="6144" width="9.28515625" customWidth="1"/>
    <col min="6145" max="6145" width="10.28515625" customWidth="1"/>
    <col min="6146" max="6146" width="9.85546875" customWidth="1"/>
    <col min="6147" max="6147" width="9.7109375" customWidth="1"/>
    <col min="6148" max="6148" width="10.42578125" customWidth="1"/>
    <col min="6149" max="6149" width="9.7109375" customWidth="1"/>
    <col min="6150" max="6150" width="10.28515625" customWidth="1"/>
    <col min="6151" max="6151" width="10.140625" customWidth="1"/>
    <col min="6152" max="6152" width="9.85546875" customWidth="1"/>
    <col min="6153" max="6153" width="9.140625" customWidth="1"/>
    <col min="6154" max="6154" width="10.85546875" customWidth="1"/>
    <col min="6398" max="6398" width="23.7109375" customWidth="1"/>
    <col min="6399" max="6400" width="9.28515625" customWidth="1"/>
    <col min="6401" max="6401" width="10.28515625" customWidth="1"/>
    <col min="6402" max="6402" width="9.85546875" customWidth="1"/>
    <col min="6403" max="6403" width="9.7109375" customWidth="1"/>
    <col min="6404" max="6404" width="10.42578125" customWidth="1"/>
    <col min="6405" max="6405" width="9.7109375" customWidth="1"/>
    <col min="6406" max="6406" width="10.28515625" customWidth="1"/>
    <col min="6407" max="6407" width="10.140625" customWidth="1"/>
    <col min="6408" max="6408" width="9.85546875" customWidth="1"/>
    <col min="6409" max="6409" width="9.140625" customWidth="1"/>
    <col min="6410" max="6410" width="10.85546875" customWidth="1"/>
    <col min="6654" max="6654" width="23.7109375" customWidth="1"/>
    <col min="6655" max="6656" width="9.28515625" customWidth="1"/>
    <col min="6657" max="6657" width="10.28515625" customWidth="1"/>
    <col min="6658" max="6658" width="9.85546875" customWidth="1"/>
    <col min="6659" max="6659" width="9.7109375" customWidth="1"/>
    <col min="6660" max="6660" width="10.42578125" customWidth="1"/>
    <col min="6661" max="6661" width="9.7109375" customWidth="1"/>
    <col min="6662" max="6662" width="10.28515625" customWidth="1"/>
    <col min="6663" max="6663" width="10.140625" customWidth="1"/>
    <col min="6664" max="6664" width="9.85546875" customWidth="1"/>
    <col min="6665" max="6665" width="9.140625" customWidth="1"/>
    <col min="6666" max="6666" width="10.85546875" customWidth="1"/>
    <col min="6910" max="6910" width="23.7109375" customWidth="1"/>
    <col min="6911" max="6912" width="9.28515625" customWidth="1"/>
    <col min="6913" max="6913" width="10.28515625" customWidth="1"/>
    <col min="6914" max="6914" width="9.85546875" customWidth="1"/>
    <col min="6915" max="6915" width="9.7109375" customWidth="1"/>
    <col min="6916" max="6916" width="10.42578125" customWidth="1"/>
    <col min="6917" max="6917" width="9.7109375" customWidth="1"/>
    <col min="6918" max="6918" width="10.28515625" customWidth="1"/>
    <col min="6919" max="6919" width="10.140625" customWidth="1"/>
    <col min="6920" max="6920" width="9.85546875" customWidth="1"/>
    <col min="6921" max="6921" width="9.140625" customWidth="1"/>
    <col min="6922" max="6922" width="10.85546875" customWidth="1"/>
    <col min="7166" max="7166" width="23.7109375" customWidth="1"/>
    <col min="7167" max="7168" width="9.28515625" customWidth="1"/>
    <col min="7169" max="7169" width="10.28515625" customWidth="1"/>
    <col min="7170" max="7170" width="9.85546875" customWidth="1"/>
    <col min="7171" max="7171" width="9.7109375" customWidth="1"/>
    <col min="7172" max="7172" width="10.42578125" customWidth="1"/>
    <col min="7173" max="7173" width="9.7109375" customWidth="1"/>
    <col min="7174" max="7174" width="10.28515625" customWidth="1"/>
    <col min="7175" max="7175" width="10.140625" customWidth="1"/>
    <col min="7176" max="7176" width="9.85546875" customWidth="1"/>
    <col min="7177" max="7177" width="9.140625" customWidth="1"/>
    <col min="7178" max="7178" width="10.85546875" customWidth="1"/>
    <col min="7422" max="7422" width="23.7109375" customWidth="1"/>
    <col min="7423" max="7424" width="9.28515625" customWidth="1"/>
    <col min="7425" max="7425" width="10.28515625" customWidth="1"/>
    <col min="7426" max="7426" width="9.85546875" customWidth="1"/>
    <col min="7427" max="7427" width="9.7109375" customWidth="1"/>
    <col min="7428" max="7428" width="10.42578125" customWidth="1"/>
    <col min="7429" max="7429" width="9.7109375" customWidth="1"/>
    <col min="7430" max="7430" width="10.28515625" customWidth="1"/>
    <col min="7431" max="7431" width="10.140625" customWidth="1"/>
    <col min="7432" max="7432" width="9.85546875" customWidth="1"/>
    <col min="7433" max="7433" width="9.140625" customWidth="1"/>
    <col min="7434" max="7434" width="10.85546875" customWidth="1"/>
    <col min="7678" max="7678" width="23.7109375" customWidth="1"/>
    <col min="7679" max="7680" width="9.28515625" customWidth="1"/>
    <col min="7681" max="7681" width="10.28515625" customWidth="1"/>
    <col min="7682" max="7682" width="9.85546875" customWidth="1"/>
    <col min="7683" max="7683" width="9.7109375" customWidth="1"/>
    <col min="7684" max="7684" width="10.42578125" customWidth="1"/>
    <col min="7685" max="7685" width="9.7109375" customWidth="1"/>
    <col min="7686" max="7686" width="10.28515625" customWidth="1"/>
    <col min="7687" max="7687" width="10.140625" customWidth="1"/>
    <col min="7688" max="7688" width="9.85546875" customWidth="1"/>
    <col min="7689" max="7689" width="9.140625" customWidth="1"/>
    <col min="7690" max="7690" width="10.85546875" customWidth="1"/>
    <col min="7934" max="7934" width="23.7109375" customWidth="1"/>
    <col min="7935" max="7936" width="9.28515625" customWidth="1"/>
    <col min="7937" max="7937" width="10.28515625" customWidth="1"/>
    <col min="7938" max="7938" width="9.85546875" customWidth="1"/>
    <col min="7939" max="7939" width="9.7109375" customWidth="1"/>
    <col min="7940" max="7940" width="10.42578125" customWidth="1"/>
    <col min="7941" max="7941" width="9.7109375" customWidth="1"/>
    <col min="7942" max="7942" width="10.28515625" customWidth="1"/>
    <col min="7943" max="7943" width="10.140625" customWidth="1"/>
    <col min="7944" max="7944" width="9.85546875" customWidth="1"/>
    <col min="7945" max="7945" width="9.140625" customWidth="1"/>
    <col min="7946" max="7946" width="10.85546875" customWidth="1"/>
    <col min="8190" max="8190" width="23.7109375" customWidth="1"/>
    <col min="8191" max="8192" width="9.28515625" customWidth="1"/>
    <col min="8193" max="8193" width="10.28515625" customWidth="1"/>
    <col min="8194" max="8194" width="9.85546875" customWidth="1"/>
    <col min="8195" max="8195" width="9.7109375" customWidth="1"/>
    <col min="8196" max="8196" width="10.42578125" customWidth="1"/>
    <col min="8197" max="8197" width="9.7109375" customWidth="1"/>
    <col min="8198" max="8198" width="10.28515625" customWidth="1"/>
    <col min="8199" max="8199" width="10.140625" customWidth="1"/>
    <col min="8200" max="8200" width="9.85546875" customWidth="1"/>
    <col min="8201" max="8201" width="9.140625" customWidth="1"/>
    <col min="8202" max="8202" width="10.85546875" customWidth="1"/>
    <col min="8446" max="8446" width="23.7109375" customWidth="1"/>
    <col min="8447" max="8448" width="9.28515625" customWidth="1"/>
    <col min="8449" max="8449" width="10.28515625" customWidth="1"/>
    <col min="8450" max="8450" width="9.85546875" customWidth="1"/>
    <col min="8451" max="8451" width="9.7109375" customWidth="1"/>
    <col min="8452" max="8452" width="10.42578125" customWidth="1"/>
    <col min="8453" max="8453" width="9.7109375" customWidth="1"/>
    <col min="8454" max="8454" width="10.28515625" customWidth="1"/>
    <col min="8455" max="8455" width="10.140625" customWidth="1"/>
    <col min="8456" max="8456" width="9.85546875" customWidth="1"/>
    <col min="8457" max="8457" width="9.140625" customWidth="1"/>
    <col min="8458" max="8458" width="10.85546875" customWidth="1"/>
    <col min="8702" max="8702" width="23.7109375" customWidth="1"/>
    <col min="8703" max="8704" width="9.28515625" customWidth="1"/>
    <col min="8705" max="8705" width="10.28515625" customWidth="1"/>
    <col min="8706" max="8706" width="9.85546875" customWidth="1"/>
    <col min="8707" max="8707" width="9.7109375" customWidth="1"/>
    <col min="8708" max="8708" width="10.42578125" customWidth="1"/>
    <col min="8709" max="8709" width="9.7109375" customWidth="1"/>
    <col min="8710" max="8710" width="10.28515625" customWidth="1"/>
    <col min="8711" max="8711" width="10.140625" customWidth="1"/>
    <col min="8712" max="8712" width="9.85546875" customWidth="1"/>
    <col min="8713" max="8713" width="9.140625" customWidth="1"/>
    <col min="8714" max="8714" width="10.85546875" customWidth="1"/>
    <col min="8958" max="8958" width="23.7109375" customWidth="1"/>
    <col min="8959" max="8960" width="9.28515625" customWidth="1"/>
    <col min="8961" max="8961" width="10.28515625" customWidth="1"/>
    <col min="8962" max="8962" width="9.85546875" customWidth="1"/>
    <col min="8963" max="8963" width="9.7109375" customWidth="1"/>
    <col min="8964" max="8964" width="10.42578125" customWidth="1"/>
    <col min="8965" max="8965" width="9.7109375" customWidth="1"/>
    <col min="8966" max="8966" width="10.28515625" customWidth="1"/>
    <col min="8967" max="8967" width="10.140625" customWidth="1"/>
    <col min="8968" max="8968" width="9.85546875" customWidth="1"/>
    <col min="8969" max="8969" width="9.140625" customWidth="1"/>
    <col min="8970" max="8970" width="10.85546875" customWidth="1"/>
    <col min="9214" max="9214" width="23.7109375" customWidth="1"/>
    <col min="9215" max="9216" width="9.28515625" customWidth="1"/>
    <col min="9217" max="9217" width="10.28515625" customWidth="1"/>
    <col min="9218" max="9218" width="9.85546875" customWidth="1"/>
    <col min="9219" max="9219" width="9.7109375" customWidth="1"/>
    <col min="9220" max="9220" width="10.42578125" customWidth="1"/>
    <col min="9221" max="9221" width="9.7109375" customWidth="1"/>
    <col min="9222" max="9222" width="10.28515625" customWidth="1"/>
    <col min="9223" max="9223" width="10.140625" customWidth="1"/>
    <col min="9224" max="9224" width="9.85546875" customWidth="1"/>
    <col min="9225" max="9225" width="9.140625" customWidth="1"/>
    <col min="9226" max="9226" width="10.85546875" customWidth="1"/>
    <col min="9470" max="9470" width="23.7109375" customWidth="1"/>
    <col min="9471" max="9472" width="9.28515625" customWidth="1"/>
    <col min="9473" max="9473" width="10.28515625" customWidth="1"/>
    <col min="9474" max="9474" width="9.85546875" customWidth="1"/>
    <col min="9475" max="9475" width="9.7109375" customWidth="1"/>
    <col min="9476" max="9476" width="10.42578125" customWidth="1"/>
    <col min="9477" max="9477" width="9.7109375" customWidth="1"/>
    <col min="9478" max="9478" width="10.28515625" customWidth="1"/>
    <col min="9479" max="9479" width="10.140625" customWidth="1"/>
    <col min="9480" max="9480" width="9.85546875" customWidth="1"/>
    <col min="9481" max="9481" width="9.140625" customWidth="1"/>
    <col min="9482" max="9482" width="10.85546875" customWidth="1"/>
    <col min="9726" max="9726" width="23.7109375" customWidth="1"/>
    <col min="9727" max="9728" width="9.28515625" customWidth="1"/>
    <col min="9729" max="9729" width="10.28515625" customWidth="1"/>
    <col min="9730" max="9730" width="9.85546875" customWidth="1"/>
    <col min="9731" max="9731" width="9.7109375" customWidth="1"/>
    <col min="9732" max="9732" width="10.42578125" customWidth="1"/>
    <col min="9733" max="9733" width="9.7109375" customWidth="1"/>
    <col min="9734" max="9734" width="10.28515625" customWidth="1"/>
    <col min="9735" max="9735" width="10.140625" customWidth="1"/>
    <col min="9736" max="9736" width="9.85546875" customWidth="1"/>
    <col min="9737" max="9737" width="9.140625" customWidth="1"/>
    <col min="9738" max="9738" width="10.85546875" customWidth="1"/>
    <col min="9982" max="9982" width="23.7109375" customWidth="1"/>
    <col min="9983" max="9984" width="9.28515625" customWidth="1"/>
    <col min="9985" max="9985" width="10.28515625" customWidth="1"/>
    <col min="9986" max="9986" width="9.85546875" customWidth="1"/>
    <col min="9987" max="9987" width="9.7109375" customWidth="1"/>
    <col min="9988" max="9988" width="10.42578125" customWidth="1"/>
    <col min="9989" max="9989" width="9.7109375" customWidth="1"/>
    <col min="9990" max="9990" width="10.28515625" customWidth="1"/>
    <col min="9991" max="9991" width="10.140625" customWidth="1"/>
    <col min="9992" max="9992" width="9.85546875" customWidth="1"/>
    <col min="9993" max="9993" width="9.140625" customWidth="1"/>
    <col min="9994" max="9994" width="10.85546875" customWidth="1"/>
    <col min="10238" max="10238" width="23.7109375" customWidth="1"/>
    <col min="10239" max="10240" width="9.28515625" customWidth="1"/>
    <col min="10241" max="10241" width="10.28515625" customWidth="1"/>
    <col min="10242" max="10242" width="9.85546875" customWidth="1"/>
    <col min="10243" max="10243" width="9.7109375" customWidth="1"/>
    <col min="10244" max="10244" width="10.42578125" customWidth="1"/>
    <col min="10245" max="10245" width="9.7109375" customWidth="1"/>
    <col min="10246" max="10246" width="10.28515625" customWidth="1"/>
    <col min="10247" max="10247" width="10.140625" customWidth="1"/>
    <col min="10248" max="10248" width="9.85546875" customWidth="1"/>
    <col min="10249" max="10249" width="9.140625" customWidth="1"/>
    <col min="10250" max="10250" width="10.85546875" customWidth="1"/>
    <col min="10494" max="10494" width="23.7109375" customWidth="1"/>
    <col min="10495" max="10496" width="9.28515625" customWidth="1"/>
    <col min="10497" max="10497" width="10.28515625" customWidth="1"/>
    <col min="10498" max="10498" width="9.85546875" customWidth="1"/>
    <col min="10499" max="10499" width="9.7109375" customWidth="1"/>
    <col min="10500" max="10500" width="10.42578125" customWidth="1"/>
    <col min="10501" max="10501" width="9.7109375" customWidth="1"/>
    <col min="10502" max="10502" width="10.28515625" customWidth="1"/>
    <col min="10503" max="10503" width="10.140625" customWidth="1"/>
    <col min="10504" max="10504" width="9.85546875" customWidth="1"/>
    <col min="10505" max="10505" width="9.140625" customWidth="1"/>
    <col min="10506" max="10506" width="10.85546875" customWidth="1"/>
    <col min="10750" max="10750" width="23.7109375" customWidth="1"/>
    <col min="10751" max="10752" width="9.28515625" customWidth="1"/>
    <col min="10753" max="10753" width="10.28515625" customWidth="1"/>
    <col min="10754" max="10754" width="9.85546875" customWidth="1"/>
    <col min="10755" max="10755" width="9.7109375" customWidth="1"/>
    <col min="10756" max="10756" width="10.42578125" customWidth="1"/>
    <col min="10757" max="10757" width="9.7109375" customWidth="1"/>
    <col min="10758" max="10758" width="10.28515625" customWidth="1"/>
    <col min="10759" max="10759" width="10.140625" customWidth="1"/>
    <col min="10760" max="10760" width="9.85546875" customWidth="1"/>
    <col min="10761" max="10761" width="9.140625" customWidth="1"/>
    <col min="10762" max="10762" width="10.85546875" customWidth="1"/>
    <col min="11006" max="11006" width="23.7109375" customWidth="1"/>
    <col min="11007" max="11008" width="9.28515625" customWidth="1"/>
    <col min="11009" max="11009" width="10.28515625" customWidth="1"/>
    <col min="11010" max="11010" width="9.85546875" customWidth="1"/>
    <col min="11011" max="11011" width="9.7109375" customWidth="1"/>
    <col min="11012" max="11012" width="10.42578125" customWidth="1"/>
    <col min="11013" max="11013" width="9.7109375" customWidth="1"/>
    <col min="11014" max="11014" width="10.28515625" customWidth="1"/>
    <col min="11015" max="11015" width="10.140625" customWidth="1"/>
    <col min="11016" max="11016" width="9.85546875" customWidth="1"/>
    <col min="11017" max="11017" width="9.140625" customWidth="1"/>
    <col min="11018" max="11018" width="10.85546875" customWidth="1"/>
    <col min="11262" max="11262" width="23.7109375" customWidth="1"/>
    <col min="11263" max="11264" width="9.28515625" customWidth="1"/>
    <col min="11265" max="11265" width="10.28515625" customWidth="1"/>
    <col min="11266" max="11266" width="9.85546875" customWidth="1"/>
    <col min="11267" max="11267" width="9.7109375" customWidth="1"/>
    <col min="11268" max="11268" width="10.42578125" customWidth="1"/>
    <col min="11269" max="11269" width="9.7109375" customWidth="1"/>
    <col min="11270" max="11270" width="10.28515625" customWidth="1"/>
    <col min="11271" max="11271" width="10.140625" customWidth="1"/>
    <col min="11272" max="11272" width="9.85546875" customWidth="1"/>
    <col min="11273" max="11273" width="9.140625" customWidth="1"/>
    <col min="11274" max="11274" width="10.85546875" customWidth="1"/>
    <col min="11518" max="11518" width="23.7109375" customWidth="1"/>
    <col min="11519" max="11520" width="9.28515625" customWidth="1"/>
    <col min="11521" max="11521" width="10.28515625" customWidth="1"/>
    <col min="11522" max="11522" width="9.85546875" customWidth="1"/>
    <col min="11523" max="11523" width="9.7109375" customWidth="1"/>
    <col min="11524" max="11524" width="10.42578125" customWidth="1"/>
    <col min="11525" max="11525" width="9.7109375" customWidth="1"/>
    <col min="11526" max="11526" width="10.28515625" customWidth="1"/>
    <col min="11527" max="11527" width="10.140625" customWidth="1"/>
    <col min="11528" max="11528" width="9.85546875" customWidth="1"/>
    <col min="11529" max="11529" width="9.140625" customWidth="1"/>
    <col min="11530" max="11530" width="10.85546875" customWidth="1"/>
    <col min="11774" max="11774" width="23.7109375" customWidth="1"/>
    <col min="11775" max="11776" width="9.28515625" customWidth="1"/>
    <col min="11777" max="11777" width="10.28515625" customWidth="1"/>
    <col min="11778" max="11778" width="9.85546875" customWidth="1"/>
    <col min="11779" max="11779" width="9.7109375" customWidth="1"/>
    <col min="11780" max="11780" width="10.42578125" customWidth="1"/>
    <col min="11781" max="11781" width="9.7109375" customWidth="1"/>
    <col min="11782" max="11782" width="10.28515625" customWidth="1"/>
    <col min="11783" max="11783" width="10.140625" customWidth="1"/>
    <col min="11784" max="11784" width="9.85546875" customWidth="1"/>
    <col min="11785" max="11785" width="9.140625" customWidth="1"/>
    <col min="11786" max="11786" width="10.85546875" customWidth="1"/>
    <col min="12030" max="12030" width="23.7109375" customWidth="1"/>
    <col min="12031" max="12032" width="9.28515625" customWidth="1"/>
    <col min="12033" max="12033" width="10.28515625" customWidth="1"/>
    <col min="12034" max="12034" width="9.85546875" customWidth="1"/>
    <col min="12035" max="12035" width="9.7109375" customWidth="1"/>
    <col min="12036" max="12036" width="10.42578125" customWidth="1"/>
    <col min="12037" max="12037" width="9.7109375" customWidth="1"/>
    <col min="12038" max="12038" width="10.28515625" customWidth="1"/>
    <col min="12039" max="12039" width="10.140625" customWidth="1"/>
    <col min="12040" max="12040" width="9.85546875" customWidth="1"/>
    <col min="12041" max="12041" width="9.140625" customWidth="1"/>
    <col min="12042" max="12042" width="10.85546875" customWidth="1"/>
    <col min="12286" max="12286" width="23.7109375" customWidth="1"/>
    <col min="12287" max="12288" width="9.28515625" customWidth="1"/>
    <col min="12289" max="12289" width="10.28515625" customWidth="1"/>
    <col min="12290" max="12290" width="9.85546875" customWidth="1"/>
    <col min="12291" max="12291" width="9.7109375" customWidth="1"/>
    <col min="12292" max="12292" width="10.42578125" customWidth="1"/>
    <col min="12293" max="12293" width="9.7109375" customWidth="1"/>
    <col min="12294" max="12294" width="10.28515625" customWidth="1"/>
    <col min="12295" max="12295" width="10.140625" customWidth="1"/>
    <col min="12296" max="12296" width="9.85546875" customWidth="1"/>
    <col min="12297" max="12297" width="9.140625" customWidth="1"/>
    <col min="12298" max="12298" width="10.85546875" customWidth="1"/>
    <col min="12542" max="12542" width="23.7109375" customWidth="1"/>
    <col min="12543" max="12544" width="9.28515625" customWidth="1"/>
    <col min="12545" max="12545" width="10.28515625" customWidth="1"/>
    <col min="12546" max="12546" width="9.85546875" customWidth="1"/>
    <col min="12547" max="12547" width="9.7109375" customWidth="1"/>
    <col min="12548" max="12548" width="10.42578125" customWidth="1"/>
    <col min="12549" max="12549" width="9.7109375" customWidth="1"/>
    <col min="12550" max="12550" width="10.28515625" customWidth="1"/>
    <col min="12551" max="12551" width="10.140625" customWidth="1"/>
    <col min="12552" max="12552" width="9.85546875" customWidth="1"/>
    <col min="12553" max="12553" width="9.140625" customWidth="1"/>
    <col min="12554" max="12554" width="10.85546875" customWidth="1"/>
    <col min="12798" max="12798" width="23.7109375" customWidth="1"/>
    <col min="12799" max="12800" width="9.28515625" customWidth="1"/>
    <col min="12801" max="12801" width="10.28515625" customWidth="1"/>
    <col min="12802" max="12802" width="9.85546875" customWidth="1"/>
    <col min="12803" max="12803" width="9.7109375" customWidth="1"/>
    <col min="12804" max="12804" width="10.42578125" customWidth="1"/>
    <col min="12805" max="12805" width="9.7109375" customWidth="1"/>
    <col min="12806" max="12806" width="10.28515625" customWidth="1"/>
    <col min="12807" max="12807" width="10.140625" customWidth="1"/>
    <col min="12808" max="12808" width="9.85546875" customWidth="1"/>
    <col min="12809" max="12809" width="9.140625" customWidth="1"/>
    <col min="12810" max="12810" width="10.85546875" customWidth="1"/>
    <col min="13054" max="13054" width="23.7109375" customWidth="1"/>
    <col min="13055" max="13056" width="9.28515625" customWidth="1"/>
    <col min="13057" max="13057" width="10.28515625" customWidth="1"/>
    <col min="13058" max="13058" width="9.85546875" customWidth="1"/>
    <col min="13059" max="13059" width="9.7109375" customWidth="1"/>
    <col min="13060" max="13060" width="10.42578125" customWidth="1"/>
    <col min="13061" max="13061" width="9.7109375" customWidth="1"/>
    <col min="13062" max="13062" width="10.28515625" customWidth="1"/>
    <col min="13063" max="13063" width="10.140625" customWidth="1"/>
    <col min="13064" max="13064" width="9.85546875" customWidth="1"/>
    <col min="13065" max="13065" width="9.140625" customWidth="1"/>
    <col min="13066" max="13066" width="10.85546875" customWidth="1"/>
    <col min="13310" max="13310" width="23.7109375" customWidth="1"/>
    <col min="13311" max="13312" width="9.28515625" customWidth="1"/>
    <col min="13313" max="13313" width="10.28515625" customWidth="1"/>
    <col min="13314" max="13314" width="9.85546875" customWidth="1"/>
    <col min="13315" max="13315" width="9.7109375" customWidth="1"/>
    <col min="13316" max="13316" width="10.42578125" customWidth="1"/>
    <col min="13317" max="13317" width="9.7109375" customWidth="1"/>
    <col min="13318" max="13318" width="10.28515625" customWidth="1"/>
    <col min="13319" max="13319" width="10.140625" customWidth="1"/>
    <col min="13320" max="13320" width="9.85546875" customWidth="1"/>
    <col min="13321" max="13321" width="9.140625" customWidth="1"/>
    <col min="13322" max="13322" width="10.85546875" customWidth="1"/>
    <col min="13566" max="13566" width="23.7109375" customWidth="1"/>
    <col min="13567" max="13568" width="9.28515625" customWidth="1"/>
    <col min="13569" max="13569" width="10.28515625" customWidth="1"/>
    <col min="13570" max="13570" width="9.85546875" customWidth="1"/>
    <col min="13571" max="13571" width="9.7109375" customWidth="1"/>
    <col min="13572" max="13572" width="10.42578125" customWidth="1"/>
    <col min="13573" max="13573" width="9.7109375" customWidth="1"/>
    <col min="13574" max="13574" width="10.28515625" customWidth="1"/>
    <col min="13575" max="13575" width="10.140625" customWidth="1"/>
    <col min="13576" max="13576" width="9.85546875" customWidth="1"/>
    <col min="13577" max="13577" width="9.140625" customWidth="1"/>
    <col min="13578" max="13578" width="10.85546875" customWidth="1"/>
    <col min="13822" max="13822" width="23.7109375" customWidth="1"/>
    <col min="13823" max="13824" width="9.28515625" customWidth="1"/>
    <col min="13825" max="13825" width="10.28515625" customWidth="1"/>
    <col min="13826" max="13826" width="9.85546875" customWidth="1"/>
    <col min="13827" max="13827" width="9.7109375" customWidth="1"/>
    <col min="13828" max="13828" width="10.42578125" customWidth="1"/>
    <col min="13829" max="13829" width="9.7109375" customWidth="1"/>
    <col min="13830" max="13830" width="10.28515625" customWidth="1"/>
    <col min="13831" max="13831" width="10.140625" customWidth="1"/>
    <col min="13832" max="13832" width="9.85546875" customWidth="1"/>
    <col min="13833" max="13833" width="9.140625" customWidth="1"/>
    <col min="13834" max="13834" width="10.85546875" customWidth="1"/>
    <col min="14078" max="14078" width="23.7109375" customWidth="1"/>
    <col min="14079" max="14080" width="9.28515625" customWidth="1"/>
    <col min="14081" max="14081" width="10.28515625" customWidth="1"/>
    <col min="14082" max="14082" width="9.85546875" customWidth="1"/>
    <col min="14083" max="14083" width="9.7109375" customWidth="1"/>
    <col min="14084" max="14084" width="10.42578125" customWidth="1"/>
    <col min="14085" max="14085" width="9.7109375" customWidth="1"/>
    <col min="14086" max="14086" width="10.28515625" customWidth="1"/>
    <col min="14087" max="14087" width="10.140625" customWidth="1"/>
    <col min="14088" max="14088" width="9.85546875" customWidth="1"/>
    <col min="14089" max="14089" width="9.140625" customWidth="1"/>
    <col min="14090" max="14090" width="10.85546875" customWidth="1"/>
    <col min="14334" max="14334" width="23.7109375" customWidth="1"/>
    <col min="14335" max="14336" width="9.28515625" customWidth="1"/>
    <col min="14337" max="14337" width="10.28515625" customWidth="1"/>
    <col min="14338" max="14338" width="9.85546875" customWidth="1"/>
    <col min="14339" max="14339" width="9.7109375" customWidth="1"/>
    <col min="14340" max="14340" width="10.42578125" customWidth="1"/>
    <col min="14341" max="14341" width="9.7109375" customWidth="1"/>
    <col min="14342" max="14342" width="10.28515625" customWidth="1"/>
    <col min="14343" max="14343" width="10.140625" customWidth="1"/>
    <col min="14344" max="14344" width="9.85546875" customWidth="1"/>
    <col min="14345" max="14345" width="9.140625" customWidth="1"/>
    <col min="14346" max="14346" width="10.85546875" customWidth="1"/>
    <col min="14590" max="14590" width="23.7109375" customWidth="1"/>
    <col min="14591" max="14592" width="9.28515625" customWidth="1"/>
    <col min="14593" max="14593" width="10.28515625" customWidth="1"/>
    <col min="14594" max="14594" width="9.85546875" customWidth="1"/>
    <col min="14595" max="14595" width="9.7109375" customWidth="1"/>
    <col min="14596" max="14596" width="10.42578125" customWidth="1"/>
    <col min="14597" max="14597" width="9.7109375" customWidth="1"/>
    <col min="14598" max="14598" width="10.28515625" customWidth="1"/>
    <col min="14599" max="14599" width="10.140625" customWidth="1"/>
    <col min="14600" max="14600" width="9.85546875" customWidth="1"/>
    <col min="14601" max="14601" width="9.140625" customWidth="1"/>
    <col min="14602" max="14602" width="10.85546875" customWidth="1"/>
    <col min="14846" max="14846" width="23.7109375" customWidth="1"/>
    <col min="14847" max="14848" width="9.28515625" customWidth="1"/>
    <col min="14849" max="14849" width="10.28515625" customWidth="1"/>
    <col min="14850" max="14850" width="9.85546875" customWidth="1"/>
    <col min="14851" max="14851" width="9.7109375" customWidth="1"/>
    <col min="14852" max="14852" width="10.42578125" customWidth="1"/>
    <col min="14853" max="14853" width="9.7109375" customWidth="1"/>
    <col min="14854" max="14854" width="10.28515625" customWidth="1"/>
    <col min="14855" max="14855" width="10.140625" customWidth="1"/>
    <col min="14856" max="14856" width="9.85546875" customWidth="1"/>
    <col min="14857" max="14857" width="9.140625" customWidth="1"/>
    <col min="14858" max="14858" width="10.85546875" customWidth="1"/>
    <col min="15102" max="15102" width="23.7109375" customWidth="1"/>
    <col min="15103" max="15104" width="9.28515625" customWidth="1"/>
    <col min="15105" max="15105" width="10.28515625" customWidth="1"/>
    <col min="15106" max="15106" width="9.85546875" customWidth="1"/>
    <col min="15107" max="15107" width="9.7109375" customWidth="1"/>
    <col min="15108" max="15108" width="10.42578125" customWidth="1"/>
    <col min="15109" max="15109" width="9.7109375" customWidth="1"/>
    <col min="15110" max="15110" width="10.28515625" customWidth="1"/>
    <col min="15111" max="15111" width="10.140625" customWidth="1"/>
    <col min="15112" max="15112" width="9.85546875" customWidth="1"/>
    <col min="15113" max="15113" width="9.140625" customWidth="1"/>
    <col min="15114" max="15114" width="10.85546875" customWidth="1"/>
    <col min="15358" max="15358" width="23.7109375" customWidth="1"/>
    <col min="15359" max="15360" width="9.28515625" customWidth="1"/>
    <col min="15361" max="15361" width="10.28515625" customWidth="1"/>
    <col min="15362" max="15362" width="9.85546875" customWidth="1"/>
    <col min="15363" max="15363" width="9.7109375" customWidth="1"/>
    <col min="15364" max="15364" width="10.42578125" customWidth="1"/>
    <col min="15365" max="15365" width="9.7109375" customWidth="1"/>
    <col min="15366" max="15366" width="10.28515625" customWidth="1"/>
    <col min="15367" max="15367" width="10.140625" customWidth="1"/>
    <col min="15368" max="15368" width="9.85546875" customWidth="1"/>
    <col min="15369" max="15369" width="9.140625" customWidth="1"/>
    <col min="15370" max="15370" width="10.85546875" customWidth="1"/>
    <col min="15614" max="15614" width="23.7109375" customWidth="1"/>
    <col min="15615" max="15616" width="9.28515625" customWidth="1"/>
    <col min="15617" max="15617" width="10.28515625" customWidth="1"/>
    <col min="15618" max="15618" width="9.85546875" customWidth="1"/>
    <col min="15619" max="15619" width="9.7109375" customWidth="1"/>
    <col min="15620" max="15620" width="10.42578125" customWidth="1"/>
    <col min="15621" max="15621" width="9.7109375" customWidth="1"/>
    <col min="15622" max="15622" width="10.28515625" customWidth="1"/>
    <col min="15623" max="15623" width="10.140625" customWidth="1"/>
    <col min="15624" max="15624" width="9.85546875" customWidth="1"/>
    <col min="15625" max="15625" width="9.140625" customWidth="1"/>
    <col min="15626" max="15626" width="10.85546875" customWidth="1"/>
    <col min="15870" max="15870" width="23.7109375" customWidth="1"/>
    <col min="15871" max="15872" width="9.28515625" customWidth="1"/>
    <col min="15873" max="15873" width="10.28515625" customWidth="1"/>
    <col min="15874" max="15874" width="9.85546875" customWidth="1"/>
    <col min="15875" max="15875" width="9.7109375" customWidth="1"/>
    <col min="15876" max="15876" width="10.42578125" customWidth="1"/>
    <col min="15877" max="15877" width="9.7109375" customWidth="1"/>
    <col min="15878" max="15878" width="10.28515625" customWidth="1"/>
    <col min="15879" max="15879" width="10.140625" customWidth="1"/>
    <col min="15880" max="15880" width="9.85546875" customWidth="1"/>
    <col min="15881" max="15881" width="9.140625" customWidth="1"/>
    <col min="15882" max="15882" width="10.85546875" customWidth="1"/>
    <col min="16126" max="16126" width="23.7109375" customWidth="1"/>
    <col min="16127" max="16128" width="9.28515625" customWidth="1"/>
    <col min="16129" max="16129" width="10.28515625" customWidth="1"/>
    <col min="16130" max="16130" width="9.85546875" customWidth="1"/>
    <col min="16131" max="16131" width="9.7109375" customWidth="1"/>
    <col min="16132" max="16132" width="10.42578125" customWidth="1"/>
    <col min="16133" max="16133" width="9.7109375" customWidth="1"/>
    <col min="16134" max="16134" width="10.28515625" customWidth="1"/>
    <col min="16135" max="16135" width="10.140625" customWidth="1"/>
    <col min="16136" max="16136" width="9.85546875" customWidth="1"/>
    <col min="16137" max="16137" width="9.140625" customWidth="1"/>
    <col min="16138" max="16138" width="10.85546875" customWidth="1"/>
  </cols>
  <sheetData>
    <row r="1" spans="1:13" ht="28.5" customHeight="1">
      <c r="A1" s="2693" t="s">
        <v>2366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3" ht="39" customHeight="1">
      <c r="A2" s="2752" t="s">
        <v>2367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0"/>
      <c r="M2" s="20"/>
    </row>
    <row r="3" spans="1:13" s="3" customFormat="1" ht="21" customHeight="1" thickBot="1">
      <c r="A3" s="26" t="s">
        <v>2136</v>
      </c>
      <c r="B3" s="731"/>
      <c r="C3" s="731"/>
      <c r="D3" s="731"/>
      <c r="E3" s="731"/>
      <c r="F3" s="731"/>
      <c r="G3" s="731"/>
      <c r="H3" s="731"/>
      <c r="I3" s="731"/>
      <c r="J3" s="731"/>
      <c r="K3" s="736" t="s">
        <v>1258</v>
      </c>
    </row>
    <row r="4" spans="1:13" s="3" customFormat="1" ht="18" customHeight="1" thickTop="1">
      <c r="A4" s="2692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47</v>
      </c>
      <c r="I4" s="2692"/>
      <c r="J4" s="2692"/>
      <c r="K4" s="2874" t="s">
        <v>502</v>
      </c>
    </row>
    <row r="5" spans="1:13" s="3" customFormat="1" ht="18" customHeight="1">
      <c r="A5" s="2693"/>
      <c r="B5" s="2690" t="s">
        <v>1673</v>
      </c>
      <c r="C5" s="2690"/>
      <c r="D5" s="2690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3" s="3" customFormat="1" ht="18" customHeight="1">
      <c r="A6" s="2693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2875"/>
    </row>
    <row r="7" spans="1:13" s="3" customFormat="1" ht="18" customHeight="1" thickBot="1">
      <c r="A7" s="2694"/>
      <c r="B7" s="1088" t="s">
        <v>934</v>
      </c>
      <c r="C7" s="1088" t="s">
        <v>935</v>
      </c>
      <c r="D7" s="1088" t="s">
        <v>936</v>
      </c>
      <c r="E7" s="1088" t="s">
        <v>934</v>
      </c>
      <c r="F7" s="1088" t="s">
        <v>935</v>
      </c>
      <c r="G7" s="1088" t="s">
        <v>936</v>
      </c>
      <c r="H7" s="1088" t="s">
        <v>934</v>
      </c>
      <c r="I7" s="1088" t="s">
        <v>935</v>
      </c>
      <c r="J7" s="1088" t="s">
        <v>936</v>
      </c>
      <c r="K7" s="2876"/>
    </row>
    <row r="8" spans="1:13" ht="21" customHeight="1">
      <c r="A8" s="1057" t="s">
        <v>48</v>
      </c>
      <c r="B8" s="690"/>
      <c r="C8" s="690"/>
      <c r="D8" s="690"/>
      <c r="E8" s="690"/>
      <c r="F8" s="690"/>
      <c r="G8" s="690"/>
      <c r="H8" s="690"/>
      <c r="I8" s="690"/>
      <c r="J8" s="690"/>
      <c r="K8" s="1149" t="s">
        <v>504</v>
      </c>
    </row>
    <row r="9" spans="1:13" ht="22.5" customHeight="1">
      <c r="A9" s="426" t="s">
        <v>60</v>
      </c>
      <c r="B9" s="551">
        <v>14</v>
      </c>
      <c r="C9" s="551">
        <v>12</v>
      </c>
      <c r="D9" s="551">
        <v>26</v>
      </c>
      <c r="E9" s="551">
        <v>0</v>
      </c>
      <c r="F9" s="551">
        <v>0</v>
      </c>
      <c r="G9" s="551">
        <f>SUM(E9:F9)</f>
        <v>0</v>
      </c>
      <c r="H9" s="551">
        <f>SUM(B9,E9)</f>
        <v>14</v>
      </c>
      <c r="I9" s="551">
        <f t="shared" ref="I9:J13" si="0">SUM(C9,F9)</f>
        <v>12</v>
      </c>
      <c r="J9" s="551">
        <f t="shared" si="0"/>
        <v>26</v>
      </c>
      <c r="K9" s="1150" t="s">
        <v>483</v>
      </c>
    </row>
    <row r="10" spans="1:13" ht="22.5" customHeight="1">
      <c r="A10" s="46" t="s">
        <v>239</v>
      </c>
      <c r="B10" s="469">
        <v>167</v>
      </c>
      <c r="C10" s="469">
        <v>155</v>
      </c>
      <c r="D10" s="551">
        <v>322</v>
      </c>
      <c r="E10" s="469">
        <v>0</v>
      </c>
      <c r="F10" s="469">
        <v>0</v>
      </c>
      <c r="G10" s="551">
        <f t="shared" ref="G10:G13" si="1">SUM(E10:F10)</f>
        <v>0</v>
      </c>
      <c r="H10" s="551">
        <f t="shared" ref="H10:H13" si="2">SUM(B10,E10)</f>
        <v>167</v>
      </c>
      <c r="I10" s="551">
        <f t="shared" si="0"/>
        <v>155</v>
      </c>
      <c r="J10" s="551">
        <f t="shared" si="0"/>
        <v>322</v>
      </c>
      <c r="K10" s="1151" t="s">
        <v>590</v>
      </c>
    </row>
    <row r="11" spans="1:13" ht="22.5" customHeight="1">
      <c r="A11" s="585" t="s">
        <v>171</v>
      </c>
      <c r="B11" s="551">
        <v>26</v>
      </c>
      <c r="C11" s="551">
        <v>28</v>
      </c>
      <c r="D11" s="551">
        <v>54</v>
      </c>
      <c r="E11" s="469">
        <v>0</v>
      </c>
      <c r="F11" s="469">
        <v>0</v>
      </c>
      <c r="G11" s="551">
        <f t="shared" si="1"/>
        <v>0</v>
      </c>
      <c r="H11" s="551">
        <f t="shared" si="2"/>
        <v>26</v>
      </c>
      <c r="I11" s="551">
        <f t="shared" si="0"/>
        <v>28</v>
      </c>
      <c r="J11" s="551">
        <f t="shared" si="0"/>
        <v>54</v>
      </c>
      <c r="K11" s="585" t="s">
        <v>579</v>
      </c>
    </row>
    <row r="12" spans="1:13" ht="22.5" customHeight="1">
      <c r="A12" s="426" t="s">
        <v>92</v>
      </c>
      <c r="B12" s="551">
        <v>83</v>
      </c>
      <c r="C12" s="551">
        <v>36</v>
      </c>
      <c r="D12" s="551">
        <v>119</v>
      </c>
      <c r="E12" s="469">
        <v>0</v>
      </c>
      <c r="F12" s="469">
        <v>0</v>
      </c>
      <c r="G12" s="551">
        <f t="shared" si="1"/>
        <v>0</v>
      </c>
      <c r="H12" s="551">
        <f t="shared" si="2"/>
        <v>83</v>
      </c>
      <c r="I12" s="551">
        <f t="shared" si="0"/>
        <v>36</v>
      </c>
      <c r="J12" s="551">
        <f t="shared" si="0"/>
        <v>119</v>
      </c>
      <c r="K12" s="465" t="s">
        <v>1198</v>
      </c>
    </row>
    <row r="13" spans="1:13" ht="22.5" customHeight="1">
      <c r="A13" s="1050" t="s">
        <v>172</v>
      </c>
      <c r="B13" s="551">
        <v>17</v>
      </c>
      <c r="C13" s="551">
        <v>35</v>
      </c>
      <c r="D13" s="551">
        <v>52</v>
      </c>
      <c r="E13" s="551">
        <v>0</v>
      </c>
      <c r="F13" s="551">
        <v>0</v>
      </c>
      <c r="G13" s="551">
        <f t="shared" si="1"/>
        <v>0</v>
      </c>
      <c r="H13" s="551">
        <f t="shared" si="2"/>
        <v>17</v>
      </c>
      <c r="I13" s="551">
        <f t="shared" si="0"/>
        <v>35</v>
      </c>
      <c r="J13" s="551">
        <f t="shared" si="0"/>
        <v>52</v>
      </c>
      <c r="K13" s="1121" t="s">
        <v>622</v>
      </c>
    </row>
    <row r="14" spans="1:13" ht="21" customHeight="1">
      <c r="A14" s="46" t="s">
        <v>50</v>
      </c>
      <c r="B14" s="469">
        <f>SUM(B9:B13)</f>
        <v>307</v>
      </c>
      <c r="C14" s="469">
        <f t="shared" ref="C14:J14" si="3">SUM(C9:C13)</f>
        <v>266</v>
      </c>
      <c r="D14" s="469">
        <f t="shared" si="3"/>
        <v>573</v>
      </c>
      <c r="E14" s="469">
        <f t="shared" si="3"/>
        <v>0</v>
      </c>
      <c r="F14" s="469">
        <f t="shared" si="3"/>
        <v>0</v>
      </c>
      <c r="G14" s="469">
        <f t="shared" si="3"/>
        <v>0</v>
      </c>
      <c r="H14" s="469">
        <f t="shared" si="3"/>
        <v>307</v>
      </c>
      <c r="I14" s="469">
        <f t="shared" si="3"/>
        <v>266</v>
      </c>
      <c r="J14" s="469">
        <f t="shared" si="3"/>
        <v>573</v>
      </c>
      <c r="K14" s="1151" t="s">
        <v>500</v>
      </c>
    </row>
    <row r="15" spans="1:13" ht="22.5" customHeight="1">
      <c r="A15" s="1052" t="s">
        <v>51</v>
      </c>
      <c r="B15" s="465"/>
      <c r="C15" s="465"/>
      <c r="D15" s="465"/>
      <c r="E15" s="465"/>
      <c r="F15" s="465"/>
      <c r="G15" s="465"/>
      <c r="H15" s="465"/>
      <c r="I15" s="465"/>
      <c r="J15" s="465"/>
      <c r="K15" s="1151" t="s">
        <v>582</v>
      </c>
    </row>
    <row r="16" spans="1:13" ht="22.5" customHeight="1">
      <c r="A16" s="46" t="s">
        <v>239</v>
      </c>
      <c r="B16" s="469">
        <v>64</v>
      </c>
      <c r="C16" s="469">
        <v>57</v>
      </c>
      <c r="D16" s="469">
        <v>121</v>
      </c>
      <c r="E16" s="469">
        <v>0</v>
      </c>
      <c r="F16" s="469">
        <v>0</v>
      </c>
      <c r="G16" s="469">
        <f>SUM(E16:F16)</f>
        <v>0</v>
      </c>
      <c r="H16" s="469">
        <f>SUM(E16,B16)</f>
        <v>64</v>
      </c>
      <c r="I16" s="469">
        <f t="shared" ref="I16:J19" si="4">SUM(F16,C16)</f>
        <v>57</v>
      </c>
      <c r="J16" s="469">
        <f t="shared" si="4"/>
        <v>121</v>
      </c>
      <c r="K16" s="1151" t="s">
        <v>590</v>
      </c>
    </row>
    <row r="17" spans="1:11" ht="22.5" customHeight="1">
      <c r="A17" s="585" t="s">
        <v>171</v>
      </c>
      <c r="B17" s="551">
        <v>1</v>
      </c>
      <c r="C17" s="551">
        <v>0</v>
      </c>
      <c r="D17" s="469">
        <v>1</v>
      </c>
      <c r="E17" s="469">
        <v>0</v>
      </c>
      <c r="F17" s="469">
        <v>0</v>
      </c>
      <c r="G17" s="469">
        <f t="shared" ref="G17:G19" si="5">SUM(E17:F17)</f>
        <v>0</v>
      </c>
      <c r="H17" s="469">
        <f t="shared" ref="H17:H19" si="6">SUM(E17,B17)</f>
        <v>1</v>
      </c>
      <c r="I17" s="469">
        <f t="shared" si="4"/>
        <v>0</v>
      </c>
      <c r="J17" s="469">
        <f t="shared" si="4"/>
        <v>1</v>
      </c>
      <c r="K17" s="585" t="s">
        <v>579</v>
      </c>
    </row>
    <row r="18" spans="1:11" ht="22.5" customHeight="1">
      <c r="A18" s="426" t="s">
        <v>92</v>
      </c>
      <c r="B18" s="551">
        <v>15</v>
      </c>
      <c r="C18" s="551">
        <v>10</v>
      </c>
      <c r="D18" s="469">
        <v>25</v>
      </c>
      <c r="E18" s="469">
        <v>0</v>
      </c>
      <c r="F18" s="469">
        <v>0</v>
      </c>
      <c r="G18" s="469">
        <f t="shared" si="5"/>
        <v>0</v>
      </c>
      <c r="H18" s="469">
        <f t="shared" si="6"/>
        <v>15</v>
      </c>
      <c r="I18" s="469">
        <f t="shared" si="4"/>
        <v>10</v>
      </c>
      <c r="J18" s="469">
        <f t="shared" si="4"/>
        <v>25</v>
      </c>
      <c r="K18" s="465" t="s">
        <v>1198</v>
      </c>
    </row>
    <row r="19" spans="1:11" ht="22.5" customHeight="1">
      <c r="A19" s="1050" t="s">
        <v>172</v>
      </c>
      <c r="B19" s="551">
        <v>74</v>
      </c>
      <c r="C19" s="551">
        <v>33</v>
      </c>
      <c r="D19" s="551">
        <v>107</v>
      </c>
      <c r="E19" s="551">
        <v>0</v>
      </c>
      <c r="F19" s="551">
        <v>0</v>
      </c>
      <c r="G19" s="551">
        <f t="shared" si="5"/>
        <v>0</v>
      </c>
      <c r="H19" s="551">
        <f t="shared" si="6"/>
        <v>74</v>
      </c>
      <c r="I19" s="551">
        <f t="shared" si="4"/>
        <v>33</v>
      </c>
      <c r="J19" s="551">
        <f t="shared" si="4"/>
        <v>107</v>
      </c>
      <c r="K19" s="1121" t="s">
        <v>622</v>
      </c>
    </row>
    <row r="20" spans="1:11" ht="22.5" customHeight="1" thickBot="1">
      <c r="A20" s="47" t="s">
        <v>52</v>
      </c>
      <c r="B20" s="470">
        <f>SUM(B16:B19)</f>
        <v>154</v>
      </c>
      <c r="C20" s="470">
        <f t="shared" ref="C20:J20" si="7">SUM(C16:C19)</f>
        <v>100</v>
      </c>
      <c r="D20" s="470">
        <f t="shared" si="7"/>
        <v>254</v>
      </c>
      <c r="E20" s="470">
        <f t="shared" si="7"/>
        <v>0</v>
      </c>
      <c r="F20" s="470">
        <f t="shared" si="7"/>
        <v>0</v>
      </c>
      <c r="G20" s="470">
        <f t="shared" si="7"/>
        <v>0</v>
      </c>
      <c r="H20" s="470">
        <f t="shared" si="7"/>
        <v>154</v>
      </c>
      <c r="I20" s="470">
        <f t="shared" si="7"/>
        <v>100</v>
      </c>
      <c r="J20" s="470">
        <f t="shared" si="7"/>
        <v>254</v>
      </c>
      <c r="K20" s="1152" t="s">
        <v>588</v>
      </c>
    </row>
    <row r="21" spans="1:11" ht="22.5" customHeight="1" thickBot="1">
      <c r="A21" s="48" t="s">
        <v>218</v>
      </c>
      <c r="B21" s="956">
        <f>SUM(B14,B20)</f>
        <v>461</v>
      </c>
      <c r="C21" s="956">
        <f t="shared" ref="C21:J21" si="8">SUM(C14,C20)</f>
        <v>366</v>
      </c>
      <c r="D21" s="956">
        <f t="shared" si="8"/>
        <v>827</v>
      </c>
      <c r="E21" s="956">
        <f t="shared" si="8"/>
        <v>0</v>
      </c>
      <c r="F21" s="956">
        <f t="shared" si="8"/>
        <v>0</v>
      </c>
      <c r="G21" s="956">
        <f t="shared" si="8"/>
        <v>0</v>
      </c>
      <c r="H21" s="956">
        <f t="shared" si="8"/>
        <v>461</v>
      </c>
      <c r="I21" s="956">
        <f t="shared" si="8"/>
        <v>366</v>
      </c>
      <c r="J21" s="956">
        <f t="shared" si="8"/>
        <v>827</v>
      </c>
      <c r="K21" s="1433" t="s">
        <v>2351</v>
      </c>
    </row>
    <row r="22" spans="1:11" ht="18.75" thickTop="1">
      <c r="A22" s="1153"/>
      <c r="B22" s="1153"/>
      <c r="C22" s="1153"/>
      <c r="D22" s="1153"/>
      <c r="E22" s="1153"/>
      <c r="F22" s="1153"/>
      <c r="G22" s="1153"/>
      <c r="H22" s="1153"/>
      <c r="I22" s="1153"/>
      <c r="J22" s="1153"/>
      <c r="K22" s="1154"/>
    </row>
    <row r="23" spans="1:11" ht="18">
      <c r="K23" s="18"/>
    </row>
    <row r="24" spans="1:11" ht="18">
      <c r="K24" s="18"/>
    </row>
    <row r="25" spans="1:11" ht="18">
      <c r="K25" s="18"/>
    </row>
    <row r="26" spans="1:11" ht="18">
      <c r="K26" s="18"/>
    </row>
    <row r="27" spans="1:11" ht="18">
      <c r="K27" s="18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56"/>
  <sheetViews>
    <sheetView rightToLeft="1" view="pageBreakPreview" topLeftCell="A10" zoomScale="85" zoomScaleSheetLayoutView="85" workbookViewId="0">
      <selection activeCell="R101" sqref="R101"/>
    </sheetView>
  </sheetViews>
  <sheetFormatPr defaultRowHeight="12.75"/>
  <cols>
    <col min="1" max="1" width="16.28515625" customWidth="1"/>
    <col min="2" max="2" width="20" customWidth="1"/>
    <col min="3" max="3" width="9.7109375" customWidth="1"/>
    <col min="4" max="12" width="7.85546875" customWidth="1"/>
    <col min="13" max="13" width="10.7109375" customWidth="1"/>
    <col min="14" max="14" width="21.5703125" customWidth="1"/>
    <col min="15" max="15" width="21.42578125" customWidth="1"/>
    <col min="250" max="250" width="11.85546875" customWidth="1"/>
    <col min="251" max="251" width="30.5703125" customWidth="1"/>
    <col min="252" max="252" width="10.42578125" customWidth="1"/>
    <col min="253" max="264" width="8.140625" customWidth="1"/>
    <col min="506" max="506" width="11.85546875" customWidth="1"/>
    <col min="507" max="507" width="30.5703125" customWidth="1"/>
    <col min="508" max="508" width="10.42578125" customWidth="1"/>
    <col min="509" max="520" width="8.140625" customWidth="1"/>
    <col min="762" max="762" width="11.85546875" customWidth="1"/>
    <col min="763" max="763" width="30.5703125" customWidth="1"/>
    <col min="764" max="764" width="10.42578125" customWidth="1"/>
    <col min="765" max="776" width="8.140625" customWidth="1"/>
    <col min="1018" max="1018" width="11.85546875" customWidth="1"/>
    <col min="1019" max="1019" width="30.5703125" customWidth="1"/>
    <col min="1020" max="1020" width="10.42578125" customWidth="1"/>
    <col min="1021" max="1032" width="8.140625" customWidth="1"/>
    <col min="1274" max="1274" width="11.85546875" customWidth="1"/>
    <col min="1275" max="1275" width="30.5703125" customWidth="1"/>
    <col min="1276" max="1276" width="10.42578125" customWidth="1"/>
    <col min="1277" max="1288" width="8.140625" customWidth="1"/>
    <col min="1530" max="1530" width="11.85546875" customWidth="1"/>
    <col min="1531" max="1531" width="30.5703125" customWidth="1"/>
    <col min="1532" max="1532" width="10.42578125" customWidth="1"/>
    <col min="1533" max="1544" width="8.140625" customWidth="1"/>
    <col min="1786" max="1786" width="11.85546875" customWidth="1"/>
    <col min="1787" max="1787" width="30.5703125" customWidth="1"/>
    <col min="1788" max="1788" width="10.42578125" customWidth="1"/>
    <col min="1789" max="1800" width="8.140625" customWidth="1"/>
    <col min="2042" max="2042" width="11.85546875" customWidth="1"/>
    <col min="2043" max="2043" width="30.5703125" customWidth="1"/>
    <col min="2044" max="2044" width="10.42578125" customWidth="1"/>
    <col min="2045" max="2056" width="8.140625" customWidth="1"/>
    <col min="2298" max="2298" width="11.85546875" customWidth="1"/>
    <col min="2299" max="2299" width="30.5703125" customWidth="1"/>
    <col min="2300" max="2300" width="10.42578125" customWidth="1"/>
    <col min="2301" max="2312" width="8.140625" customWidth="1"/>
    <col min="2554" max="2554" width="11.85546875" customWidth="1"/>
    <col min="2555" max="2555" width="30.5703125" customWidth="1"/>
    <col min="2556" max="2556" width="10.42578125" customWidth="1"/>
    <col min="2557" max="2568" width="8.140625" customWidth="1"/>
    <col min="2810" max="2810" width="11.85546875" customWidth="1"/>
    <col min="2811" max="2811" width="30.5703125" customWidth="1"/>
    <col min="2812" max="2812" width="10.42578125" customWidth="1"/>
    <col min="2813" max="2824" width="8.140625" customWidth="1"/>
    <col min="3066" max="3066" width="11.85546875" customWidth="1"/>
    <col min="3067" max="3067" width="30.5703125" customWidth="1"/>
    <col min="3068" max="3068" width="10.42578125" customWidth="1"/>
    <col min="3069" max="3080" width="8.140625" customWidth="1"/>
    <col min="3322" max="3322" width="11.85546875" customWidth="1"/>
    <col min="3323" max="3323" width="30.5703125" customWidth="1"/>
    <col min="3324" max="3324" width="10.42578125" customWidth="1"/>
    <col min="3325" max="3336" width="8.140625" customWidth="1"/>
    <col min="3578" max="3578" width="11.85546875" customWidth="1"/>
    <col min="3579" max="3579" width="30.5703125" customWidth="1"/>
    <col min="3580" max="3580" width="10.42578125" customWidth="1"/>
    <col min="3581" max="3592" width="8.140625" customWidth="1"/>
    <col min="3834" max="3834" width="11.85546875" customWidth="1"/>
    <col min="3835" max="3835" width="30.5703125" customWidth="1"/>
    <col min="3836" max="3836" width="10.42578125" customWidth="1"/>
    <col min="3837" max="3848" width="8.140625" customWidth="1"/>
    <col min="4090" max="4090" width="11.85546875" customWidth="1"/>
    <col min="4091" max="4091" width="30.5703125" customWidth="1"/>
    <col min="4092" max="4092" width="10.42578125" customWidth="1"/>
    <col min="4093" max="4104" width="8.140625" customWidth="1"/>
    <col min="4346" max="4346" width="11.85546875" customWidth="1"/>
    <col min="4347" max="4347" width="30.5703125" customWidth="1"/>
    <col min="4348" max="4348" width="10.42578125" customWidth="1"/>
    <col min="4349" max="4360" width="8.140625" customWidth="1"/>
    <col min="4602" max="4602" width="11.85546875" customWidth="1"/>
    <col min="4603" max="4603" width="30.5703125" customWidth="1"/>
    <col min="4604" max="4604" width="10.42578125" customWidth="1"/>
    <col min="4605" max="4616" width="8.140625" customWidth="1"/>
    <col min="4858" max="4858" width="11.85546875" customWidth="1"/>
    <col min="4859" max="4859" width="30.5703125" customWidth="1"/>
    <col min="4860" max="4860" width="10.42578125" customWidth="1"/>
    <col min="4861" max="4872" width="8.140625" customWidth="1"/>
    <col min="5114" max="5114" width="11.85546875" customWidth="1"/>
    <col min="5115" max="5115" width="30.5703125" customWidth="1"/>
    <col min="5116" max="5116" width="10.42578125" customWidth="1"/>
    <col min="5117" max="5128" width="8.140625" customWidth="1"/>
    <col min="5370" max="5370" width="11.85546875" customWidth="1"/>
    <col min="5371" max="5371" width="30.5703125" customWidth="1"/>
    <col min="5372" max="5372" width="10.42578125" customWidth="1"/>
    <col min="5373" max="5384" width="8.140625" customWidth="1"/>
    <col min="5626" max="5626" width="11.85546875" customWidth="1"/>
    <col min="5627" max="5627" width="30.5703125" customWidth="1"/>
    <col min="5628" max="5628" width="10.42578125" customWidth="1"/>
    <col min="5629" max="5640" width="8.140625" customWidth="1"/>
    <col min="5882" max="5882" width="11.85546875" customWidth="1"/>
    <col min="5883" max="5883" width="30.5703125" customWidth="1"/>
    <col min="5884" max="5884" width="10.42578125" customWidth="1"/>
    <col min="5885" max="5896" width="8.140625" customWidth="1"/>
    <col min="6138" max="6138" width="11.85546875" customWidth="1"/>
    <col min="6139" max="6139" width="30.5703125" customWidth="1"/>
    <col min="6140" max="6140" width="10.42578125" customWidth="1"/>
    <col min="6141" max="6152" width="8.140625" customWidth="1"/>
    <col min="6394" max="6394" width="11.85546875" customWidth="1"/>
    <col min="6395" max="6395" width="30.5703125" customWidth="1"/>
    <col min="6396" max="6396" width="10.42578125" customWidth="1"/>
    <col min="6397" max="6408" width="8.140625" customWidth="1"/>
    <col min="6650" max="6650" width="11.85546875" customWidth="1"/>
    <col min="6651" max="6651" width="30.5703125" customWidth="1"/>
    <col min="6652" max="6652" width="10.42578125" customWidth="1"/>
    <col min="6653" max="6664" width="8.140625" customWidth="1"/>
    <col min="6906" max="6906" width="11.85546875" customWidth="1"/>
    <col min="6907" max="6907" width="30.5703125" customWidth="1"/>
    <col min="6908" max="6908" width="10.42578125" customWidth="1"/>
    <col min="6909" max="6920" width="8.140625" customWidth="1"/>
    <col min="7162" max="7162" width="11.85546875" customWidth="1"/>
    <col min="7163" max="7163" width="30.5703125" customWidth="1"/>
    <col min="7164" max="7164" width="10.42578125" customWidth="1"/>
    <col min="7165" max="7176" width="8.140625" customWidth="1"/>
    <col min="7418" max="7418" width="11.85546875" customWidth="1"/>
    <col min="7419" max="7419" width="30.5703125" customWidth="1"/>
    <col min="7420" max="7420" width="10.42578125" customWidth="1"/>
    <col min="7421" max="7432" width="8.140625" customWidth="1"/>
    <col min="7674" max="7674" width="11.85546875" customWidth="1"/>
    <col min="7675" max="7675" width="30.5703125" customWidth="1"/>
    <col min="7676" max="7676" width="10.42578125" customWidth="1"/>
    <col min="7677" max="7688" width="8.140625" customWidth="1"/>
    <col min="7930" max="7930" width="11.85546875" customWidth="1"/>
    <col min="7931" max="7931" width="30.5703125" customWidth="1"/>
    <col min="7932" max="7932" width="10.42578125" customWidth="1"/>
    <col min="7933" max="7944" width="8.140625" customWidth="1"/>
    <col min="8186" max="8186" width="11.85546875" customWidth="1"/>
    <col min="8187" max="8187" width="30.5703125" customWidth="1"/>
    <col min="8188" max="8188" width="10.42578125" customWidth="1"/>
    <col min="8189" max="8200" width="8.140625" customWidth="1"/>
    <col min="8442" max="8442" width="11.85546875" customWidth="1"/>
    <col min="8443" max="8443" width="30.5703125" customWidth="1"/>
    <col min="8444" max="8444" width="10.42578125" customWidth="1"/>
    <col min="8445" max="8456" width="8.140625" customWidth="1"/>
    <col min="8698" max="8698" width="11.85546875" customWidth="1"/>
    <col min="8699" max="8699" width="30.5703125" customWidth="1"/>
    <col min="8700" max="8700" width="10.42578125" customWidth="1"/>
    <col min="8701" max="8712" width="8.140625" customWidth="1"/>
    <col min="8954" max="8954" width="11.85546875" customWidth="1"/>
    <col min="8955" max="8955" width="30.5703125" customWidth="1"/>
    <col min="8956" max="8956" width="10.42578125" customWidth="1"/>
    <col min="8957" max="8968" width="8.140625" customWidth="1"/>
    <col min="9210" max="9210" width="11.85546875" customWidth="1"/>
    <col min="9211" max="9211" width="30.5703125" customWidth="1"/>
    <col min="9212" max="9212" width="10.42578125" customWidth="1"/>
    <col min="9213" max="9224" width="8.140625" customWidth="1"/>
    <col min="9466" max="9466" width="11.85546875" customWidth="1"/>
    <col min="9467" max="9467" width="30.5703125" customWidth="1"/>
    <col min="9468" max="9468" width="10.42578125" customWidth="1"/>
    <col min="9469" max="9480" width="8.140625" customWidth="1"/>
    <col min="9722" max="9722" width="11.85546875" customWidth="1"/>
    <col min="9723" max="9723" width="30.5703125" customWidth="1"/>
    <col min="9724" max="9724" width="10.42578125" customWidth="1"/>
    <col min="9725" max="9736" width="8.140625" customWidth="1"/>
    <col min="9978" max="9978" width="11.85546875" customWidth="1"/>
    <col min="9979" max="9979" width="30.5703125" customWidth="1"/>
    <col min="9980" max="9980" width="10.42578125" customWidth="1"/>
    <col min="9981" max="9992" width="8.140625" customWidth="1"/>
    <col min="10234" max="10234" width="11.85546875" customWidth="1"/>
    <col min="10235" max="10235" width="30.5703125" customWidth="1"/>
    <col min="10236" max="10236" width="10.42578125" customWidth="1"/>
    <col min="10237" max="10248" width="8.140625" customWidth="1"/>
    <col min="10490" max="10490" width="11.85546875" customWidth="1"/>
    <col min="10491" max="10491" width="30.5703125" customWidth="1"/>
    <col min="10492" max="10492" width="10.42578125" customWidth="1"/>
    <col min="10493" max="10504" width="8.140625" customWidth="1"/>
    <col min="10746" max="10746" width="11.85546875" customWidth="1"/>
    <col min="10747" max="10747" width="30.5703125" customWidth="1"/>
    <col min="10748" max="10748" width="10.42578125" customWidth="1"/>
    <col min="10749" max="10760" width="8.140625" customWidth="1"/>
    <col min="11002" max="11002" width="11.85546875" customWidth="1"/>
    <col min="11003" max="11003" width="30.5703125" customWidth="1"/>
    <col min="11004" max="11004" width="10.42578125" customWidth="1"/>
    <col min="11005" max="11016" width="8.140625" customWidth="1"/>
    <col min="11258" max="11258" width="11.85546875" customWidth="1"/>
    <col min="11259" max="11259" width="30.5703125" customWidth="1"/>
    <col min="11260" max="11260" width="10.42578125" customWidth="1"/>
    <col min="11261" max="11272" width="8.140625" customWidth="1"/>
    <col min="11514" max="11514" width="11.85546875" customWidth="1"/>
    <col min="11515" max="11515" width="30.5703125" customWidth="1"/>
    <col min="11516" max="11516" width="10.42578125" customWidth="1"/>
    <col min="11517" max="11528" width="8.140625" customWidth="1"/>
    <col min="11770" max="11770" width="11.85546875" customWidth="1"/>
    <col min="11771" max="11771" width="30.5703125" customWidth="1"/>
    <col min="11772" max="11772" width="10.42578125" customWidth="1"/>
    <col min="11773" max="11784" width="8.140625" customWidth="1"/>
    <col min="12026" max="12026" width="11.85546875" customWidth="1"/>
    <col min="12027" max="12027" width="30.5703125" customWidth="1"/>
    <col min="12028" max="12028" width="10.42578125" customWidth="1"/>
    <col min="12029" max="12040" width="8.140625" customWidth="1"/>
    <col min="12282" max="12282" width="11.85546875" customWidth="1"/>
    <col min="12283" max="12283" width="30.5703125" customWidth="1"/>
    <col min="12284" max="12284" width="10.42578125" customWidth="1"/>
    <col min="12285" max="12296" width="8.140625" customWidth="1"/>
    <col min="12538" max="12538" width="11.85546875" customWidth="1"/>
    <col min="12539" max="12539" width="30.5703125" customWidth="1"/>
    <col min="12540" max="12540" width="10.42578125" customWidth="1"/>
    <col min="12541" max="12552" width="8.140625" customWidth="1"/>
    <col min="12794" max="12794" width="11.85546875" customWidth="1"/>
    <col min="12795" max="12795" width="30.5703125" customWidth="1"/>
    <col min="12796" max="12796" width="10.42578125" customWidth="1"/>
    <col min="12797" max="12808" width="8.140625" customWidth="1"/>
    <col min="13050" max="13050" width="11.85546875" customWidth="1"/>
    <col min="13051" max="13051" width="30.5703125" customWidth="1"/>
    <col min="13052" max="13052" width="10.42578125" customWidth="1"/>
    <col min="13053" max="13064" width="8.140625" customWidth="1"/>
    <col min="13306" max="13306" width="11.85546875" customWidth="1"/>
    <col min="13307" max="13307" width="30.5703125" customWidth="1"/>
    <col min="13308" max="13308" width="10.42578125" customWidth="1"/>
    <col min="13309" max="13320" width="8.140625" customWidth="1"/>
    <col min="13562" max="13562" width="11.85546875" customWidth="1"/>
    <col min="13563" max="13563" width="30.5703125" customWidth="1"/>
    <col min="13564" max="13564" width="10.42578125" customWidth="1"/>
    <col min="13565" max="13576" width="8.140625" customWidth="1"/>
    <col min="13818" max="13818" width="11.85546875" customWidth="1"/>
    <col min="13819" max="13819" width="30.5703125" customWidth="1"/>
    <col min="13820" max="13820" width="10.42578125" customWidth="1"/>
    <col min="13821" max="13832" width="8.140625" customWidth="1"/>
    <col min="14074" max="14074" width="11.85546875" customWidth="1"/>
    <col min="14075" max="14075" width="30.5703125" customWidth="1"/>
    <col min="14076" max="14076" width="10.42578125" customWidth="1"/>
    <col min="14077" max="14088" width="8.140625" customWidth="1"/>
    <col min="14330" max="14330" width="11.85546875" customWidth="1"/>
    <col min="14331" max="14331" width="30.5703125" customWidth="1"/>
    <col min="14332" max="14332" width="10.42578125" customWidth="1"/>
    <col min="14333" max="14344" width="8.140625" customWidth="1"/>
    <col min="14586" max="14586" width="11.85546875" customWidth="1"/>
    <col min="14587" max="14587" width="30.5703125" customWidth="1"/>
    <col min="14588" max="14588" width="10.42578125" customWidth="1"/>
    <col min="14589" max="14600" width="8.140625" customWidth="1"/>
    <col min="14842" max="14842" width="11.85546875" customWidth="1"/>
    <col min="14843" max="14843" width="30.5703125" customWidth="1"/>
    <col min="14844" max="14844" width="10.42578125" customWidth="1"/>
    <col min="14845" max="14856" width="8.140625" customWidth="1"/>
    <col min="15098" max="15098" width="11.85546875" customWidth="1"/>
    <col min="15099" max="15099" width="30.5703125" customWidth="1"/>
    <col min="15100" max="15100" width="10.42578125" customWidth="1"/>
    <col min="15101" max="15112" width="8.140625" customWidth="1"/>
    <col min="15354" max="15354" width="11.85546875" customWidth="1"/>
    <col min="15355" max="15355" width="30.5703125" customWidth="1"/>
    <col min="15356" max="15356" width="10.42578125" customWidth="1"/>
    <col min="15357" max="15368" width="8.140625" customWidth="1"/>
    <col min="15610" max="15610" width="11.85546875" customWidth="1"/>
    <col min="15611" max="15611" width="30.5703125" customWidth="1"/>
    <col min="15612" max="15612" width="10.42578125" customWidth="1"/>
    <col min="15613" max="15624" width="8.140625" customWidth="1"/>
    <col min="15866" max="15866" width="11.85546875" customWidth="1"/>
    <col min="15867" max="15867" width="30.5703125" customWidth="1"/>
    <col min="15868" max="15868" width="10.42578125" customWidth="1"/>
    <col min="15869" max="15880" width="8.140625" customWidth="1"/>
    <col min="16122" max="16122" width="11.85546875" customWidth="1"/>
    <col min="16123" max="16123" width="30.5703125" customWidth="1"/>
    <col min="16124" max="16124" width="10.42578125" customWidth="1"/>
    <col min="16125" max="16136" width="8.140625" customWidth="1"/>
  </cols>
  <sheetData>
    <row r="1" spans="1:15" ht="20.100000000000001" customHeight="1">
      <c r="A1" s="2693" t="s">
        <v>1900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ht="35.25" customHeight="1">
      <c r="A2" s="2916" t="s">
        <v>1899</v>
      </c>
      <c r="B2" s="2916"/>
      <c r="C2" s="2916"/>
      <c r="D2" s="2916"/>
      <c r="E2" s="2916"/>
      <c r="F2" s="2916"/>
      <c r="G2" s="2916"/>
      <c r="H2" s="2916"/>
      <c r="I2" s="2916"/>
      <c r="J2" s="2916"/>
      <c r="K2" s="2916"/>
      <c r="L2" s="2916"/>
      <c r="M2" s="2916"/>
      <c r="N2" s="2916"/>
      <c r="O2" s="2916"/>
    </row>
    <row r="3" spans="1:15" ht="12.75" customHeight="1" thickBot="1">
      <c r="A3" s="3141" t="s">
        <v>2196</v>
      </c>
      <c r="B3" s="3141"/>
      <c r="C3" s="1155"/>
      <c r="D3" s="1155"/>
      <c r="E3" s="1155"/>
      <c r="F3" s="1155"/>
      <c r="G3" s="1155"/>
      <c r="H3" s="1155"/>
      <c r="I3" s="1155"/>
      <c r="J3" s="1155"/>
      <c r="K3" s="1155"/>
      <c r="L3" s="1155"/>
      <c r="M3" s="1155"/>
      <c r="N3" s="1155"/>
      <c r="O3" s="1156" t="s">
        <v>2137</v>
      </c>
    </row>
    <row r="4" spans="1:15" ht="13.5" customHeight="1" thickTop="1">
      <c r="A4" s="2838" t="s">
        <v>53</v>
      </c>
      <c r="B4" s="2838" t="s">
        <v>54</v>
      </c>
      <c r="C4" s="2838" t="s">
        <v>55</v>
      </c>
      <c r="D4" s="2838" t="s">
        <v>45</v>
      </c>
      <c r="E4" s="2838"/>
      <c r="F4" s="2838"/>
      <c r="G4" s="2838" t="s">
        <v>46</v>
      </c>
      <c r="H4" s="2838"/>
      <c r="I4" s="2838"/>
      <c r="J4" s="2838" t="s">
        <v>905</v>
      </c>
      <c r="K4" s="2838"/>
      <c r="L4" s="2838"/>
      <c r="M4" s="2826" t="s">
        <v>503</v>
      </c>
      <c r="N4" s="2826" t="s">
        <v>509</v>
      </c>
      <c r="O4" s="2826" t="s">
        <v>502</v>
      </c>
    </row>
    <row r="5" spans="1:15" ht="11.25" customHeight="1">
      <c r="A5" s="2818"/>
      <c r="B5" s="2818"/>
      <c r="C5" s="2818"/>
      <c r="D5" s="2818" t="s">
        <v>1673</v>
      </c>
      <c r="E5" s="2818"/>
      <c r="F5" s="2818"/>
      <c r="G5" s="2818" t="s">
        <v>463</v>
      </c>
      <c r="H5" s="2818"/>
      <c r="I5" s="2818"/>
      <c r="J5" s="2818" t="s">
        <v>464</v>
      </c>
      <c r="K5" s="2818"/>
      <c r="L5" s="2818"/>
      <c r="M5" s="2827"/>
      <c r="N5" s="2827"/>
      <c r="O5" s="2827"/>
    </row>
    <row r="6" spans="1:15" ht="19.5" customHeight="1">
      <c r="A6" s="2818"/>
      <c r="B6" s="2818"/>
      <c r="C6" s="2818"/>
      <c r="D6" s="1318" t="s">
        <v>931</v>
      </c>
      <c r="E6" s="1318" t="s">
        <v>1126</v>
      </c>
      <c r="F6" s="1316" t="s">
        <v>954</v>
      </c>
      <c r="G6" s="1318" t="s">
        <v>931</v>
      </c>
      <c r="H6" s="1318" t="s">
        <v>1126</v>
      </c>
      <c r="I6" s="1316" t="s">
        <v>954</v>
      </c>
      <c r="J6" s="1318" t="s">
        <v>931</v>
      </c>
      <c r="K6" s="1318" t="s">
        <v>1126</v>
      </c>
      <c r="L6" s="1316" t="s">
        <v>954</v>
      </c>
      <c r="M6" s="2827"/>
      <c r="N6" s="2827"/>
      <c r="O6" s="2827"/>
    </row>
    <row r="7" spans="1:15" ht="9.75" customHeight="1" thickBot="1">
      <c r="A7" s="2837"/>
      <c r="B7" s="2837"/>
      <c r="C7" s="2837"/>
      <c r="D7" s="1091" t="s">
        <v>934</v>
      </c>
      <c r="E7" s="1091" t="s">
        <v>935</v>
      </c>
      <c r="F7" s="1091" t="s">
        <v>936</v>
      </c>
      <c r="G7" s="1091" t="s">
        <v>934</v>
      </c>
      <c r="H7" s="1091" t="s">
        <v>935</v>
      </c>
      <c r="I7" s="1091" t="s">
        <v>936</v>
      </c>
      <c r="J7" s="1091" t="s">
        <v>934</v>
      </c>
      <c r="K7" s="1091" t="s">
        <v>935</v>
      </c>
      <c r="L7" s="1091" t="s">
        <v>936</v>
      </c>
      <c r="M7" s="2828"/>
      <c r="N7" s="2828"/>
      <c r="O7" s="2828"/>
    </row>
    <row r="8" spans="1:15" ht="15.75" customHeight="1">
      <c r="A8" s="1092" t="s">
        <v>48</v>
      </c>
      <c r="B8" s="1092"/>
      <c r="C8" s="1050"/>
      <c r="D8" s="70"/>
      <c r="E8" s="70"/>
      <c r="F8" s="70"/>
      <c r="G8" s="70"/>
      <c r="H8" s="70"/>
      <c r="I8" s="70"/>
      <c r="J8" s="70"/>
      <c r="K8" s="70"/>
      <c r="L8" s="70"/>
      <c r="M8" s="1157"/>
      <c r="N8" s="1157"/>
      <c r="O8" s="1157" t="s">
        <v>504</v>
      </c>
    </row>
    <row r="9" spans="1:15" ht="18.75" customHeight="1">
      <c r="A9" s="2804" t="s">
        <v>60</v>
      </c>
      <c r="B9" s="465" t="s">
        <v>187</v>
      </c>
      <c r="C9" s="1158"/>
      <c r="D9" s="1747">
        <v>10</v>
      </c>
      <c r="E9" s="1747">
        <v>5</v>
      </c>
      <c r="F9" s="1747">
        <v>15</v>
      </c>
      <c r="G9" s="465">
        <v>0</v>
      </c>
      <c r="H9" s="465">
        <v>0</v>
      </c>
      <c r="I9" s="465">
        <v>0</v>
      </c>
      <c r="J9" s="465">
        <f>SUM(D9,G9)</f>
        <v>10</v>
      </c>
      <c r="K9" s="465">
        <f t="shared" ref="K9:L18" si="0">SUM(E9,H9)</f>
        <v>5</v>
      </c>
      <c r="L9" s="465">
        <f t="shared" si="0"/>
        <v>15</v>
      </c>
      <c r="M9" s="1117"/>
      <c r="N9" s="1045" t="s">
        <v>592</v>
      </c>
      <c r="O9" s="3123" t="s">
        <v>483</v>
      </c>
    </row>
    <row r="10" spans="1:15" ht="15.75" customHeight="1">
      <c r="A10" s="2806"/>
      <c r="B10" s="1747" t="s">
        <v>1897</v>
      </c>
      <c r="C10" s="1158"/>
      <c r="D10" s="1747">
        <v>4</v>
      </c>
      <c r="E10" s="1747">
        <v>7</v>
      </c>
      <c r="F10" s="1747">
        <v>11</v>
      </c>
      <c r="G10" s="1747">
        <v>0</v>
      </c>
      <c r="H10" s="1747">
        <v>0</v>
      </c>
      <c r="I10" s="1747">
        <v>0</v>
      </c>
      <c r="J10" s="1747">
        <f>SUM(D10,G10)</f>
        <v>4</v>
      </c>
      <c r="K10" s="1747">
        <f t="shared" ref="K10" si="1">SUM(E10,H10)</f>
        <v>7</v>
      </c>
      <c r="L10" s="1747">
        <f t="shared" ref="L10" si="2">SUM(F10,I10)</f>
        <v>11</v>
      </c>
      <c r="M10" s="1117"/>
      <c r="N10" s="1752"/>
      <c r="O10" s="3124"/>
    </row>
    <row r="11" spans="1:15" ht="15.75" customHeight="1">
      <c r="A11" s="2825" t="s">
        <v>219</v>
      </c>
      <c r="B11" s="2825"/>
      <c r="C11" s="1158"/>
      <c r="D11" s="1747">
        <f>SUM(D9:D10)</f>
        <v>14</v>
      </c>
      <c r="E11" s="1747">
        <f t="shared" ref="E11:L11" si="3">SUM(E9:E10)</f>
        <v>12</v>
      </c>
      <c r="F11" s="1747">
        <f t="shared" si="3"/>
        <v>26</v>
      </c>
      <c r="G11" s="1747">
        <f t="shared" si="3"/>
        <v>0</v>
      </c>
      <c r="H11" s="1747">
        <f t="shared" si="3"/>
        <v>0</v>
      </c>
      <c r="I11" s="1747">
        <f t="shared" si="3"/>
        <v>0</v>
      </c>
      <c r="J11" s="1747">
        <f t="shared" si="3"/>
        <v>14</v>
      </c>
      <c r="K11" s="1747">
        <f t="shared" si="3"/>
        <v>12</v>
      </c>
      <c r="L11" s="1747">
        <f t="shared" si="3"/>
        <v>26</v>
      </c>
      <c r="M11" s="1117"/>
      <c r="N11" s="2803" t="s">
        <v>2348</v>
      </c>
      <c r="O11" s="2803"/>
    </row>
    <row r="12" spans="1:15" ht="30" customHeight="1">
      <c r="A12" s="2804" t="s">
        <v>239</v>
      </c>
      <c r="B12" s="465" t="s">
        <v>77</v>
      </c>
      <c r="C12" s="1158"/>
      <c r="D12" s="1747">
        <v>6</v>
      </c>
      <c r="E12" s="1747">
        <v>13</v>
      </c>
      <c r="F12" s="1747">
        <v>19</v>
      </c>
      <c r="G12" s="465">
        <v>0</v>
      </c>
      <c r="H12" s="465">
        <v>0</v>
      </c>
      <c r="I12" s="465">
        <v>0</v>
      </c>
      <c r="J12" s="465">
        <f t="shared" ref="J12:J18" si="4">SUM(D12,G12)</f>
        <v>6</v>
      </c>
      <c r="K12" s="465">
        <f t="shared" si="0"/>
        <v>13</v>
      </c>
      <c r="L12" s="465">
        <f t="shared" si="0"/>
        <v>19</v>
      </c>
      <c r="M12" s="1117"/>
      <c r="N12" s="1117" t="s">
        <v>519</v>
      </c>
      <c r="O12" s="3125" t="s">
        <v>590</v>
      </c>
    </row>
    <row r="13" spans="1:15" ht="30" customHeight="1">
      <c r="A13" s="2805"/>
      <c r="B13" s="465" t="s">
        <v>1199</v>
      </c>
      <c r="C13" s="1158"/>
      <c r="D13" s="1747">
        <v>16</v>
      </c>
      <c r="E13" s="1747">
        <v>17</v>
      </c>
      <c r="F13" s="1747">
        <v>33</v>
      </c>
      <c r="G13" s="465">
        <v>0</v>
      </c>
      <c r="H13" s="465">
        <v>0</v>
      </c>
      <c r="I13" s="465">
        <v>0</v>
      </c>
      <c r="J13" s="465">
        <f t="shared" si="4"/>
        <v>16</v>
      </c>
      <c r="K13" s="465">
        <f t="shared" si="0"/>
        <v>17</v>
      </c>
      <c r="L13" s="465">
        <f t="shared" si="0"/>
        <v>33</v>
      </c>
      <c r="M13" s="1117"/>
      <c r="N13" s="1117" t="s">
        <v>521</v>
      </c>
      <c r="O13" s="3126"/>
    </row>
    <row r="14" spans="1:15" ht="24" customHeight="1">
      <c r="A14" s="2805"/>
      <c r="B14" s="465" t="s">
        <v>100</v>
      </c>
      <c r="C14" s="1158"/>
      <c r="D14" s="1747">
        <v>29</v>
      </c>
      <c r="E14" s="1747">
        <v>15</v>
      </c>
      <c r="F14" s="1747">
        <v>44</v>
      </c>
      <c r="G14" s="465">
        <v>0</v>
      </c>
      <c r="H14" s="465">
        <v>0</v>
      </c>
      <c r="I14" s="465">
        <v>0</v>
      </c>
      <c r="J14" s="465">
        <f t="shared" si="4"/>
        <v>29</v>
      </c>
      <c r="K14" s="465">
        <f t="shared" si="0"/>
        <v>15</v>
      </c>
      <c r="L14" s="465">
        <f t="shared" si="0"/>
        <v>44</v>
      </c>
      <c r="M14" s="1117"/>
      <c r="N14" s="1117" t="s">
        <v>1200</v>
      </c>
      <c r="O14" s="3126"/>
    </row>
    <row r="15" spans="1:15" ht="21.75" customHeight="1">
      <c r="A15" s="2805"/>
      <c r="B15" s="465" t="s">
        <v>101</v>
      </c>
      <c r="C15" s="1158"/>
      <c r="D15" s="1747">
        <v>24</v>
      </c>
      <c r="E15" s="1747">
        <v>61</v>
      </c>
      <c r="F15" s="1747">
        <v>85</v>
      </c>
      <c r="G15" s="465">
        <v>0</v>
      </c>
      <c r="H15" s="465">
        <v>0</v>
      </c>
      <c r="I15" s="465">
        <v>0</v>
      </c>
      <c r="J15" s="465">
        <f t="shared" si="4"/>
        <v>24</v>
      </c>
      <c r="K15" s="465">
        <f t="shared" si="0"/>
        <v>61</v>
      </c>
      <c r="L15" s="465">
        <f t="shared" si="0"/>
        <v>85</v>
      </c>
      <c r="M15" s="1117"/>
      <c r="N15" s="1117" t="s">
        <v>1176</v>
      </c>
      <c r="O15" s="3126"/>
    </row>
    <row r="16" spans="1:15" ht="18.75" customHeight="1">
      <c r="A16" s="2805"/>
      <c r="B16" s="465" t="s">
        <v>88</v>
      </c>
      <c r="C16" s="1158"/>
      <c r="D16" s="1747">
        <v>28</v>
      </c>
      <c r="E16" s="1747">
        <v>9</v>
      </c>
      <c r="F16" s="1747">
        <v>37</v>
      </c>
      <c r="G16" s="465">
        <v>0</v>
      </c>
      <c r="H16" s="465">
        <v>0</v>
      </c>
      <c r="I16" s="465">
        <v>0</v>
      </c>
      <c r="J16" s="465">
        <f t="shared" si="4"/>
        <v>28</v>
      </c>
      <c r="K16" s="465">
        <f t="shared" si="0"/>
        <v>9</v>
      </c>
      <c r="L16" s="465">
        <f t="shared" si="0"/>
        <v>37</v>
      </c>
      <c r="M16" s="1117"/>
      <c r="N16" s="1117" t="s">
        <v>538</v>
      </c>
      <c r="O16" s="3126"/>
    </row>
    <row r="17" spans="1:15" ht="34.5" customHeight="1">
      <c r="A17" s="2805"/>
      <c r="B17" s="1079" t="s">
        <v>204</v>
      </c>
      <c r="C17" s="1158"/>
      <c r="D17" s="1747">
        <v>11</v>
      </c>
      <c r="E17" s="1747">
        <v>10</v>
      </c>
      <c r="F17" s="1747">
        <v>21</v>
      </c>
      <c r="G17" s="465">
        <v>0</v>
      </c>
      <c r="H17" s="465">
        <v>0</v>
      </c>
      <c r="I17" s="465">
        <v>0</v>
      </c>
      <c r="J17" s="465">
        <f t="shared" si="4"/>
        <v>11</v>
      </c>
      <c r="K17" s="465">
        <f t="shared" si="0"/>
        <v>10</v>
      </c>
      <c r="L17" s="465">
        <f t="shared" si="0"/>
        <v>21</v>
      </c>
      <c r="M17" s="1117"/>
      <c r="N17" s="1083" t="s">
        <v>584</v>
      </c>
      <c r="O17" s="3126"/>
    </row>
    <row r="18" spans="1:15" ht="20.25" customHeight="1">
      <c r="A18" s="2805"/>
      <c r="B18" s="465" t="s">
        <v>1201</v>
      </c>
      <c r="C18" s="1158"/>
      <c r="D18" s="1747">
        <v>16</v>
      </c>
      <c r="E18" s="1747">
        <v>0</v>
      </c>
      <c r="F18" s="1747">
        <v>16</v>
      </c>
      <c r="G18" s="465">
        <v>0</v>
      </c>
      <c r="H18" s="465">
        <v>0</v>
      </c>
      <c r="I18" s="465">
        <v>0</v>
      </c>
      <c r="J18" s="465">
        <f t="shared" si="4"/>
        <v>16</v>
      </c>
      <c r="K18" s="465">
        <f t="shared" si="0"/>
        <v>0</v>
      </c>
      <c r="L18" s="465">
        <f t="shared" si="0"/>
        <v>16</v>
      </c>
      <c r="M18" s="1117"/>
      <c r="N18" s="1159" t="s">
        <v>1202</v>
      </c>
      <c r="O18" s="3126"/>
    </row>
    <row r="19" spans="1:15" ht="17.25" customHeight="1">
      <c r="A19" s="2806"/>
      <c r="B19" s="1747" t="s">
        <v>89</v>
      </c>
      <c r="C19" s="1158"/>
      <c r="D19" s="551">
        <v>37</v>
      </c>
      <c r="E19" s="551">
        <v>30</v>
      </c>
      <c r="F19" s="551">
        <v>67</v>
      </c>
      <c r="G19" s="1747">
        <v>0</v>
      </c>
      <c r="H19" s="1747">
        <v>0</v>
      </c>
      <c r="I19" s="1747">
        <v>0</v>
      </c>
      <c r="J19" s="1747">
        <f t="shared" ref="J19" si="5">SUM(D19,G19)</f>
        <v>37</v>
      </c>
      <c r="K19" s="1747">
        <f t="shared" ref="K19" si="6">SUM(E19,H19)</f>
        <v>30</v>
      </c>
      <c r="L19" s="1747">
        <f t="shared" ref="L19" si="7">SUM(F19,I19)</f>
        <v>67</v>
      </c>
      <c r="M19" s="1117"/>
      <c r="N19" s="1159" t="s">
        <v>539</v>
      </c>
      <c r="O19" s="3127"/>
    </row>
    <row r="20" spans="1:15" ht="21" customHeight="1">
      <c r="A20" s="2825" t="s">
        <v>219</v>
      </c>
      <c r="B20" s="2825"/>
      <c r="C20" s="1160"/>
      <c r="D20" s="551">
        <f>SUM(D12:D19)</f>
        <v>167</v>
      </c>
      <c r="E20" s="551">
        <f t="shared" ref="E20:L20" si="8">SUM(E12:E19)</f>
        <v>155</v>
      </c>
      <c r="F20" s="551">
        <f t="shared" si="8"/>
        <v>322</v>
      </c>
      <c r="G20" s="551">
        <f t="shared" si="8"/>
        <v>0</v>
      </c>
      <c r="H20" s="551">
        <f t="shared" si="8"/>
        <v>0</v>
      </c>
      <c r="I20" s="551">
        <f t="shared" si="8"/>
        <v>0</v>
      </c>
      <c r="J20" s="551">
        <f t="shared" si="8"/>
        <v>167</v>
      </c>
      <c r="K20" s="551">
        <f t="shared" si="8"/>
        <v>155</v>
      </c>
      <c r="L20" s="551">
        <f t="shared" si="8"/>
        <v>322</v>
      </c>
      <c r="M20" s="465"/>
      <c r="N20" s="2825" t="s">
        <v>2348</v>
      </c>
      <c r="O20" s="2825"/>
    </row>
    <row r="21" spans="1:15" ht="18" customHeight="1">
      <c r="A21" s="3137" t="s">
        <v>171</v>
      </c>
      <c r="B21" s="465" t="s">
        <v>259</v>
      </c>
      <c r="C21" s="1031"/>
      <c r="D21" s="1747">
        <v>14</v>
      </c>
      <c r="E21" s="1747">
        <v>11</v>
      </c>
      <c r="F21" s="1747">
        <v>25</v>
      </c>
      <c r="G21" s="465">
        <v>0</v>
      </c>
      <c r="H21" s="465">
        <v>0</v>
      </c>
      <c r="I21" s="465">
        <v>0</v>
      </c>
      <c r="J21" s="465">
        <f>SUM(G21,D21)</f>
        <v>14</v>
      </c>
      <c r="K21" s="465">
        <f t="shared" ref="K21:L22" si="9">SUM(H21,E21)</f>
        <v>11</v>
      </c>
      <c r="L21" s="465">
        <f t="shared" si="9"/>
        <v>25</v>
      </c>
      <c r="M21" s="575"/>
      <c r="N21" s="575" t="s">
        <v>1711</v>
      </c>
      <c r="O21" s="3139" t="s">
        <v>579</v>
      </c>
    </row>
    <row r="22" spans="1:15" ht="22.5" customHeight="1">
      <c r="A22" s="3138"/>
      <c r="B22" s="70" t="s">
        <v>44</v>
      </c>
      <c r="C22" s="585"/>
      <c r="D22" s="1743">
        <v>12</v>
      </c>
      <c r="E22" s="1743">
        <v>17</v>
      </c>
      <c r="F22" s="1747">
        <v>29</v>
      </c>
      <c r="G22" s="465">
        <v>0</v>
      </c>
      <c r="H22" s="465">
        <v>0</v>
      </c>
      <c r="I22" s="465">
        <v>0</v>
      </c>
      <c r="J22" s="465">
        <f>SUM(G22,D22)</f>
        <v>12</v>
      </c>
      <c r="K22" s="465">
        <f t="shared" si="9"/>
        <v>17</v>
      </c>
      <c r="L22" s="465">
        <f t="shared" si="9"/>
        <v>29</v>
      </c>
      <c r="M22" s="1045"/>
      <c r="N22" s="1161" t="s">
        <v>580</v>
      </c>
      <c r="O22" s="3140"/>
    </row>
    <row r="23" spans="1:15" ht="18.75" customHeight="1">
      <c r="A23" s="2825" t="s">
        <v>219</v>
      </c>
      <c r="B23" s="2825"/>
      <c r="C23" s="465"/>
      <c r="D23" s="465">
        <f>SUM(D21:D22)</f>
        <v>26</v>
      </c>
      <c r="E23" s="465">
        <f t="shared" ref="E23:L23" si="10">SUM(E21:E22)</f>
        <v>28</v>
      </c>
      <c r="F23" s="465">
        <f t="shared" si="10"/>
        <v>54</v>
      </c>
      <c r="G23" s="465">
        <f t="shared" si="10"/>
        <v>0</v>
      </c>
      <c r="H23" s="465">
        <f t="shared" si="10"/>
        <v>0</v>
      </c>
      <c r="I23" s="465">
        <f t="shared" si="10"/>
        <v>0</v>
      </c>
      <c r="J23" s="465">
        <f t="shared" si="10"/>
        <v>26</v>
      </c>
      <c r="K23" s="465">
        <f t="shared" si="10"/>
        <v>28</v>
      </c>
      <c r="L23" s="465">
        <f t="shared" si="10"/>
        <v>54</v>
      </c>
      <c r="M23" s="1117"/>
      <c r="N23" s="2825" t="s">
        <v>2348</v>
      </c>
      <c r="O23" s="2825"/>
    </row>
    <row r="24" spans="1:15" ht="21.75" customHeight="1">
      <c r="A24" s="2804" t="s">
        <v>92</v>
      </c>
      <c r="B24" s="465" t="s">
        <v>1203</v>
      </c>
      <c r="C24" s="1031"/>
      <c r="D24" s="1747">
        <v>17</v>
      </c>
      <c r="E24" s="1747">
        <v>7</v>
      </c>
      <c r="F24" s="1747">
        <v>24</v>
      </c>
      <c r="G24" s="465">
        <v>0</v>
      </c>
      <c r="H24" s="465">
        <v>0</v>
      </c>
      <c r="I24" s="465">
        <v>0</v>
      </c>
      <c r="J24" s="465">
        <f>SUM(G24,D24)</f>
        <v>17</v>
      </c>
      <c r="K24" s="465">
        <f t="shared" ref="K24:L26" si="11">SUM(H24,E24)</f>
        <v>7</v>
      </c>
      <c r="L24" s="465">
        <f t="shared" si="11"/>
        <v>24</v>
      </c>
      <c r="M24" s="1117"/>
      <c r="N24" s="1117" t="s">
        <v>1712</v>
      </c>
      <c r="O24" s="3125" t="s">
        <v>1198</v>
      </c>
    </row>
    <row r="25" spans="1:15" ht="23.25" customHeight="1">
      <c r="A25" s="2805"/>
      <c r="B25" s="465" t="s">
        <v>1204</v>
      </c>
      <c r="C25" s="1031"/>
      <c r="D25" s="1747">
        <v>6</v>
      </c>
      <c r="E25" s="1747">
        <v>9</v>
      </c>
      <c r="F25" s="1747">
        <v>15</v>
      </c>
      <c r="G25" s="465">
        <v>0</v>
      </c>
      <c r="H25" s="465">
        <v>0</v>
      </c>
      <c r="I25" s="465">
        <v>0</v>
      </c>
      <c r="J25" s="465">
        <f t="shared" ref="J25:J26" si="12">SUM(G25,D25)</f>
        <v>6</v>
      </c>
      <c r="K25" s="465">
        <f t="shared" si="11"/>
        <v>9</v>
      </c>
      <c r="L25" s="465">
        <f t="shared" si="11"/>
        <v>15</v>
      </c>
      <c r="M25" s="1117"/>
      <c r="N25" s="1117" t="s">
        <v>1713</v>
      </c>
      <c r="O25" s="3126"/>
    </row>
    <row r="26" spans="1:15" ht="19.5" customHeight="1">
      <c r="A26" s="2805"/>
      <c r="B26" s="2379" t="s">
        <v>1205</v>
      </c>
      <c r="C26" s="2379"/>
      <c r="D26" s="2379">
        <v>32</v>
      </c>
      <c r="E26" s="2379">
        <v>13</v>
      </c>
      <c r="F26" s="2379">
        <v>45</v>
      </c>
      <c r="G26" s="2379">
        <v>0</v>
      </c>
      <c r="H26" s="2379">
        <v>0</v>
      </c>
      <c r="I26" s="607">
        <v>0</v>
      </c>
      <c r="J26" s="607">
        <f t="shared" si="12"/>
        <v>32</v>
      </c>
      <c r="K26" s="607">
        <f t="shared" si="11"/>
        <v>13</v>
      </c>
      <c r="L26" s="607">
        <f t="shared" si="11"/>
        <v>45</v>
      </c>
      <c r="M26" s="1117"/>
      <c r="N26" s="1117" t="s">
        <v>1714</v>
      </c>
      <c r="O26" s="3126"/>
    </row>
    <row r="27" spans="1:15" ht="24" customHeight="1">
      <c r="A27" s="2805"/>
      <c r="B27" s="2379" t="s">
        <v>1898</v>
      </c>
      <c r="C27" s="2379"/>
      <c r="D27" s="2379">
        <v>28</v>
      </c>
      <c r="E27" s="2379">
        <v>7</v>
      </c>
      <c r="F27" s="2379">
        <v>35</v>
      </c>
      <c r="G27" s="2379">
        <v>0</v>
      </c>
      <c r="H27" s="2379">
        <v>0</v>
      </c>
      <c r="I27" s="1748">
        <v>0</v>
      </c>
      <c r="J27" s="1748">
        <f t="shared" ref="J27" si="13">SUM(G27,D27)</f>
        <v>28</v>
      </c>
      <c r="K27" s="1748">
        <f t="shared" ref="K27" si="14">SUM(H27,E27)</f>
        <v>7</v>
      </c>
      <c r="L27" s="1748">
        <f t="shared" ref="L27" si="15">SUM(I27,F27)</f>
        <v>35</v>
      </c>
      <c r="M27" s="1157"/>
      <c r="N27" s="2284" t="s">
        <v>2254</v>
      </c>
      <c r="O27" s="3126"/>
    </row>
    <row r="28" spans="1:15" ht="23.25" customHeight="1" thickBot="1">
      <c r="A28" s="3135" t="s">
        <v>219</v>
      </c>
      <c r="B28" s="3135"/>
      <c r="C28" s="2381"/>
      <c r="D28" s="665">
        <f>SUM(D24:D27)</f>
        <v>83</v>
      </c>
      <c r="E28" s="665">
        <f t="shared" ref="E28:L28" si="16">SUM(E24:E27)</f>
        <v>36</v>
      </c>
      <c r="F28" s="665">
        <f t="shared" si="16"/>
        <v>119</v>
      </c>
      <c r="G28" s="665">
        <f t="shared" si="16"/>
        <v>0</v>
      </c>
      <c r="H28" s="665">
        <f t="shared" si="16"/>
        <v>0</v>
      </c>
      <c r="I28" s="665">
        <f t="shared" si="16"/>
        <v>0</v>
      </c>
      <c r="J28" s="665">
        <f t="shared" si="16"/>
        <v>83</v>
      </c>
      <c r="K28" s="665">
        <f t="shared" si="16"/>
        <v>36</v>
      </c>
      <c r="L28" s="665">
        <f t="shared" si="16"/>
        <v>119</v>
      </c>
      <c r="M28" s="2531"/>
      <c r="N28" s="665" t="s">
        <v>2348</v>
      </c>
      <c r="O28" s="665"/>
    </row>
    <row r="29" spans="1:15" ht="22.5" customHeight="1" thickTop="1">
      <c r="A29" s="1162"/>
      <c r="B29" s="1162"/>
      <c r="C29" s="1155"/>
      <c r="D29" s="1155"/>
      <c r="E29" s="1155"/>
      <c r="F29" s="1155"/>
      <c r="G29" s="1155"/>
      <c r="H29" s="1155"/>
      <c r="I29" s="1155"/>
      <c r="J29" s="1155"/>
      <c r="K29" s="1155"/>
      <c r="L29" s="1155"/>
      <c r="M29" s="1155"/>
      <c r="N29" s="1155"/>
      <c r="O29" s="1163"/>
    </row>
    <row r="30" spans="1:15" ht="22.5" customHeight="1">
      <c r="A30" s="1162"/>
      <c r="B30" s="1162"/>
      <c r="C30" s="1155"/>
      <c r="D30" s="1155"/>
      <c r="E30" s="1155"/>
      <c r="F30" s="1155"/>
      <c r="G30" s="1155"/>
      <c r="H30" s="1155"/>
      <c r="I30" s="1155"/>
      <c r="J30" s="1155"/>
      <c r="K30" s="1155"/>
      <c r="L30" s="1155"/>
      <c r="M30" s="1155"/>
      <c r="N30" s="1155"/>
      <c r="O30" s="1163"/>
    </row>
    <row r="31" spans="1:15" s="3" customFormat="1" ht="22.5" customHeight="1" thickBot="1">
      <c r="A31" s="3136" t="s">
        <v>2197</v>
      </c>
      <c r="B31" s="3136"/>
      <c r="C31" s="1106"/>
      <c r="D31" s="1106"/>
      <c r="E31" s="1106"/>
      <c r="F31" s="1106"/>
      <c r="G31" s="1106"/>
      <c r="H31" s="1106"/>
      <c r="I31" s="1106"/>
      <c r="J31" s="1106"/>
      <c r="K31" s="1106"/>
      <c r="L31" s="1106"/>
      <c r="M31" s="1106"/>
      <c r="N31" s="2918" t="s">
        <v>2198</v>
      </c>
      <c r="O31" s="2918"/>
    </row>
    <row r="32" spans="1:15" s="830" customFormat="1" ht="18" customHeight="1" thickTop="1">
      <c r="A32" s="3133" t="s">
        <v>53</v>
      </c>
      <c r="B32" s="3133" t="s">
        <v>54</v>
      </c>
      <c r="C32" s="3133" t="s">
        <v>55</v>
      </c>
      <c r="D32" s="3133" t="s">
        <v>45</v>
      </c>
      <c r="E32" s="3133"/>
      <c r="F32" s="3133"/>
      <c r="G32" s="3133" t="s">
        <v>46</v>
      </c>
      <c r="H32" s="3133"/>
      <c r="I32" s="3133"/>
      <c r="J32" s="3133" t="s">
        <v>47</v>
      </c>
      <c r="K32" s="3133"/>
      <c r="L32" s="3133"/>
      <c r="M32" s="2901" t="s">
        <v>503</v>
      </c>
      <c r="N32" s="2901" t="s">
        <v>509</v>
      </c>
      <c r="O32" s="2901" t="s">
        <v>502</v>
      </c>
    </row>
    <row r="33" spans="1:15" s="830" customFormat="1" ht="18" customHeight="1">
      <c r="A33" s="2859"/>
      <c r="B33" s="2859"/>
      <c r="C33" s="2859"/>
      <c r="D33" s="2859" t="s">
        <v>1673</v>
      </c>
      <c r="E33" s="2859"/>
      <c r="F33" s="2859"/>
      <c r="G33" s="2859" t="s">
        <v>463</v>
      </c>
      <c r="H33" s="2859"/>
      <c r="I33" s="2859"/>
      <c r="J33" s="2859" t="s">
        <v>464</v>
      </c>
      <c r="K33" s="2859"/>
      <c r="L33" s="2859"/>
      <c r="M33" s="2902"/>
      <c r="N33" s="2902"/>
      <c r="O33" s="2902"/>
    </row>
    <row r="34" spans="1:15" s="830" customFormat="1" ht="18" customHeight="1">
      <c r="A34" s="2859"/>
      <c r="B34" s="2859"/>
      <c r="C34" s="2859"/>
      <c r="D34" s="1062" t="s">
        <v>931</v>
      </c>
      <c r="E34" s="1062" t="s">
        <v>1126</v>
      </c>
      <c r="F34" s="1062" t="s">
        <v>933</v>
      </c>
      <c r="G34" s="1062" t="s">
        <v>931</v>
      </c>
      <c r="H34" s="1062" t="s">
        <v>1126</v>
      </c>
      <c r="I34" s="1062" t="s">
        <v>933</v>
      </c>
      <c r="J34" s="1062" t="s">
        <v>931</v>
      </c>
      <c r="K34" s="1062" t="s">
        <v>1126</v>
      </c>
      <c r="L34" s="1062" t="s">
        <v>933</v>
      </c>
      <c r="M34" s="2902"/>
      <c r="N34" s="2902"/>
      <c r="O34" s="2902"/>
    </row>
    <row r="35" spans="1:15" s="830" customFormat="1" ht="19.5" customHeight="1" thickBot="1">
      <c r="A35" s="3134"/>
      <c r="B35" s="3134"/>
      <c r="C35" s="3134"/>
      <c r="D35" s="1066" t="s">
        <v>934</v>
      </c>
      <c r="E35" s="1066" t="s">
        <v>935</v>
      </c>
      <c r="F35" s="1066" t="s">
        <v>936</v>
      </c>
      <c r="G35" s="1066" t="s">
        <v>934</v>
      </c>
      <c r="H35" s="1066" t="s">
        <v>935</v>
      </c>
      <c r="I35" s="1066" t="s">
        <v>936</v>
      </c>
      <c r="J35" s="1066" t="s">
        <v>934</v>
      </c>
      <c r="K35" s="1066" t="s">
        <v>935</v>
      </c>
      <c r="L35" s="1066" t="s">
        <v>936</v>
      </c>
      <c r="M35" s="2903"/>
      <c r="N35" s="2903"/>
      <c r="O35" s="2903"/>
    </row>
    <row r="36" spans="1:15" ht="22.5" customHeight="1">
      <c r="A36" s="2862" t="s">
        <v>172</v>
      </c>
      <c r="B36" s="1057" t="s">
        <v>249</v>
      </c>
      <c r="C36" s="1057"/>
      <c r="D36" s="1742">
        <v>9</v>
      </c>
      <c r="E36" s="1742">
        <v>25</v>
      </c>
      <c r="F36" s="1057">
        <f>SUM(D36:E36)</f>
        <v>34</v>
      </c>
      <c r="G36" s="1057">
        <v>0</v>
      </c>
      <c r="H36" s="1057">
        <v>0</v>
      </c>
      <c r="I36" s="1057">
        <v>0</v>
      </c>
      <c r="J36" s="1057">
        <f>SUM(G36,D36)</f>
        <v>9</v>
      </c>
      <c r="K36" s="1057">
        <f t="shared" ref="K36:L37" si="17">SUM(H36,E36)</f>
        <v>25</v>
      </c>
      <c r="L36" s="1057">
        <f t="shared" si="17"/>
        <v>34</v>
      </c>
      <c r="M36" s="690"/>
      <c r="N36" s="1164" t="s">
        <v>698</v>
      </c>
      <c r="O36" s="3132" t="s">
        <v>622</v>
      </c>
    </row>
    <row r="37" spans="1:15" ht="22.5" customHeight="1">
      <c r="A37" s="2806"/>
      <c r="B37" s="1052" t="s">
        <v>1206</v>
      </c>
      <c r="C37" s="1052"/>
      <c r="D37" s="1739">
        <v>8</v>
      </c>
      <c r="E37" s="1739">
        <v>10</v>
      </c>
      <c r="F37" s="1052">
        <f>SUM(D37:E37)</f>
        <v>18</v>
      </c>
      <c r="G37" s="1052">
        <v>0</v>
      </c>
      <c r="H37" s="1052">
        <v>0</v>
      </c>
      <c r="I37" s="1052">
        <v>0</v>
      </c>
      <c r="J37" s="1052">
        <f>SUM(G37,D37)</f>
        <v>8</v>
      </c>
      <c r="K37" s="1052">
        <f t="shared" si="17"/>
        <v>10</v>
      </c>
      <c r="L37" s="1052">
        <f t="shared" si="17"/>
        <v>18</v>
      </c>
      <c r="M37" s="465"/>
      <c r="N37" s="1031" t="s">
        <v>1715</v>
      </c>
      <c r="O37" s="3127"/>
    </row>
    <row r="38" spans="1:15" ht="22.5" customHeight="1">
      <c r="A38" s="2825" t="s">
        <v>219</v>
      </c>
      <c r="B38" s="2825"/>
      <c r="C38" s="1052"/>
      <c r="D38" s="1052">
        <f>SUM(D36:D37)</f>
        <v>17</v>
      </c>
      <c r="E38" s="1052">
        <f t="shared" ref="E38:L38" si="18">SUM(E36:E37)</f>
        <v>35</v>
      </c>
      <c r="F38" s="1052">
        <f t="shared" si="18"/>
        <v>52</v>
      </c>
      <c r="G38" s="1052">
        <f t="shared" si="18"/>
        <v>0</v>
      </c>
      <c r="H38" s="1052">
        <f t="shared" si="18"/>
        <v>0</v>
      </c>
      <c r="I38" s="1052">
        <f t="shared" si="18"/>
        <v>0</v>
      </c>
      <c r="J38" s="1052">
        <f t="shared" si="18"/>
        <v>17</v>
      </c>
      <c r="K38" s="1052">
        <f t="shared" si="18"/>
        <v>35</v>
      </c>
      <c r="L38" s="1052">
        <f t="shared" si="18"/>
        <v>52</v>
      </c>
      <c r="M38" s="465"/>
      <c r="N38" s="2825" t="s">
        <v>2348</v>
      </c>
      <c r="O38" s="2825"/>
    </row>
    <row r="39" spans="1:15" ht="22.5" customHeight="1">
      <c r="A39" s="3128" t="s">
        <v>50</v>
      </c>
      <c r="B39" s="3128"/>
      <c r="C39" s="3128"/>
      <c r="D39" s="1052">
        <f>SUM(D38,D28,D23,D20,D11)</f>
        <v>307</v>
      </c>
      <c r="E39" s="1739">
        <f t="shared" ref="E39:L39" si="19">SUM(E38,E28,E23,E20,E11)</f>
        <v>266</v>
      </c>
      <c r="F39" s="1739">
        <f t="shared" si="19"/>
        <v>573</v>
      </c>
      <c r="G39" s="1739">
        <f t="shared" si="19"/>
        <v>0</v>
      </c>
      <c r="H39" s="1739">
        <f t="shared" si="19"/>
        <v>0</v>
      </c>
      <c r="I39" s="1739">
        <f t="shared" si="19"/>
        <v>0</v>
      </c>
      <c r="J39" s="1739">
        <f t="shared" si="19"/>
        <v>307</v>
      </c>
      <c r="K39" s="1739">
        <f t="shared" si="19"/>
        <v>266</v>
      </c>
      <c r="L39" s="1739">
        <f t="shared" si="19"/>
        <v>573</v>
      </c>
      <c r="M39" s="3129" t="s">
        <v>500</v>
      </c>
      <c r="N39" s="3129"/>
      <c r="O39" s="3129"/>
    </row>
    <row r="40" spans="1:15" ht="22.5" customHeight="1">
      <c r="A40" s="3128" t="s">
        <v>51</v>
      </c>
      <c r="B40" s="3128"/>
      <c r="C40" s="1052"/>
      <c r="D40" s="465"/>
      <c r="E40" s="465"/>
      <c r="F40" s="465"/>
      <c r="G40" s="465"/>
      <c r="H40" s="465"/>
      <c r="I40" s="465"/>
      <c r="J40" s="465"/>
      <c r="K40" s="465"/>
      <c r="L40" s="1160"/>
      <c r="M40" s="1104"/>
      <c r="N40" s="3129" t="s">
        <v>582</v>
      </c>
      <c r="O40" s="3129"/>
    </row>
    <row r="41" spans="1:15" ht="22.5" customHeight="1">
      <c r="A41" s="2804" t="s">
        <v>239</v>
      </c>
      <c r="B41" s="1052" t="s">
        <v>77</v>
      </c>
      <c r="C41" s="1052"/>
      <c r="D41" s="1739">
        <v>10</v>
      </c>
      <c r="E41" s="1739">
        <v>10</v>
      </c>
      <c r="F41" s="1739">
        <v>20</v>
      </c>
      <c r="G41" s="1052">
        <v>0</v>
      </c>
      <c r="H41" s="1052">
        <v>0</v>
      </c>
      <c r="I41" s="1052">
        <v>0</v>
      </c>
      <c r="J41" s="1052">
        <f>SUM(G41,D41)</f>
        <v>10</v>
      </c>
      <c r="K41" s="1052">
        <f t="shared" ref="K41:L47" si="20">SUM(H41,E41)</f>
        <v>10</v>
      </c>
      <c r="L41" s="1052">
        <f t="shared" si="20"/>
        <v>20</v>
      </c>
      <c r="M41" s="465"/>
      <c r="N41" s="465" t="s">
        <v>519</v>
      </c>
      <c r="O41" s="3125" t="s">
        <v>590</v>
      </c>
    </row>
    <row r="42" spans="1:15" ht="22.5" customHeight="1">
      <c r="A42" s="2805"/>
      <c r="B42" s="1052" t="s">
        <v>1199</v>
      </c>
      <c r="C42" s="1052"/>
      <c r="D42" s="1739">
        <v>8</v>
      </c>
      <c r="E42" s="1739">
        <v>12</v>
      </c>
      <c r="F42" s="1739">
        <v>20</v>
      </c>
      <c r="G42" s="1052">
        <v>0</v>
      </c>
      <c r="H42" s="1052">
        <v>0</v>
      </c>
      <c r="I42" s="1052">
        <v>0</v>
      </c>
      <c r="J42" s="1052">
        <f t="shared" ref="J42:L47" si="21">SUM(G42,D42)</f>
        <v>8</v>
      </c>
      <c r="K42" s="1052">
        <f t="shared" si="20"/>
        <v>12</v>
      </c>
      <c r="L42" s="1052">
        <f t="shared" si="20"/>
        <v>20</v>
      </c>
      <c r="M42" s="465"/>
      <c r="N42" s="465" t="s">
        <v>521</v>
      </c>
      <c r="O42" s="3126"/>
    </row>
    <row r="43" spans="1:15" ht="22.5" customHeight="1">
      <c r="A43" s="2805"/>
      <c r="B43" s="1052" t="s">
        <v>100</v>
      </c>
      <c r="C43" s="1052"/>
      <c r="D43" s="1739">
        <v>13</v>
      </c>
      <c r="E43" s="1739">
        <v>8</v>
      </c>
      <c r="F43" s="1739">
        <v>21</v>
      </c>
      <c r="G43" s="1052">
        <v>0</v>
      </c>
      <c r="H43" s="1052">
        <v>0</v>
      </c>
      <c r="I43" s="1052">
        <v>0</v>
      </c>
      <c r="J43" s="1052">
        <f t="shared" si="21"/>
        <v>13</v>
      </c>
      <c r="K43" s="1052">
        <f t="shared" si="21"/>
        <v>8</v>
      </c>
      <c r="L43" s="1052">
        <f t="shared" si="21"/>
        <v>21</v>
      </c>
      <c r="M43" s="465"/>
      <c r="N43" s="465" t="s">
        <v>1200</v>
      </c>
      <c r="O43" s="3126"/>
    </row>
    <row r="44" spans="1:15" ht="21" customHeight="1">
      <c r="A44" s="2805"/>
      <c r="B44" s="1052" t="s">
        <v>101</v>
      </c>
      <c r="C44" s="1052"/>
      <c r="D44" s="1747">
        <v>1</v>
      </c>
      <c r="E44" s="1747">
        <v>0</v>
      </c>
      <c r="F44" s="1739">
        <v>1</v>
      </c>
      <c r="G44" s="1052">
        <v>0</v>
      </c>
      <c r="H44" s="1052">
        <v>0</v>
      </c>
      <c r="I44" s="1052">
        <v>0</v>
      </c>
      <c r="J44" s="1052">
        <f t="shared" si="21"/>
        <v>1</v>
      </c>
      <c r="K44" s="1052">
        <f t="shared" si="21"/>
        <v>0</v>
      </c>
      <c r="L44" s="1052">
        <f t="shared" si="21"/>
        <v>1</v>
      </c>
      <c r="M44" s="1165"/>
      <c r="N44" s="585" t="s">
        <v>1176</v>
      </c>
      <c r="O44" s="3126"/>
    </row>
    <row r="45" spans="1:15" ht="25.5" customHeight="1">
      <c r="A45" s="2805"/>
      <c r="B45" s="1052" t="s">
        <v>88</v>
      </c>
      <c r="C45" s="1052"/>
      <c r="D45" s="1739">
        <v>1</v>
      </c>
      <c r="E45" s="1739">
        <v>5</v>
      </c>
      <c r="F45" s="1739">
        <v>6</v>
      </c>
      <c r="G45" s="1052">
        <v>0</v>
      </c>
      <c r="H45" s="1052">
        <v>0</v>
      </c>
      <c r="I45" s="1052">
        <v>0</v>
      </c>
      <c r="J45" s="1052">
        <f t="shared" si="21"/>
        <v>1</v>
      </c>
      <c r="K45" s="1052">
        <f t="shared" si="20"/>
        <v>5</v>
      </c>
      <c r="L45" s="1052">
        <f t="shared" si="20"/>
        <v>6</v>
      </c>
      <c r="M45" s="465"/>
      <c r="N45" s="465" t="s">
        <v>538</v>
      </c>
      <c r="O45" s="3126"/>
    </row>
    <row r="46" spans="1:15" ht="37.5" customHeight="1">
      <c r="A46" s="2805"/>
      <c r="B46" s="608" t="s">
        <v>204</v>
      </c>
      <c r="C46" s="1052"/>
      <c r="D46" s="1739">
        <v>15</v>
      </c>
      <c r="E46" s="1739">
        <v>22</v>
      </c>
      <c r="F46" s="1739">
        <v>37</v>
      </c>
      <c r="G46" s="1052">
        <v>0</v>
      </c>
      <c r="H46" s="1052">
        <v>0</v>
      </c>
      <c r="I46" s="1052">
        <v>0</v>
      </c>
      <c r="J46" s="1052">
        <f t="shared" si="21"/>
        <v>15</v>
      </c>
      <c r="K46" s="1052">
        <f t="shared" si="20"/>
        <v>22</v>
      </c>
      <c r="L46" s="1052">
        <f t="shared" si="20"/>
        <v>37</v>
      </c>
      <c r="M46" s="465"/>
      <c r="N46" s="1079" t="s">
        <v>584</v>
      </c>
      <c r="O46" s="3126"/>
    </row>
    <row r="47" spans="1:15" ht="20.25" customHeight="1">
      <c r="A47" s="2806"/>
      <c r="B47" s="1052" t="s">
        <v>1201</v>
      </c>
      <c r="C47" s="1052"/>
      <c r="D47" s="1739">
        <v>16</v>
      </c>
      <c r="E47" s="1739">
        <v>0</v>
      </c>
      <c r="F47" s="1739">
        <v>16</v>
      </c>
      <c r="G47" s="1052">
        <v>0</v>
      </c>
      <c r="H47" s="1052">
        <v>0</v>
      </c>
      <c r="I47" s="1052">
        <v>0</v>
      </c>
      <c r="J47" s="1052">
        <f t="shared" si="21"/>
        <v>16</v>
      </c>
      <c r="K47" s="1052">
        <f t="shared" si="20"/>
        <v>0</v>
      </c>
      <c r="L47" s="1052">
        <f t="shared" si="20"/>
        <v>16</v>
      </c>
      <c r="M47" s="465"/>
      <c r="N47" s="808" t="s">
        <v>1202</v>
      </c>
      <c r="O47" s="3127"/>
    </row>
    <row r="48" spans="1:15" ht="23.25" customHeight="1">
      <c r="A48" s="2825" t="s">
        <v>219</v>
      </c>
      <c r="B48" s="2825"/>
      <c r="C48" s="1052"/>
      <c r="D48" s="1052">
        <f>SUM(D41:D47)</f>
        <v>64</v>
      </c>
      <c r="E48" s="1052">
        <f>SUM(E41:E47)</f>
        <v>57</v>
      </c>
      <c r="F48" s="1052">
        <f t="shared" ref="F48" si="22">SUM(D48:E48)</f>
        <v>121</v>
      </c>
      <c r="G48" s="1052">
        <f t="shared" ref="G48:L48" si="23">SUM(G41:G47)</f>
        <v>0</v>
      </c>
      <c r="H48" s="1052">
        <f t="shared" si="23"/>
        <v>0</v>
      </c>
      <c r="I48" s="1052">
        <f t="shared" si="23"/>
        <v>0</v>
      </c>
      <c r="J48" s="1052">
        <f t="shared" si="23"/>
        <v>64</v>
      </c>
      <c r="K48" s="1052">
        <f t="shared" si="23"/>
        <v>57</v>
      </c>
      <c r="L48" s="1052">
        <f t="shared" si="23"/>
        <v>121</v>
      </c>
      <c r="M48" s="465"/>
      <c r="N48" s="2825" t="s">
        <v>2348</v>
      </c>
      <c r="O48" s="2825"/>
    </row>
    <row r="49" spans="1:15" ht="23.25" customHeight="1">
      <c r="A49" s="426" t="s">
        <v>171</v>
      </c>
      <c r="B49" s="1051" t="s">
        <v>259</v>
      </c>
      <c r="C49" s="1052"/>
      <c r="D49" s="1052">
        <v>1</v>
      </c>
      <c r="E49" s="1052">
        <v>0</v>
      </c>
      <c r="F49" s="1052">
        <f>SUM(D49:E49)</f>
        <v>1</v>
      </c>
      <c r="G49" s="1052">
        <v>0</v>
      </c>
      <c r="H49" s="1052">
        <v>0</v>
      </c>
      <c r="I49" s="1052">
        <v>0</v>
      </c>
      <c r="J49" s="1052">
        <f>SUM(G49,D49)</f>
        <v>1</v>
      </c>
      <c r="K49" s="1052">
        <f>SUM(H49,E49)</f>
        <v>0</v>
      </c>
      <c r="L49" s="1052">
        <f>SUM(I49,F49)</f>
        <v>1</v>
      </c>
      <c r="M49" s="465"/>
      <c r="N49" s="1167" t="s">
        <v>1711</v>
      </c>
      <c r="O49" s="585" t="s">
        <v>579</v>
      </c>
    </row>
    <row r="50" spans="1:15" ht="23.25" customHeight="1">
      <c r="A50" s="1059" t="s">
        <v>92</v>
      </c>
      <c r="B50" s="1051" t="s">
        <v>1205</v>
      </c>
      <c r="C50" s="1052"/>
      <c r="D50" s="1052">
        <v>15</v>
      </c>
      <c r="E50" s="1052">
        <v>10</v>
      </c>
      <c r="F50" s="1052">
        <f>SUM(D50:E50)</f>
        <v>25</v>
      </c>
      <c r="G50" s="1052">
        <v>0</v>
      </c>
      <c r="H50" s="1052">
        <v>0</v>
      </c>
      <c r="I50" s="1052">
        <v>0</v>
      </c>
      <c r="J50" s="1052">
        <f>SUM(G50,D50)</f>
        <v>15</v>
      </c>
      <c r="K50" s="1052">
        <f t="shared" ref="K50:L51" si="24">SUM(H50,E50)</f>
        <v>10</v>
      </c>
      <c r="L50" s="1052">
        <f t="shared" si="24"/>
        <v>25</v>
      </c>
      <c r="M50" s="465"/>
      <c r="N50" s="1060" t="s">
        <v>1714</v>
      </c>
      <c r="O50" s="465" t="s">
        <v>1198</v>
      </c>
    </row>
    <row r="51" spans="1:15" ht="23.25" customHeight="1">
      <c r="A51" s="1059" t="s">
        <v>172</v>
      </c>
      <c r="B51" s="1051" t="s">
        <v>249</v>
      </c>
      <c r="C51" s="1052"/>
      <c r="D51" s="1052">
        <v>74</v>
      </c>
      <c r="E51" s="1052">
        <v>33</v>
      </c>
      <c r="F51" s="1052">
        <f t="shared" ref="F51" si="25">SUM(D51:E51)</f>
        <v>107</v>
      </c>
      <c r="G51" s="1052">
        <v>0</v>
      </c>
      <c r="H51" s="1052">
        <v>0</v>
      </c>
      <c r="I51" s="1052">
        <v>0</v>
      </c>
      <c r="J51" s="1052">
        <f t="shared" ref="J51" si="26">SUM(G51,D51)</f>
        <v>74</v>
      </c>
      <c r="K51" s="1052">
        <f t="shared" si="24"/>
        <v>33</v>
      </c>
      <c r="L51" s="1052">
        <f t="shared" si="24"/>
        <v>107</v>
      </c>
      <c r="M51" s="465"/>
      <c r="N51" s="1168" t="s">
        <v>698</v>
      </c>
      <c r="O51" s="1121" t="s">
        <v>622</v>
      </c>
    </row>
    <row r="52" spans="1:15" ht="23.25" customHeight="1" thickBot="1">
      <c r="A52" s="1059" t="s">
        <v>52</v>
      </c>
      <c r="B52" s="1059"/>
      <c r="C52" s="1059"/>
      <c r="D52" s="1059">
        <f t="shared" ref="D52:L52" si="27">SUM(D48,D49,D50,D51)</f>
        <v>154</v>
      </c>
      <c r="E52" s="1059">
        <f t="shared" si="27"/>
        <v>100</v>
      </c>
      <c r="F52" s="1059">
        <f t="shared" si="27"/>
        <v>254</v>
      </c>
      <c r="G52" s="1059">
        <f t="shared" si="27"/>
        <v>0</v>
      </c>
      <c r="H52" s="1059">
        <f t="shared" si="27"/>
        <v>0</v>
      </c>
      <c r="I52" s="1059">
        <f t="shared" si="27"/>
        <v>0</v>
      </c>
      <c r="J52" s="1059">
        <f t="shared" si="27"/>
        <v>154</v>
      </c>
      <c r="K52" s="1059">
        <f t="shared" si="27"/>
        <v>100</v>
      </c>
      <c r="L52" s="1059">
        <f t="shared" si="27"/>
        <v>254</v>
      </c>
      <c r="M52" s="607"/>
      <c r="N52" s="3130" t="s">
        <v>588</v>
      </c>
      <c r="O52" s="3130"/>
    </row>
    <row r="53" spans="1:15" ht="24.75" customHeight="1" thickBot="1">
      <c r="A53" s="2850" t="s">
        <v>218</v>
      </c>
      <c r="B53" s="2850"/>
      <c r="C53" s="1058"/>
      <c r="D53" s="1058">
        <f t="shared" ref="D53:L53" si="28">SUM(D39,D52)</f>
        <v>461</v>
      </c>
      <c r="E53" s="1058">
        <f t="shared" si="28"/>
        <v>366</v>
      </c>
      <c r="F53" s="1058">
        <f t="shared" si="28"/>
        <v>827</v>
      </c>
      <c r="G53" s="1058">
        <f t="shared" si="28"/>
        <v>0</v>
      </c>
      <c r="H53" s="1058">
        <f t="shared" si="28"/>
        <v>0</v>
      </c>
      <c r="I53" s="1058">
        <f t="shared" si="28"/>
        <v>0</v>
      </c>
      <c r="J53" s="1058">
        <f t="shared" si="28"/>
        <v>461</v>
      </c>
      <c r="K53" s="1058">
        <f t="shared" si="28"/>
        <v>366</v>
      </c>
      <c r="L53" s="1058">
        <f t="shared" si="28"/>
        <v>827</v>
      </c>
      <c r="M53" s="643"/>
      <c r="N53" s="3131" t="s">
        <v>2351</v>
      </c>
      <c r="O53" s="3131"/>
    </row>
    <row r="54" spans="1:15" ht="20.100000000000001" customHeight="1" thickTop="1">
      <c r="A54" s="1054"/>
      <c r="B54" s="1054"/>
      <c r="C54" s="1054"/>
      <c r="D54" s="1059"/>
      <c r="E54" s="1059"/>
      <c r="F54" s="1059"/>
      <c r="G54" s="1059"/>
      <c r="H54" s="1059"/>
      <c r="I54" s="1059"/>
      <c r="J54" s="1059"/>
      <c r="K54" s="1059"/>
      <c r="L54" s="1059"/>
      <c r="M54" s="1054"/>
      <c r="N54" s="1054"/>
      <c r="O54" s="1054"/>
    </row>
    <row r="55" spans="1:15" ht="20.100000000000001" customHeight="1">
      <c r="A55" s="732"/>
      <c r="B55" s="732"/>
      <c r="C55" s="732"/>
      <c r="D55" s="733"/>
      <c r="E55" s="733"/>
      <c r="F55" s="733"/>
      <c r="G55" s="733"/>
      <c r="H55" s="733"/>
      <c r="I55" s="733"/>
      <c r="J55" s="733"/>
      <c r="K55" s="733"/>
      <c r="L55" s="733"/>
      <c r="M55" s="732"/>
      <c r="N55" s="732"/>
      <c r="O55" s="732"/>
    </row>
    <row r="56" spans="1:15">
      <c r="A56" s="520"/>
      <c r="B56" s="520"/>
      <c r="C56" s="520"/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</row>
  </sheetData>
  <mergeCells count="59"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20:B20"/>
    <mergeCell ref="A21:A22"/>
    <mergeCell ref="O21:O22"/>
    <mergeCell ref="J33:L33"/>
    <mergeCell ref="D33:F33"/>
    <mergeCell ref="G33:I33"/>
    <mergeCell ref="J32:L32"/>
    <mergeCell ref="N31:O31"/>
    <mergeCell ref="N20:O20"/>
    <mergeCell ref="A24:A27"/>
    <mergeCell ref="O24:O27"/>
    <mergeCell ref="A36:A37"/>
    <mergeCell ref="O36:O37"/>
    <mergeCell ref="A23:B23"/>
    <mergeCell ref="N23:O23"/>
    <mergeCell ref="A32:A35"/>
    <mergeCell ref="B32:B35"/>
    <mergeCell ref="C32:C35"/>
    <mergeCell ref="D32:F32"/>
    <mergeCell ref="G32:I32"/>
    <mergeCell ref="A28:B28"/>
    <mergeCell ref="A31:B31"/>
    <mergeCell ref="M32:M35"/>
    <mergeCell ref="N32:N35"/>
    <mergeCell ref="O32:O35"/>
    <mergeCell ref="A53:B53"/>
    <mergeCell ref="N53:O53"/>
    <mergeCell ref="A40:B40"/>
    <mergeCell ref="N40:O40"/>
    <mergeCell ref="A41:A47"/>
    <mergeCell ref="O41:O47"/>
    <mergeCell ref="A48:B48"/>
    <mergeCell ref="N48:O48"/>
    <mergeCell ref="A38:B38"/>
    <mergeCell ref="N38:O38"/>
    <mergeCell ref="A39:C39"/>
    <mergeCell ref="M39:O39"/>
    <mergeCell ref="N52:O52"/>
    <mergeCell ref="A9:A10"/>
    <mergeCell ref="A11:B11"/>
    <mergeCell ref="N11:O11"/>
    <mergeCell ref="O9:O10"/>
    <mergeCell ref="A12:A19"/>
    <mergeCell ref="O12:O19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2393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37"/>
  <sheetViews>
    <sheetView rightToLeft="1" view="pageBreakPreview" topLeftCell="A10" zoomScale="80" zoomScaleNormal="60" zoomScaleSheetLayoutView="80" workbookViewId="0">
      <selection activeCell="R101" sqref="R101"/>
    </sheetView>
  </sheetViews>
  <sheetFormatPr defaultRowHeight="18"/>
  <cols>
    <col min="1" max="1" width="33.140625" style="18" customWidth="1"/>
    <col min="2" max="10" width="11.140625" style="18" customWidth="1"/>
    <col min="11" max="11" width="39.140625" style="18" customWidth="1"/>
    <col min="12" max="253" width="9.140625" style="18"/>
    <col min="254" max="254" width="26.5703125" style="18" customWidth="1"/>
    <col min="255" max="266" width="9" style="18" customWidth="1"/>
    <col min="267" max="509" width="9.140625" style="18"/>
    <col min="510" max="510" width="26.5703125" style="18" customWidth="1"/>
    <col min="511" max="522" width="9" style="18" customWidth="1"/>
    <col min="523" max="765" width="9.140625" style="18"/>
    <col min="766" max="766" width="26.5703125" style="18" customWidth="1"/>
    <col min="767" max="778" width="9" style="18" customWidth="1"/>
    <col min="779" max="1021" width="9.140625" style="18"/>
    <col min="1022" max="1022" width="26.5703125" style="18" customWidth="1"/>
    <col min="1023" max="1034" width="9" style="18" customWidth="1"/>
    <col min="1035" max="1277" width="9.140625" style="18"/>
    <col min="1278" max="1278" width="26.5703125" style="18" customWidth="1"/>
    <col min="1279" max="1290" width="9" style="18" customWidth="1"/>
    <col min="1291" max="1533" width="9.140625" style="18"/>
    <col min="1534" max="1534" width="26.5703125" style="18" customWidth="1"/>
    <col min="1535" max="1546" width="9" style="18" customWidth="1"/>
    <col min="1547" max="1789" width="9.140625" style="18"/>
    <col min="1790" max="1790" width="26.5703125" style="18" customWidth="1"/>
    <col min="1791" max="1802" width="9" style="18" customWidth="1"/>
    <col min="1803" max="2045" width="9.140625" style="18"/>
    <col min="2046" max="2046" width="26.5703125" style="18" customWidth="1"/>
    <col min="2047" max="2058" width="9" style="18" customWidth="1"/>
    <col min="2059" max="2301" width="9.140625" style="18"/>
    <col min="2302" max="2302" width="26.5703125" style="18" customWidth="1"/>
    <col min="2303" max="2314" width="9" style="18" customWidth="1"/>
    <col min="2315" max="2557" width="9.140625" style="18"/>
    <col min="2558" max="2558" width="26.5703125" style="18" customWidth="1"/>
    <col min="2559" max="2570" width="9" style="18" customWidth="1"/>
    <col min="2571" max="2813" width="9.140625" style="18"/>
    <col min="2814" max="2814" width="26.5703125" style="18" customWidth="1"/>
    <col min="2815" max="2826" width="9" style="18" customWidth="1"/>
    <col min="2827" max="3069" width="9.140625" style="18"/>
    <col min="3070" max="3070" width="26.5703125" style="18" customWidth="1"/>
    <col min="3071" max="3082" width="9" style="18" customWidth="1"/>
    <col min="3083" max="3325" width="9.140625" style="18"/>
    <col min="3326" max="3326" width="26.5703125" style="18" customWidth="1"/>
    <col min="3327" max="3338" width="9" style="18" customWidth="1"/>
    <col min="3339" max="3581" width="9.140625" style="18"/>
    <col min="3582" max="3582" width="26.5703125" style="18" customWidth="1"/>
    <col min="3583" max="3594" width="9" style="18" customWidth="1"/>
    <col min="3595" max="3837" width="9.140625" style="18"/>
    <col min="3838" max="3838" width="26.5703125" style="18" customWidth="1"/>
    <col min="3839" max="3850" width="9" style="18" customWidth="1"/>
    <col min="3851" max="4093" width="9.140625" style="18"/>
    <col min="4094" max="4094" width="26.5703125" style="18" customWidth="1"/>
    <col min="4095" max="4106" width="9" style="18" customWidth="1"/>
    <col min="4107" max="4349" width="9.140625" style="18"/>
    <col min="4350" max="4350" width="26.5703125" style="18" customWidth="1"/>
    <col min="4351" max="4362" width="9" style="18" customWidth="1"/>
    <col min="4363" max="4605" width="9.140625" style="18"/>
    <col min="4606" max="4606" width="26.5703125" style="18" customWidth="1"/>
    <col min="4607" max="4618" width="9" style="18" customWidth="1"/>
    <col min="4619" max="4861" width="9.140625" style="18"/>
    <col min="4862" max="4862" width="26.5703125" style="18" customWidth="1"/>
    <col min="4863" max="4874" width="9" style="18" customWidth="1"/>
    <col min="4875" max="5117" width="9.140625" style="18"/>
    <col min="5118" max="5118" width="26.5703125" style="18" customWidth="1"/>
    <col min="5119" max="5130" width="9" style="18" customWidth="1"/>
    <col min="5131" max="5373" width="9.140625" style="18"/>
    <col min="5374" max="5374" width="26.5703125" style="18" customWidth="1"/>
    <col min="5375" max="5386" width="9" style="18" customWidth="1"/>
    <col min="5387" max="5629" width="9.140625" style="18"/>
    <col min="5630" max="5630" width="26.5703125" style="18" customWidth="1"/>
    <col min="5631" max="5642" width="9" style="18" customWidth="1"/>
    <col min="5643" max="5885" width="9.140625" style="18"/>
    <col min="5886" max="5886" width="26.5703125" style="18" customWidth="1"/>
    <col min="5887" max="5898" width="9" style="18" customWidth="1"/>
    <col min="5899" max="6141" width="9.140625" style="18"/>
    <col min="6142" max="6142" width="26.5703125" style="18" customWidth="1"/>
    <col min="6143" max="6154" width="9" style="18" customWidth="1"/>
    <col min="6155" max="6397" width="9.140625" style="18"/>
    <col min="6398" max="6398" width="26.5703125" style="18" customWidth="1"/>
    <col min="6399" max="6410" width="9" style="18" customWidth="1"/>
    <col min="6411" max="6653" width="9.140625" style="18"/>
    <col min="6654" max="6654" width="26.5703125" style="18" customWidth="1"/>
    <col min="6655" max="6666" width="9" style="18" customWidth="1"/>
    <col min="6667" max="6909" width="9.140625" style="18"/>
    <col min="6910" max="6910" width="26.5703125" style="18" customWidth="1"/>
    <col min="6911" max="6922" width="9" style="18" customWidth="1"/>
    <col min="6923" max="7165" width="9.140625" style="18"/>
    <col min="7166" max="7166" width="26.5703125" style="18" customWidth="1"/>
    <col min="7167" max="7178" width="9" style="18" customWidth="1"/>
    <col min="7179" max="7421" width="9.140625" style="18"/>
    <col min="7422" max="7422" width="26.5703125" style="18" customWidth="1"/>
    <col min="7423" max="7434" width="9" style="18" customWidth="1"/>
    <col min="7435" max="7677" width="9.140625" style="18"/>
    <col min="7678" max="7678" width="26.5703125" style="18" customWidth="1"/>
    <col min="7679" max="7690" width="9" style="18" customWidth="1"/>
    <col min="7691" max="7933" width="9.140625" style="18"/>
    <col min="7934" max="7934" width="26.5703125" style="18" customWidth="1"/>
    <col min="7935" max="7946" width="9" style="18" customWidth="1"/>
    <col min="7947" max="8189" width="9.140625" style="18"/>
    <col min="8190" max="8190" width="26.5703125" style="18" customWidth="1"/>
    <col min="8191" max="8202" width="9" style="18" customWidth="1"/>
    <col min="8203" max="8445" width="9.140625" style="18"/>
    <col min="8446" max="8446" width="26.5703125" style="18" customWidth="1"/>
    <col min="8447" max="8458" width="9" style="18" customWidth="1"/>
    <col min="8459" max="8701" width="9.140625" style="18"/>
    <col min="8702" max="8702" width="26.5703125" style="18" customWidth="1"/>
    <col min="8703" max="8714" width="9" style="18" customWidth="1"/>
    <col min="8715" max="8957" width="9.140625" style="18"/>
    <col min="8958" max="8958" width="26.5703125" style="18" customWidth="1"/>
    <col min="8959" max="8970" width="9" style="18" customWidth="1"/>
    <col min="8971" max="9213" width="9.140625" style="18"/>
    <col min="9214" max="9214" width="26.5703125" style="18" customWidth="1"/>
    <col min="9215" max="9226" width="9" style="18" customWidth="1"/>
    <col min="9227" max="9469" width="9.140625" style="18"/>
    <col min="9470" max="9470" width="26.5703125" style="18" customWidth="1"/>
    <col min="9471" max="9482" width="9" style="18" customWidth="1"/>
    <col min="9483" max="9725" width="9.140625" style="18"/>
    <col min="9726" max="9726" width="26.5703125" style="18" customWidth="1"/>
    <col min="9727" max="9738" width="9" style="18" customWidth="1"/>
    <col min="9739" max="9981" width="9.140625" style="18"/>
    <col min="9982" max="9982" width="26.5703125" style="18" customWidth="1"/>
    <col min="9983" max="9994" width="9" style="18" customWidth="1"/>
    <col min="9995" max="10237" width="9.140625" style="18"/>
    <col min="10238" max="10238" width="26.5703125" style="18" customWidth="1"/>
    <col min="10239" max="10250" width="9" style="18" customWidth="1"/>
    <col min="10251" max="10493" width="9.140625" style="18"/>
    <col min="10494" max="10494" width="26.5703125" style="18" customWidth="1"/>
    <col min="10495" max="10506" width="9" style="18" customWidth="1"/>
    <col min="10507" max="10749" width="9.140625" style="18"/>
    <col min="10750" max="10750" width="26.5703125" style="18" customWidth="1"/>
    <col min="10751" max="10762" width="9" style="18" customWidth="1"/>
    <col min="10763" max="11005" width="9.140625" style="18"/>
    <col min="11006" max="11006" width="26.5703125" style="18" customWidth="1"/>
    <col min="11007" max="11018" width="9" style="18" customWidth="1"/>
    <col min="11019" max="11261" width="9.140625" style="18"/>
    <col min="11262" max="11262" width="26.5703125" style="18" customWidth="1"/>
    <col min="11263" max="11274" width="9" style="18" customWidth="1"/>
    <col min="11275" max="11517" width="9.140625" style="18"/>
    <col min="11518" max="11518" width="26.5703125" style="18" customWidth="1"/>
    <col min="11519" max="11530" width="9" style="18" customWidth="1"/>
    <col min="11531" max="11773" width="9.140625" style="18"/>
    <col min="11774" max="11774" width="26.5703125" style="18" customWidth="1"/>
    <col min="11775" max="11786" width="9" style="18" customWidth="1"/>
    <col min="11787" max="12029" width="9.140625" style="18"/>
    <col min="12030" max="12030" width="26.5703125" style="18" customWidth="1"/>
    <col min="12031" max="12042" width="9" style="18" customWidth="1"/>
    <col min="12043" max="12285" width="9.140625" style="18"/>
    <col min="12286" max="12286" width="26.5703125" style="18" customWidth="1"/>
    <col min="12287" max="12298" width="9" style="18" customWidth="1"/>
    <col min="12299" max="12541" width="9.140625" style="18"/>
    <col min="12542" max="12542" width="26.5703125" style="18" customWidth="1"/>
    <col min="12543" max="12554" width="9" style="18" customWidth="1"/>
    <col min="12555" max="12797" width="9.140625" style="18"/>
    <col min="12798" max="12798" width="26.5703125" style="18" customWidth="1"/>
    <col min="12799" max="12810" width="9" style="18" customWidth="1"/>
    <col min="12811" max="13053" width="9.140625" style="18"/>
    <col min="13054" max="13054" width="26.5703125" style="18" customWidth="1"/>
    <col min="13055" max="13066" width="9" style="18" customWidth="1"/>
    <col min="13067" max="13309" width="9.140625" style="18"/>
    <col min="13310" max="13310" width="26.5703125" style="18" customWidth="1"/>
    <col min="13311" max="13322" width="9" style="18" customWidth="1"/>
    <col min="13323" max="13565" width="9.140625" style="18"/>
    <col min="13566" max="13566" width="26.5703125" style="18" customWidth="1"/>
    <col min="13567" max="13578" width="9" style="18" customWidth="1"/>
    <col min="13579" max="13821" width="9.140625" style="18"/>
    <col min="13822" max="13822" width="26.5703125" style="18" customWidth="1"/>
    <col min="13823" max="13834" width="9" style="18" customWidth="1"/>
    <col min="13835" max="14077" width="9.140625" style="18"/>
    <col min="14078" max="14078" width="26.5703125" style="18" customWidth="1"/>
    <col min="14079" max="14090" width="9" style="18" customWidth="1"/>
    <col min="14091" max="14333" width="9.140625" style="18"/>
    <col min="14334" max="14334" width="26.5703125" style="18" customWidth="1"/>
    <col min="14335" max="14346" width="9" style="18" customWidth="1"/>
    <col min="14347" max="14589" width="9.140625" style="18"/>
    <col min="14590" max="14590" width="26.5703125" style="18" customWidth="1"/>
    <col min="14591" max="14602" width="9" style="18" customWidth="1"/>
    <col min="14603" max="14845" width="9.140625" style="18"/>
    <col min="14846" max="14846" width="26.5703125" style="18" customWidth="1"/>
    <col min="14847" max="14858" width="9" style="18" customWidth="1"/>
    <col min="14859" max="15101" width="9.140625" style="18"/>
    <col min="15102" max="15102" width="26.5703125" style="18" customWidth="1"/>
    <col min="15103" max="15114" width="9" style="18" customWidth="1"/>
    <col min="15115" max="15357" width="9.140625" style="18"/>
    <col min="15358" max="15358" width="26.5703125" style="18" customWidth="1"/>
    <col min="15359" max="15370" width="9" style="18" customWidth="1"/>
    <col min="15371" max="15613" width="9.140625" style="18"/>
    <col min="15614" max="15614" width="26.5703125" style="18" customWidth="1"/>
    <col min="15615" max="15626" width="9" style="18" customWidth="1"/>
    <col min="15627" max="15869" width="9.140625" style="18"/>
    <col min="15870" max="15870" width="26.5703125" style="18" customWidth="1"/>
    <col min="15871" max="15882" width="9" style="18" customWidth="1"/>
    <col min="15883" max="16125" width="9.140625" style="18"/>
    <col min="16126" max="16126" width="26.5703125" style="18" customWidth="1"/>
    <col min="16127" max="16138" width="9" style="18" customWidth="1"/>
    <col min="16139" max="16384" width="9.140625" style="18"/>
  </cols>
  <sheetData>
    <row r="1" spans="1:11" s="23" customFormat="1" ht="20.25" customHeight="1">
      <c r="A1" s="2693" t="s">
        <v>1901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23" customFormat="1" ht="21" customHeight="1">
      <c r="A2" s="3142" t="s">
        <v>1902</v>
      </c>
      <c r="B2" s="3142"/>
      <c r="C2" s="3142"/>
      <c r="D2" s="3142"/>
      <c r="E2" s="3142"/>
      <c r="F2" s="3142"/>
      <c r="G2" s="3142"/>
      <c r="H2" s="3142"/>
      <c r="I2" s="3142"/>
      <c r="J2" s="3142"/>
      <c r="K2" s="3142"/>
    </row>
    <row r="3" spans="1:11" s="204" customFormat="1" ht="24" customHeight="1" thickBot="1">
      <c r="A3" s="20" t="s">
        <v>2199</v>
      </c>
      <c r="B3" s="1435"/>
      <c r="C3" s="1435"/>
      <c r="D3" s="1435"/>
      <c r="E3" s="1435"/>
      <c r="F3" s="1435"/>
      <c r="G3" s="1435"/>
      <c r="H3" s="1435"/>
      <c r="I3" s="1435"/>
      <c r="J3" s="1435"/>
      <c r="K3" s="1550" t="s">
        <v>1634</v>
      </c>
    </row>
    <row r="4" spans="1:11" s="4" customFormat="1" ht="15" customHeight="1" thickTop="1">
      <c r="A4" s="3143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905</v>
      </c>
      <c r="I4" s="2692"/>
      <c r="J4" s="2692"/>
      <c r="K4" s="2874" t="s">
        <v>502</v>
      </c>
    </row>
    <row r="5" spans="1:11" s="4" customFormat="1" ht="15" customHeight="1">
      <c r="A5" s="3144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1" s="4" customFormat="1" ht="15" customHeight="1">
      <c r="A6" s="3144"/>
      <c r="B6" s="1318" t="s">
        <v>931</v>
      </c>
      <c r="C6" s="1318" t="s">
        <v>1126</v>
      </c>
      <c r="D6" s="1086" t="s">
        <v>954</v>
      </c>
      <c r="E6" s="1318" t="s">
        <v>931</v>
      </c>
      <c r="F6" s="1318" t="s">
        <v>1126</v>
      </c>
      <c r="G6" s="1086" t="s">
        <v>954</v>
      </c>
      <c r="H6" s="1318" t="s">
        <v>931</v>
      </c>
      <c r="I6" s="1318" t="s">
        <v>1126</v>
      </c>
      <c r="J6" s="1086" t="s">
        <v>954</v>
      </c>
      <c r="K6" s="2875"/>
    </row>
    <row r="7" spans="1:11" s="4" customFormat="1" ht="15" customHeight="1" thickBot="1">
      <c r="A7" s="3145"/>
      <c r="B7" s="1087" t="s">
        <v>934</v>
      </c>
      <c r="C7" s="1087" t="s">
        <v>935</v>
      </c>
      <c r="D7" s="1087" t="s">
        <v>936</v>
      </c>
      <c r="E7" s="1087" t="s">
        <v>934</v>
      </c>
      <c r="F7" s="1087" t="s">
        <v>935</v>
      </c>
      <c r="G7" s="1087" t="s">
        <v>936</v>
      </c>
      <c r="H7" s="1087" t="s">
        <v>934</v>
      </c>
      <c r="I7" s="1087" t="s">
        <v>935</v>
      </c>
      <c r="J7" s="1087" t="s">
        <v>936</v>
      </c>
      <c r="K7" s="2876"/>
    </row>
    <row r="8" spans="1:11" s="4" customFormat="1" ht="20.25" customHeight="1">
      <c r="A8" s="39" t="s">
        <v>48</v>
      </c>
      <c r="B8" s="39"/>
      <c r="C8" s="39"/>
      <c r="D8" s="39"/>
      <c r="E8" s="39"/>
      <c r="F8" s="39"/>
      <c r="G8" s="39"/>
      <c r="H8" s="39"/>
      <c r="I8" s="39"/>
      <c r="J8" s="39"/>
      <c r="K8" s="99" t="s">
        <v>504</v>
      </c>
    </row>
    <row r="9" spans="1:11" s="4" customFormat="1" ht="18" customHeight="1">
      <c r="A9" s="945" t="s">
        <v>56</v>
      </c>
      <c r="B9" s="1754">
        <v>66</v>
      </c>
      <c r="C9" s="1754">
        <v>58</v>
      </c>
      <c r="D9" s="1754">
        <v>124</v>
      </c>
      <c r="E9" s="945">
        <v>0</v>
      </c>
      <c r="F9" s="945">
        <v>0</v>
      </c>
      <c r="G9" s="945">
        <v>0</v>
      </c>
      <c r="H9" s="945">
        <f>SUM(B9,E9)</f>
        <v>66</v>
      </c>
      <c r="I9" s="945">
        <f t="shared" ref="I9:J9" si="0">SUM(C9,F9)</f>
        <v>58</v>
      </c>
      <c r="J9" s="945">
        <f t="shared" si="0"/>
        <v>124</v>
      </c>
      <c r="K9" s="37" t="s">
        <v>589</v>
      </c>
    </row>
    <row r="10" spans="1:11" s="4" customFormat="1" ht="18" customHeight="1">
      <c r="A10" s="1754" t="s">
        <v>58</v>
      </c>
      <c r="B10" s="1754">
        <v>28</v>
      </c>
      <c r="C10" s="1754">
        <v>39</v>
      </c>
      <c r="D10" s="1754">
        <v>67</v>
      </c>
      <c r="E10" s="1754">
        <v>0</v>
      </c>
      <c r="F10" s="1754">
        <v>0</v>
      </c>
      <c r="G10" s="1754">
        <v>0</v>
      </c>
      <c r="H10" s="1754">
        <f>SUM(B10,E10)</f>
        <v>28</v>
      </c>
      <c r="I10" s="1754">
        <f t="shared" ref="I10" si="1">SUM(C10,F10)</f>
        <v>39</v>
      </c>
      <c r="J10" s="1754">
        <f t="shared" ref="J10" si="2">SUM(D10,G10)</f>
        <v>67</v>
      </c>
      <c r="K10" s="37" t="s">
        <v>481</v>
      </c>
    </row>
    <row r="11" spans="1:11" s="4" customFormat="1" ht="18" customHeight="1">
      <c r="A11" s="945" t="s">
        <v>59</v>
      </c>
      <c r="B11" s="1754">
        <v>33</v>
      </c>
      <c r="C11" s="1754">
        <v>54</v>
      </c>
      <c r="D11" s="1754">
        <v>87</v>
      </c>
      <c r="E11" s="945">
        <v>0</v>
      </c>
      <c r="F11" s="945">
        <v>0</v>
      </c>
      <c r="G11" s="945">
        <v>0</v>
      </c>
      <c r="H11" s="945">
        <f t="shared" ref="H11:H30" si="3">SUM(B11,E11)</f>
        <v>33</v>
      </c>
      <c r="I11" s="945">
        <f t="shared" ref="I11:I30" si="4">SUM(C11,F11)</f>
        <v>54</v>
      </c>
      <c r="J11" s="945">
        <f t="shared" ref="J11:J30" si="5">SUM(D11,G11)</f>
        <v>87</v>
      </c>
      <c r="K11" s="1021" t="s">
        <v>482</v>
      </c>
    </row>
    <row r="12" spans="1:11" s="4" customFormat="1" ht="18" customHeight="1">
      <c r="A12" s="945" t="s">
        <v>60</v>
      </c>
      <c r="B12" s="1754">
        <v>31</v>
      </c>
      <c r="C12" s="1754">
        <v>52</v>
      </c>
      <c r="D12" s="1754">
        <v>83</v>
      </c>
      <c r="E12" s="945">
        <v>0</v>
      </c>
      <c r="F12" s="945">
        <v>0</v>
      </c>
      <c r="G12" s="945">
        <v>0</v>
      </c>
      <c r="H12" s="945">
        <f t="shared" si="3"/>
        <v>31</v>
      </c>
      <c r="I12" s="945">
        <f t="shared" si="4"/>
        <v>52</v>
      </c>
      <c r="J12" s="945">
        <f t="shared" si="5"/>
        <v>83</v>
      </c>
      <c r="K12" s="37" t="s">
        <v>483</v>
      </c>
    </row>
    <row r="13" spans="1:11" s="4" customFormat="1" ht="18" customHeight="1">
      <c r="A13" s="945" t="s">
        <v>62</v>
      </c>
      <c r="B13" s="1754">
        <v>28</v>
      </c>
      <c r="C13" s="1754">
        <v>18</v>
      </c>
      <c r="D13" s="1754">
        <v>46</v>
      </c>
      <c r="E13" s="945">
        <v>0</v>
      </c>
      <c r="F13" s="945">
        <v>0</v>
      </c>
      <c r="G13" s="945">
        <v>0</v>
      </c>
      <c r="H13" s="945">
        <f t="shared" si="3"/>
        <v>28</v>
      </c>
      <c r="I13" s="945">
        <f t="shared" si="4"/>
        <v>18</v>
      </c>
      <c r="J13" s="945">
        <f t="shared" si="5"/>
        <v>46</v>
      </c>
      <c r="K13" s="37" t="s">
        <v>486</v>
      </c>
    </row>
    <row r="14" spans="1:11" s="4" customFormat="1" ht="18" customHeight="1">
      <c r="A14" s="945" t="s">
        <v>61</v>
      </c>
      <c r="B14" s="1754">
        <v>41</v>
      </c>
      <c r="C14" s="1754">
        <v>50</v>
      </c>
      <c r="D14" s="1754">
        <v>91</v>
      </c>
      <c r="E14" s="945">
        <v>0</v>
      </c>
      <c r="F14" s="945">
        <v>0</v>
      </c>
      <c r="G14" s="945">
        <v>0</v>
      </c>
      <c r="H14" s="945">
        <f t="shared" si="3"/>
        <v>41</v>
      </c>
      <c r="I14" s="945">
        <f t="shared" si="4"/>
        <v>50</v>
      </c>
      <c r="J14" s="945">
        <f t="shared" si="5"/>
        <v>91</v>
      </c>
      <c r="K14" s="37" t="s">
        <v>485</v>
      </c>
    </row>
    <row r="15" spans="1:11" s="4" customFormat="1" ht="18" customHeight="1">
      <c r="A15" s="945" t="s">
        <v>63</v>
      </c>
      <c r="B15" s="1754">
        <v>24</v>
      </c>
      <c r="C15" s="1754">
        <v>41</v>
      </c>
      <c r="D15" s="1754">
        <v>65</v>
      </c>
      <c r="E15" s="945">
        <v>0</v>
      </c>
      <c r="F15" s="945">
        <v>0</v>
      </c>
      <c r="G15" s="945">
        <v>0</v>
      </c>
      <c r="H15" s="945">
        <f t="shared" si="3"/>
        <v>24</v>
      </c>
      <c r="I15" s="945">
        <f t="shared" si="4"/>
        <v>41</v>
      </c>
      <c r="J15" s="945">
        <f t="shared" si="5"/>
        <v>65</v>
      </c>
      <c r="K15" s="37" t="s">
        <v>487</v>
      </c>
    </row>
    <row r="16" spans="1:11" s="4" customFormat="1" ht="18" customHeight="1">
      <c r="A16" s="945" t="s">
        <v>182</v>
      </c>
      <c r="B16" s="1754">
        <v>69</v>
      </c>
      <c r="C16" s="1754">
        <v>98</v>
      </c>
      <c r="D16" s="1754">
        <v>167</v>
      </c>
      <c r="E16" s="945">
        <v>0</v>
      </c>
      <c r="F16" s="945">
        <v>0</v>
      </c>
      <c r="G16" s="945">
        <v>0</v>
      </c>
      <c r="H16" s="945">
        <f t="shared" si="3"/>
        <v>69</v>
      </c>
      <c r="I16" s="945">
        <f t="shared" si="4"/>
        <v>98</v>
      </c>
      <c r="J16" s="945">
        <f t="shared" si="5"/>
        <v>167</v>
      </c>
      <c r="K16" s="37" t="s">
        <v>718</v>
      </c>
    </row>
    <row r="17" spans="1:11" s="4" customFormat="1" ht="18" customHeight="1">
      <c r="A17" s="945" t="s">
        <v>64</v>
      </c>
      <c r="B17" s="1754">
        <v>172</v>
      </c>
      <c r="C17" s="1754">
        <v>109</v>
      </c>
      <c r="D17" s="1754">
        <v>281</v>
      </c>
      <c r="E17" s="945">
        <v>0</v>
      </c>
      <c r="F17" s="945">
        <v>0</v>
      </c>
      <c r="G17" s="945">
        <v>0</v>
      </c>
      <c r="H17" s="945">
        <f t="shared" si="3"/>
        <v>172</v>
      </c>
      <c r="I17" s="945">
        <f t="shared" si="4"/>
        <v>109</v>
      </c>
      <c r="J17" s="945">
        <f t="shared" si="5"/>
        <v>281</v>
      </c>
      <c r="K17" s="37" t="s">
        <v>719</v>
      </c>
    </row>
    <row r="18" spans="1:11" s="4" customFormat="1" ht="18" customHeight="1">
      <c r="A18" s="945" t="s">
        <v>166</v>
      </c>
      <c r="B18" s="1754">
        <v>573</v>
      </c>
      <c r="C18" s="1754">
        <v>751</v>
      </c>
      <c r="D18" s="1754">
        <v>1324</v>
      </c>
      <c r="E18" s="945">
        <v>0</v>
      </c>
      <c r="F18" s="945">
        <v>0</v>
      </c>
      <c r="G18" s="945">
        <v>0</v>
      </c>
      <c r="H18" s="945">
        <f t="shared" si="3"/>
        <v>573</v>
      </c>
      <c r="I18" s="945">
        <f t="shared" si="4"/>
        <v>751</v>
      </c>
      <c r="J18" s="945">
        <f t="shared" si="5"/>
        <v>1324</v>
      </c>
      <c r="K18" s="37" t="s">
        <v>590</v>
      </c>
    </row>
    <row r="19" spans="1:11" s="4" customFormat="1" ht="18" customHeight="1">
      <c r="A19" s="945" t="s">
        <v>42</v>
      </c>
      <c r="B19" s="1754">
        <v>0</v>
      </c>
      <c r="C19" s="1754">
        <v>188</v>
      </c>
      <c r="D19" s="1754">
        <v>188</v>
      </c>
      <c r="E19" s="945">
        <v>0</v>
      </c>
      <c r="F19" s="945">
        <v>0</v>
      </c>
      <c r="G19" s="945">
        <v>0</v>
      </c>
      <c r="H19" s="945">
        <f t="shared" si="3"/>
        <v>0</v>
      </c>
      <c r="I19" s="945">
        <f t="shared" si="4"/>
        <v>188</v>
      </c>
      <c r="J19" s="945">
        <f t="shared" si="5"/>
        <v>188</v>
      </c>
      <c r="K19" s="37" t="s">
        <v>543</v>
      </c>
    </row>
    <row r="20" spans="1:11" s="4" customFormat="1" ht="18" customHeight="1">
      <c r="A20" s="945" t="s">
        <v>65</v>
      </c>
      <c r="B20" s="1754">
        <v>367</v>
      </c>
      <c r="C20" s="1754">
        <v>362</v>
      </c>
      <c r="D20" s="1754">
        <v>729</v>
      </c>
      <c r="E20" s="945">
        <v>0</v>
      </c>
      <c r="F20" s="945">
        <v>0</v>
      </c>
      <c r="G20" s="945">
        <v>0</v>
      </c>
      <c r="H20" s="945">
        <f t="shared" si="3"/>
        <v>367</v>
      </c>
      <c r="I20" s="945">
        <f t="shared" si="4"/>
        <v>362</v>
      </c>
      <c r="J20" s="945">
        <f t="shared" si="5"/>
        <v>729</v>
      </c>
      <c r="K20" s="42" t="s">
        <v>1168</v>
      </c>
    </row>
    <row r="21" spans="1:11" s="4" customFormat="1" ht="18" customHeight="1">
      <c r="A21" s="945" t="s">
        <v>68</v>
      </c>
      <c r="B21" s="1754">
        <v>91</v>
      </c>
      <c r="C21" s="1754">
        <v>81</v>
      </c>
      <c r="D21" s="1754">
        <v>172</v>
      </c>
      <c r="E21" s="945">
        <v>0</v>
      </c>
      <c r="F21" s="945">
        <v>0</v>
      </c>
      <c r="G21" s="945">
        <v>0</v>
      </c>
      <c r="H21" s="945">
        <f t="shared" si="3"/>
        <v>91</v>
      </c>
      <c r="I21" s="945">
        <f t="shared" si="4"/>
        <v>81</v>
      </c>
      <c r="J21" s="945">
        <f t="shared" si="5"/>
        <v>172</v>
      </c>
      <c r="K21" s="37" t="s">
        <v>496</v>
      </c>
    </row>
    <row r="22" spans="1:11" s="4" customFormat="1" ht="18" customHeight="1">
      <c r="A22" s="940" t="s">
        <v>40</v>
      </c>
      <c r="B22" s="998">
        <v>82</v>
      </c>
      <c r="C22" s="998">
        <v>29</v>
      </c>
      <c r="D22" s="1754">
        <v>111</v>
      </c>
      <c r="E22" s="940">
        <v>0</v>
      </c>
      <c r="F22" s="940">
        <v>0</v>
      </c>
      <c r="G22" s="940">
        <v>0</v>
      </c>
      <c r="H22" s="945">
        <f>SUM(B22,E22)</f>
        <v>82</v>
      </c>
      <c r="I22" s="945">
        <f>SUM(C22,F22)</f>
        <v>29</v>
      </c>
      <c r="J22" s="945">
        <f>SUM(D22,G22)</f>
        <v>111</v>
      </c>
      <c r="K22" s="139" t="s">
        <v>1202</v>
      </c>
    </row>
    <row r="23" spans="1:11" s="4" customFormat="1" ht="18" customHeight="1">
      <c r="A23" s="945" t="s">
        <v>50</v>
      </c>
      <c r="B23" s="1754">
        <f>SUM(B9:B21)</f>
        <v>1523</v>
      </c>
      <c r="C23" s="1754">
        <f>SUM(C9:C21)</f>
        <v>1901</v>
      </c>
      <c r="D23" s="1754">
        <f t="shared" ref="D23" si="6">SUM(B23:C23)</f>
        <v>3424</v>
      </c>
      <c r="E23" s="945">
        <f t="shared" ref="E23:J23" si="7">SUM(E9:E21)</f>
        <v>0</v>
      </c>
      <c r="F23" s="945">
        <f t="shared" si="7"/>
        <v>0</v>
      </c>
      <c r="G23" s="945">
        <f t="shared" si="7"/>
        <v>0</v>
      </c>
      <c r="H23" s="945">
        <f t="shared" si="7"/>
        <v>1523</v>
      </c>
      <c r="I23" s="945">
        <f t="shared" si="7"/>
        <v>1901</v>
      </c>
      <c r="J23" s="945">
        <f t="shared" si="7"/>
        <v>3424</v>
      </c>
      <c r="K23" s="37" t="s">
        <v>500</v>
      </c>
    </row>
    <row r="24" spans="1:11" s="4" customFormat="1" ht="21.75" customHeight="1">
      <c r="A24" s="945" t="s">
        <v>1211</v>
      </c>
      <c r="B24" s="945"/>
      <c r="C24" s="945"/>
      <c r="D24" s="945"/>
      <c r="E24" s="945"/>
      <c r="F24" s="945"/>
      <c r="G24" s="945"/>
      <c r="H24" s="945"/>
      <c r="I24" s="945"/>
      <c r="J24" s="945"/>
      <c r="K24" s="37" t="s">
        <v>582</v>
      </c>
    </row>
    <row r="25" spans="1:11" s="4" customFormat="1" ht="21.75" customHeight="1">
      <c r="A25" s="945" t="s">
        <v>60</v>
      </c>
      <c r="B25" s="1754">
        <v>32</v>
      </c>
      <c r="C25" s="1754">
        <v>10</v>
      </c>
      <c r="D25" s="1754">
        <v>42</v>
      </c>
      <c r="E25" s="945">
        <v>0</v>
      </c>
      <c r="F25" s="945">
        <v>0</v>
      </c>
      <c r="G25" s="945">
        <v>0</v>
      </c>
      <c r="H25" s="945">
        <f t="shared" si="3"/>
        <v>32</v>
      </c>
      <c r="I25" s="945">
        <f t="shared" si="4"/>
        <v>10</v>
      </c>
      <c r="J25" s="945">
        <f t="shared" si="5"/>
        <v>42</v>
      </c>
      <c r="K25" s="37" t="s">
        <v>483</v>
      </c>
    </row>
    <row r="26" spans="1:11" s="4" customFormat="1" ht="18" customHeight="1">
      <c r="A26" s="945" t="s">
        <v>63</v>
      </c>
      <c r="B26" s="1754">
        <v>21</v>
      </c>
      <c r="C26" s="1754">
        <v>10</v>
      </c>
      <c r="D26" s="1754">
        <v>31</v>
      </c>
      <c r="E26" s="945">
        <v>0</v>
      </c>
      <c r="F26" s="945">
        <v>0</v>
      </c>
      <c r="G26" s="945">
        <v>0</v>
      </c>
      <c r="H26" s="945">
        <f t="shared" si="3"/>
        <v>21</v>
      </c>
      <c r="I26" s="945">
        <f t="shared" si="4"/>
        <v>10</v>
      </c>
      <c r="J26" s="945">
        <f t="shared" si="5"/>
        <v>31</v>
      </c>
      <c r="K26" s="37" t="s">
        <v>487</v>
      </c>
    </row>
    <row r="27" spans="1:11" s="4" customFormat="1" ht="18" customHeight="1">
      <c r="A27" s="945" t="s">
        <v>182</v>
      </c>
      <c r="B27" s="1754">
        <v>2</v>
      </c>
      <c r="C27" s="1754">
        <v>2</v>
      </c>
      <c r="D27" s="1754">
        <v>4</v>
      </c>
      <c r="E27" s="945">
        <v>0</v>
      </c>
      <c r="F27" s="945">
        <v>0</v>
      </c>
      <c r="G27" s="945">
        <v>0</v>
      </c>
      <c r="H27" s="945">
        <f t="shared" si="3"/>
        <v>2</v>
      </c>
      <c r="I27" s="945">
        <f t="shared" si="4"/>
        <v>2</v>
      </c>
      <c r="J27" s="945">
        <f t="shared" si="5"/>
        <v>4</v>
      </c>
      <c r="K27" s="37" t="s">
        <v>678</v>
      </c>
    </row>
    <row r="28" spans="1:11" s="4" customFormat="1" ht="18" customHeight="1">
      <c r="A28" s="164" t="s">
        <v>64</v>
      </c>
      <c r="B28" s="1754">
        <v>95</v>
      </c>
      <c r="C28" s="1754">
        <v>33</v>
      </c>
      <c r="D28" s="1754">
        <v>128</v>
      </c>
      <c r="E28" s="945">
        <v>0</v>
      </c>
      <c r="F28" s="945">
        <v>0</v>
      </c>
      <c r="G28" s="945">
        <v>0</v>
      </c>
      <c r="H28" s="945">
        <f t="shared" si="3"/>
        <v>95</v>
      </c>
      <c r="I28" s="945">
        <f t="shared" si="4"/>
        <v>33</v>
      </c>
      <c r="J28" s="945">
        <f t="shared" si="5"/>
        <v>128</v>
      </c>
      <c r="K28" s="37" t="s">
        <v>719</v>
      </c>
    </row>
    <row r="29" spans="1:11" s="4" customFormat="1" ht="18" customHeight="1">
      <c r="A29" s="164" t="s">
        <v>166</v>
      </c>
      <c r="B29" s="1754">
        <v>193</v>
      </c>
      <c r="C29" s="1754">
        <v>143</v>
      </c>
      <c r="D29" s="1754">
        <v>336</v>
      </c>
      <c r="E29" s="945">
        <v>0</v>
      </c>
      <c r="F29" s="945">
        <v>0</v>
      </c>
      <c r="G29" s="945">
        <v>0</v>
      </c>
      <c r="H29" s="945">
        <f t="shared" si="3"/>
        <v>193</v>
      </c>
      <c r="I29" s="945">
        <f t="shared" si="4"/>
        <v>143</v>
      </c>
      <c r="J29" s="945">
        <f t="shared" si="5"/>
        <v>336</v>
      </c>
      <c r="K29" s="37" t="s">
        <v>590</v>
      </c>
    </row>
    <row r="30" spans="1:11" s="4" customFormat="1" ht="18" customHeight="1">
      <c r="A30" s="164" t="s">
        <v>68</v>
      </c>
      <c r="B30" s="1754">
        <v>40</v>
      </c>
      <c r="C30" s="1754">
        <v>10</v>
      </c>
      <c r="D30" s="1754">
        <v>50</v>
      </c>
      <c r="E30" s="945">
        <v>0</v>
      </c>
      <c r="F30" s="945">
        <v>0</v>
      </c>
      <c r="G30" s="945">
        <v>0</v>
      </c>
      <c r="H30" s="945">
        <f t="shared" si="3"/>
        <v>40</v>
      </c>
      <c r="I30" s="945">
        <f t="shared" si="4"/>
        <v>10</v>
      </c>
      <c r="J30" s="945">
        <f t="shared" si="5"/>
        <v>50</v>
      </c>
      <c r="K30" s="37" t="s">
        <v>496</v>
      </c>
    </row>
    <row r="31" spans="1:11" s="4" customFormat="1" ht="18" customHeight="1" thickBot="1">
      <c r="A31" s="137" t="s">
        <v>52</v>
      </c>
      <c r="B31" s="940">
        <f>SUM(B25:B30)</f>
        <v>383</v>
      </c>
      <c r="C31" s="940">
        <f t="shared" ref="C31:J31" si="8">SUM(C25:C30)</f>
        <v>208</v>
      </c>
      <c r="D31" s="945">
        <f t="shared" ref="D31:D32" si="9">SUM(B31:C31)</f>
        <v>591</v>
      </c>
      <c r="E31" s="940">
        <f t="shared" si="8"/>
        <v>0</v>
      </c>
      <c r="F31" s="940">
        <f t="shared" si="8"/>
        <v>0</v>
      </c>
      <c r="G31" s="940">
        <f t="shared" si="8"/>
        <v>0</v>
      </c>
      <c r="H31" s="940">
        <f t="shared" si="8"/>
        <v>383</v>
      </c>
      <c r="I31" s="940">
        <f t="shared" si="8"/>
        <v>208</v>
      </c>
      <c r="J31" s="940">
        <f t="shared" si="8"/>
        <v>591</v>
      </c>
      <c r="K31" s="139" t="s">
        <v>588</v>
      </c>
    </row>
    <row r="32" spans="1:11" s="4" customFormat="1" ht="18" customHeight="1" thickBot="1">
      <c r="A32" s="34" t="s">
        <v>218</v>
      </c>
      <c r="B32" s="53">
        <f>SUM(B23,B31)</f>
        <v>1906</v>
      </c>
      <c r="C32" s="53">
        <f t="shared" ref="C32:J32" si="10">SUM(C23,C31)</f>
        <v>2109</v>
      </c>
      <c r="D32" s="53">
        <f t="shared" si="9"/>
        <v>4015</v>
      </c>
      <c r="E32" s="53">
        <f t="shared" si="10"/>
        <v>0</v>
      </c>
      <c r="F32" s="53">
        <f t="shared" si="10"/>
        <v>0</v>
      </c>
      <c r="G32" s="53">
        <f t="shared" si="10"/>
        <v>0</v>
      </c>
      <c r="H32" s="53">
        <f t="shared" si="10"/>
        <v>1906</v>
      </c>
      <c r="I32" s="53">
        <f t="shared" si="10"/>
        <v>2109</v>
      </c>
      <c r="J32" s="53">
        <f t="shared" si="10"/>
        <v>4015</v>
      </c>
      <c r="K32" s="1468" t="s">
        <v>2351</v>
      </c>
    </row>
    <row r="33" s="4" customFormat="1" ht="16.5" thickTop="1"/>
    <row r="34" s="4" customFormat="1" ht="15.75"/>
    <row r="35" s="4" customFormat="1" ht="15.75"/>
    <row r="36" s="4" customFormat="1" ht="15.75"/>
    <row r="37" s="4" customFormat="1" ht="15.75"/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93"/>
  <sheetViews>
    <sheetView rightToLeft="1" view="pageBreakPreview" topLeftCell="A55" zoomScale="80" zoomScaleNormal="60" zoomScaleSheetLayoutView="80" workbookViewId="0">
      <selection activeCell="R101" sqref="R101"/>
    </sheetView>
  </sheetViews>
  <sheetFormatPr defaultRowHeight="15"/>
  <cols>
    <col min="1" max="1" width="22.85546875" style="3" customWidth="1"/>
    <col min="2" max="2" width="19" style="3" customWidth="1"/>
    <col min="3" max="3" width="6.5703125" style="3" customWidth="1"/>
    <col min="4" max="4" width="7.85546875" style="3" customWidth="1"/>
    <col min="5" max="5" width="8.85546875" style="3" customWidth="1"/>
    <col min="6" max="6" width="7.85546875" style="3" customWidth="1"/>
    <col min="7" max="7" width="6.42578125" style="3" customWidth="1"/>
    <col min="8" max="8" width="6.7109375" style="3" customWidth="1"/>
    <col min="9" max="9" width="6" style="3" customWidth="1"/>
    <col min="10" max="11" width="7.85546875" style="3" customWidth="1"/>
    <col min="12" max="12" width="7.28515625" style="3" customWidth="1"/>
    <col min="13" max="13" width="8.140625" style="3" customWidth="1"/>
    <col min="14" max="14" width="27.140625" style="3" customWidth="1"/>
    <col min="15" max="15" width="23.140625" style="3" customWidth="1"/>
    <col min="16" max="253" width="9.140625" style="3"/>
    <col min="254" max="255" width="20.85546875" style="3" customWidth="1"/>
    <col min="256" max="256" width="8.85546875" style="3" customWidth="1"/>
    <col min="257" max="268" width="8" style="3" customWidth="1"/>
    <col min="269" max="509" width="9.140625" style="3"/>
    <col min="510" max="511" width="20.85546875" style="3" customWidth="1"/>
    <col min="512" max="512" width="8.85546875" style="3" customWidth="1"/>
    <col min="513" max="524" width="8" style="3" customWidth="1"/>
    <col min="525" max="765" width="9.140625" style="3"/>
    <col min="766" max="767" width="20.85546875" style="3" customWidth="1"/>
    <col min="768" max="768" width="8.85546875" style="3" customWidth="1"/>
    <col min="769" max="780" width="8" style="3" customWidth="1"/>
    <col min="781" max="1021" width="9.140625" style="3"/>
    <col min="1022" max="1023" width="20.85546875" style="3" customWidth="1"/>
    <col min="1024" max="1024" width="8.85546875" style="3" customWidth="1"/>
    <col min="1025" max="1036" width="8" style="3" customWidth="1"/>
    <col min="1037" max="1277" width="9.140625" style="3"/>
    <col min="1278" max="1279" width="20.85546875" style="3" customWidth="1"/>
    <col min="1280" max="1280" width="8.85546875" style="3" customWidth="1"/>
    <col min="1281" max="1292" width="8" style="3" customWidth="1"/>
    <col min="1293" max="1533" width="9.140625" style="3"/>
    <col min="1534" max="1535" width="20.85546875" style="3" customWidth="1"/>
    <col min="1536" max="1536" width="8.85546875" style="3" customWidth="1"/>
    <col min="1537" max="1548" width="8" style="3" customWidth="1"/>
    <col min="1549" max="1789" width="9.140625" style="3"/>
    <col min="1790" max="1791" width="20.85546875" style="3" customWidth="1"/>
    <col min="1792" max="1792" width="8.85546875" style="3" customWidth="1"/>
    <col min="1793" max="1804" width="8" style="3" customWidth="1"/>
    <col min="1805" max="2045" width="9.140625" style="3"/>
    <col min="2046" max="2047" width="20.85546875" style="3" customWidth="1"/>
    <col min="2048" max="2048" width="8.85546875" style="3" customWidth="1"/>
    <col min="2049" max="2060" width="8" style="3" customWidth="1"/>
    <col min="2061" max="2301" width="9.140625" style="3"/>
    <col min="2302" max="2303" width="20.85546875" style="3" customWidth="1"/>
    <col min="2304" max="2304" width="8.85546875" style="3" customWidth="1"/>
    <col min="2305" max="2316" width="8" style="3" customWidth="1"/>
    <col min="2317" max="2557" width="9.140625" style="3"/>
    <col min="2558" max="2559" width="20.85546875" style="3" customWidth="1"/>
    <col min="2560" max="2560" width="8.85546875" style="3" customWidth="1"/>
    <col min="2561" max="2572" width="8" style="3" customWidth="1"/>
    <col min="2573" max="2813" width="9.140625" style="3"/>
    <col min="2814" max="2815" width="20.85546875" style="3" customWidth="1"/>
    <col min="2816" max="2816" width="8.85546875" style="3" customWidth="1"/>
    <col min="2817" max="2828" width="8" style="3" customWidth="1"/>
    <col min="2829" max="3069" width="9.140625" style="3"/>
    <col min="3070" max="3071" width="20.85546875" style="3" customWidth="1"/>
    <col min="3072" max="3072" width="8.85546875" style="3" customWidth="1"/>
    <col min="3073" max="3084" width="8" style="3" customWidth="1"/>
    <col min="3085" max="3325" width="9.140625" style="3"/>
    <col min="3326" max="3327" width="20.85546875" style="3" customWidth="1"/>
    <col min="3328" max="3328" width="8.85546875" style="3" customWidth="1"/>
    <col min="3329" max="3340" width="8" style="3" customWidth="1"/>
    <col min="3341" max="3581" width="9.140625" style="3"/>
    <col min="3582" max="3583" width="20.85546875" style="3" customWidth="1"/>
    <col min="3584" max="3584" width="8.85546875" style="3" customWidth="1"/>
    <col min="3585" max="3596" width="8" style="3" customWidth="1"/>
    <col min="3597" max="3837" width="9.140625" style="3"/>
    <col min="3838" max="3839" width="20.85546875" style="3" customWidth="1"/>
    <col min="3840" max="3840" width="8.85546875" style="3" customWidth="1"/>
    <col min="3841" max="3852" width="8" style="3" customWidth="1"/>
    <col min="3853" max="4093" width="9.140625" style="3"/>
    <col min="4094" max="4095" width="20.85546875" style="3" customWidth="1"/>
    <col min="4096" max="4096" width="8.85546875" style="3" customWidth="1"/>
    <col min="4097" max="4108" width="8" style="3" customWidth="1"/>
    <col min="4109" max="4349" width="9.140625" style="3"/>
    <col min="4350" max="4351" width="20.85546875" style="3" customWidth="1"/>
    <col min="4352" max="4352" width="8.85546875" style="3" customWidth="1"/>
    <col min="4353" max="4364" width="8" style="3" customWidth="1"/>
    <col min="4365" max="4605" width="9.140625" style="3"/>
    <col min="4606" max="4607" width="20.85546875" style="3" customWidth="1"/>
    <col min="4608" max="4608" width="8.85546875" style="3" customWidth="1"/>
    <col min="4609" max="4620" width="8" style="3" customWidth="1"/>
    <col min="4621" max="4861" width="9.140625" style="3"/>
    <col min="4862" max="4863" width="20.85546875" style="3" customWidth="1"/>
    <col min="4864" max="4864" width="8.85546875" style="3" customWidth="1"/>
    <col min="4865" max="4876" width="8" style="3" customWidth="1"/>
    <col min="4877" max="5117" width="9.140625" style="3"/>
    <col min="5118" max="5119" width="20.85546875" style="3" customWidth="1"/>
    <col min="5120" max="5120" width="8.85546875" style="3" customWidth="1"/>
    <col min="5121" max="5132" width="8" style="3" customWidth="1"/>
    <col min="5133" max="5373" width="9.140625" style="3"/>
    <col min="5374" max="5375" width="20.85546875" style="3" customWidth="1"/>
    <col min="5376" max="5376" width="8.85546875" style="3" customWidth="1"/>
    <col min="5377" max="5388" width="8" style="3" customWidth="1"/>
    <col min="5389" max="5629" width="9.140625" style="3"/>
    <col min="5630" max="5631" width="20.85546875" style="3" customWidth="1"/>
    <col min="5632" max="5632" width="8.85546875" style="3" customWidth="1"/>
    <col min="5633" max="5644" width="8" style="3" customWidth="1"/>
    <col min="5645" max="5885" width="9.140625" style="3"/>
    <col min="5886" max="5887" width="20.85546875" style="3" customWidth="1"/>
    <col min="5888" max="5888" width="8.85546875" style="3" customWidth="1"/>
    <col min="5889" max="5900" width="8" style="3" customWidth="1"/>
    <col min="5901" max="6141" width="9.140625" style="3"/>
    <col min="6142" max="6143" width="20.85546875" style="3" customWidth="1"/>
    <col min="6144" max="6144" width="8.85546875" style="3" customWidth="1"/>
    <col min="6145" max="6156" width="8" style="3" customWidth="1"/>
    <col min="6157" max="6397" width="9.140625" style="3"/>
    <col min="6398" max="6399" width="20.85546875" style="3" customWidth="1"/>
    <col min="6400" max="6400" width="8.85546875" style="3" customWidth="1"/>
    <col min="6401" max="6412" width="8" style="3" customWidth="1"/>
    <col min="6413" max="6653" width="9.140625" style="3"/>
    <col min="6654" max="6655" width="20.85546875" style="3" customWidth="1"/>
    <col min="6656" max="6656" width="8.85546875" style="3" customWidth="1"/>
    <col min="6657" max="6668" width="8" style="3" customWidth="1"/>
    <col min="6669" max="6909" width="9.140625" style="3"/>
    <col min="6910" max="6911" width="20.85546875" style="3" customWidth="1"/>
    <col min="6912" max="6912" width="8.85546875" style="3" customWidth="1"/>
    <col min="6913" max="6924" width="8" style="3" customWidth="1"/>
    <col min="6925" max="7165" width="9.140625" style="3"/>
    <col min="7166" max="7167" width="20.85546875" style="3" customWidth="1"/>
    <col min="7168" max="7168" width="8.85546875" style="3" customWidth="1"/>
    <col min="7169" max="7180" width="8" style="3" customWidth="1"/>
    <col min="7181" max="7421" width="9.140625" style="3"/>
    <col min="7422" max="7423" width="20.85546875" style="3" customWidth="1"/>
    <col min="7424" max="7424" width="8.85546875" style="3" customWidth="1"/>
    <col min="7425" max="7436" width="8" style="3" customWidth="1"/>
    <col min="7437" max="7677" width="9.140625" style="3"/>
    <col min="7678" max="7679" width="20.85546875" style="3" customWidth="1"/>
    <col min="7680" max="7680" width="8.85546875" style="3" customWidth="1"/>
    <col min="7681" max="7692" width="8" style="3" customWidth="1"/>
    <col min="7693" max="7933" width="9.140625" style="3"/>
    <col min="7934" max="7935" width="20.85546875" style="3" customWidth="1"/>
    <col min="7936" max="7936" width="8.85546875" style="3" customWidth="1"/>
    <col min="7937" max="7948" width="8" style="3" customWidth="1"/>
    <col min="7949" max="8189" width="9.140625" style="3"/>
    <col min="8190" max="8191" width="20.85546875" style="3" customWidth="1"/>
    <col min="8192" max="8192" width="8.85546875" style="3" customWidth="1"/>
    <col min="8193" max="8204" width="8" style="3" customWidth="1"/>
    <col min="8205" max="8445" width="9.140625" style="3"/>
    <col min="8446" max="8447" width="20.85546875" style="3" customWidth="1"/>
    <col min="8448" max="8448" width="8.85546875" style="3" customWidth="1"/>
    <col min="8449" max="8460" width="8" style="3" customWidth="1"/>
    <col min="8461" max="8701" width="9.140625" style="3"/>
    <col min="8702" max="8703" width="20.85546875" style="3" customWidth="1"/>
    <col min="8704" max="8704" width="8.85546875" style="3" customWidth="1"/>
    <col min="8705" max="8716" width="8" style="3" customWidth="1"/>
    <col min="8717" max="8957" width="9.140625" style="3"/>
    <col min="8958" max="8959" width="20.85546875" style="3" customWidth="1"/>
    <col min="8960" max="8960" width="8.85546875" style="3" customWidth="1"/>
    <col min="8961" max="8972" width="8" style="3" customWidth="1"/>
    <col min="8973" max="9213" width="9.140625" style="3"/>
    <col min="9214" max="9215" width="20.85546875" style="3" customWidth="1"/>
    <col min="9216" max="9216" width="8.85546875" style="3" customWidth="1"/>
    <col min="9217" max="9228" width="8" style="3" customWidth="1"/>
    <col min="9229" max="9469" width="9.140625" style="3"/>
    <col min="9470" max="9471" width="20.85546875" style="3" customWidth="1"/>
    <col min="9472" max="9472" width="8.85546875" style="3" customWidth="1"/>
    <col min="9473" max="9484" width="8" style="3" customWidth="1"/>
    <col min="9485" max="9725" width="9.140625" style="3"/>
    <col min="9726" max="9727" width="20.85546875" style="3" customWidth="1"/>
    <col min="9728" max="9728" width="8.85546875" style="3" customWidth="1"/>
    <col min="9729" max="9740" width="8" style="3" customWidth="1"/>
    <col min="9741" max="9981" width="9.140625" style="3"/>
    <col min="9982" max="9983" width="20.85546875" style="3" customWidth="1"/>
    <col min="9984" max="9984" width="8.85546875" style="3" customWidth="1"/>
    <col min="9985" max="9996" width="8" style="3" customWidth="1"/>
    <col min="9997" max="10237" width="9.140625" style="3"/>
    <col min="10238" max="10239" width="20.85546875" style="3" customWidth="1"/>
    <col min="10240" max="10240" width="8.85546875" style="3" customWidth="1"/>
    <col min="10241" max="10252" width="8" style="3" customWidth="1"/>
    <col min="10253" max="10493" width="9.140625" style="3"/>
    <col min="10494" max="10495" width="20.85546875" style="3" customWidth="1"/>
    <col min="10496" max="10496" width="8.85546875" style="3" customWidth="1"/>
    <col min="10497" max="10508" width="8" style="3" customWidth="1"/>
    <col min="10509" max="10749" width="9.140625" style="3"/>
    <col min="10750" max="10751" width="20.85546875" style="3" customWidth="1"/>
    <col min="10752" max="10752" width="8.85546875" style="3" customWidth="1"/>
    <col min="10753" max="10764" width="8" style="3" customWidth="1"/>
    <col min="10765" max="11005" width="9.140625" style="3"/>
    <col min="11006" max="11007" width="20.85546875" style="3" customWidth="1"/>
    <col min="11008" max="11008" width="8.85546875" style="3" customWidth="1"/>
    <col min="11009" max="11020" width="8" style="3" customWidth="1"/>
    <col min="11021" max="11261" width="9.140625" style="3"/>
    <col min="11262" max="11263" width="20.85546875" style="3" customWidth="1"/>
    <col min="11264" max="11264" width="8.85546875" style="3" customWidth="1"/>
    <col min="11265" max="11276" width="8" style="3" customWidth="1"/>
    <col min="11277" max="11517" width="9.140625" style="3"/>
    <col min="11518" max="11519" width="20.85546875" style="3" customWidth="1"/>
    <col min="11520" max="11520" width="8.85546875" style="3" customWidth="1"/>
    <col min="11521" max="11532" width="8" style="3" customWidth="1"/>
    <col min="11533" max="11773" width="9.140625" style="3"/>
    <col min="11774" max="11775" width="20.85546875" style="3" customWidth="1"/>
    <col min="11776" max="11776" width="8.85546875" style="3" customWidth="1"/>
    <col min="11777" max="11788" width="8" style="3" customWidth="1"/>
    <col min="11789" max="12029" width="9.140625" style="3"/>
    <col min="12030" max="12031" width="20.85546875" style="3" customWidth="1"/>
    <col min="12032" max="12032" width="8.85546875" style="3" customWidth="1"/>
    <col min="12033" max="12044" width="8" style="3" customWidth="1"/>
    <col min="12045" max="12285" width="9.140625" style="3"/>
    <col min="12286" max="12287" width="20.85546875" style="3" customWidth="1"/>
    <col min="12288" max="12288" width="8.85546875" style="3" customWidth="1"/>
    <col min="12289" max="12300" width="8" style="3" customWidth="1"/>
    <col min="12301" max="12541" width="9.140625" style="3"/>
    <col min="12542" max="12543" width="20.85546875" style="3" customWidth="1"/>
    <col min="12544" max="12544" width="8.85546875" style="3" customWidth="1"/>
    <col min="12545" max="12556" width="8" style="3" customWidth="1"/>
    <col min="12557" max="12797" width="9.140625" style="3"/>
    <col min="12798" max="12799" width="20.85546875" style="3" customWidth="1"/>
    <col min="12800" max="12800" width="8.85546875" style="3" customWidth="1"/>
    <col min="12801" max="12812" width="8" style="3" customWidth="1"/>
    <col min="12813" max="13053" width="9.140625" style="3"/>
    <col min="13054" max="13055" width="20.85546875" style="3" customWidth="1"/>
    <col min="13056" max="13056" width="8.85546875" style="3" customWidth="1"/>
    <col min="13057" max="13068" width="8" style="3" customWidth="1"/>
    <col min="13069" max="13309" width="9.140625" style="3"/>
    <col min="13310" max="13311" width="20.85546875" style="3" customWidth="1"/>
    <col min="13312" max="13312" width="8.85546875" style="3" customWidth="1"/>
    <col min="13313" max="13324" width="8" style="3" customWidth="1"/>
    <col min="13325" max="13565" width="9.140625" style="3"/>
    <col min="13566" max="13567" width="20.85546875" style="3" customWidth="1"/>
    <col min="13568" max="13568" width="8.85546875" style="3" customWidth="1"/>
    <col min="13569" max="13580" width="8" style="3" customWidth="1"/>
    <col min="13581" max="13821" width="9.140625" style="3"/>
    <col min="13822" max="13823" width="20.85546875" style="3" customWidth="1"/>
    <col min="13824" max="13824" width="8.85546875" style="3" customWidth="1"/>
    <col min="13825" max="13836" width="8" style="3" customWidth="1"/>
    <col min="13837" max="14077" width="9.140625" style="3"/>
    <col min="14078" max="14079" width="20.85546875" style="3" customWidth="1"/>
    <col min="14080" max="14080" width="8.85546875" style="3" customWidth="1"/>
    <col min="14081" max="14092" width="8" style="3" customWidth="1"/>
    <col min="14093" max="14333" width="9.140625" style="3"/>
    <col min="14334" max="14335" width="20.85546875" style="3" customWidth="1"/>
    <col min="14336" max="14336" width="8.85546875" style="3" customWidth="1"/>
    <col min="14337" max="14348" width="8" style="3" customWidth="1"/>
    <col min="14349" max="14589" width="9.140625" style="3"/>
    <col min="14590" max="14591" width="20.85546875" style="3" customWidth="1"/>
    <col min="14592" max="14592" width="8.85546875" style="3" customWidth="1"/>
    <col min="14593" max="14604" width="8" style="3" customWidth="1"/>
    <col min="14605" max="14845" width="9.140625" style="3"/>
    <col min="14846" max="14847" width="20.85546875" style="3" customWidth="1"/>
    <col min="14848" max="14848" width="8.85546875" style="3" customWidth="1"/>
    <col min="14849" max="14860" width="8" style="3" customWidth="1"/>
    <col min="14861" max="15101" width="9.140625" style="3"/>
    <col min="15102" max="15103" width="20.85546875" style="3" customWidth="1"/>
    <col min="15104" max="15104" width="8.85546875" style="3" customWidth="1"/>
    <col min="15105" max="15116" width="8" style="3" customWidth="1"/>
    <col min="15117" max="15357" width="9.140625" style="3"/>
    <col min="15358" max="15359" width="20.85546875" style="3" customWidth="1"/>
    <col min="15360" max="15360" width="8.85546875" style="3" customWidth="1"/>
    <col min="15361" max="15372" width="8" style="3" customWidth="1"/>
    <col min="15373" max="15613" width="9.140625" style="3"/>
    <col min="15614" max="15615" width="20.85546875" style="3" customWidth="1"/>
    <col min="15616" max="15616" width="8.85546875" style="3" customWidth="1"/>
    <col min="15617" max="15628" width="8" style="3" customWidth="1"/>
    <col min="15629" max="15869" width="9.140625" style="3"/>
    <col min="15870" max="15871" width="20.85546875" style="3" customWidth="1"/>
    <col min="15872" max="15872" width="8.85546875" style="3" customWidth="1"/>
    <col min="15873" max="15884" width="8" style="3" customWidth="1"/>
    <col min="15885" max="16125" width="9.140625" style="3"/>
    <col min="16126" max="16127" width="20.85546875" style="3" customWidth="1"/>
    <col min="16128" max="16128" width="8.85546875" style="3" customWidth="1"/>
    <col min="16129" max="16140" width="8" style="3" customWidth="1"/>
    <col min="16141" max="16384" width="9.140625" style="3"/>
  </cols>
  <sheetData>
    <row r="1" spans="1:17" s="182" customFormat="1" ht="24" customHeight="1">
      <c r="A1" s="2794" t="s">
        <v>2370</v>
      </c>
      <c r="B1" s="2794"/>
      <c r="C1" s="2794"/>
      <c r="D1" s="2794"/>
      <c r="E1" s="2794"/>
      <c r="F1" s="2794"/>
      <c r="G1" s="2794"/>
      <c r="H1" s="2794"/>
      <c r="I1" s="2794"/>
      <c r="J1" s="2794"/>
      <c r="K1" s="2794"/>
      <c r="L1" s="2794"/>
      <c r="M1" s="2794"/>
      <c r="N1" s="2794"/>
      <c r="O1" s="2794"/>
    </row>
    <row r="2" spans="1:17" s="182" customFormat="1" ht="24" customHeight="1">
      <c r="A2" s="3159" t="s">
        <v>1902</v>
      </c>
      <c r="B2" s="3159"/>
      <c r="C2" s="3159"/>
      <c r="D2" s="3159"/>
      <c r="E2" s="3159"/>
      <c r="F2" s="3159"/>
      <c r="G2" s="3159"/>
      <c r="H2" s="3159"/>
      <c r="I2" s="3159"/>
      <c r="J2" s="3159"/>
      <c r="K2" s="3159"/>
      <c r="L2" s="3159"/>
      <c r="M2" s="3159"/>
      <c r="N2" s="3159"/>
      <c r="O2" s="3159"/>
    </row>
    <row r="3" spans="1:17" s="9" customFormat="1" ht="13.5" customHeight="1" thickBot="1">
      <c r="A3" s="1169" t="s">
        <v>2138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69"/>
      <c r="L3" s="1169"/>
      <c r="M3" s="1170"/>
      <c r="N3" s="3149" t="s">
        <v>2200</v>
      </c>
      <c r="O3" s="3149"/>
      <c r="P3" s="183"/>
      <c r="Q3" s="183"/>
    </row>
    <row r="4" spans="1:17" s="4" customFormat="1" ht="11.25" customHeight="1" thickTop="1">
      <c r="A4" s="3164" t="s">
        <v>53</v>
      </c>
      <c r="B4" s="3133" t="s">
        <v>54</v>
      </c>
      <c r="C4" s="3133" t="s">
        <v>55</v>
      </c>
      <c r="D4" s="3150" t="s">
        <v>45</v>
      </c>
      <c r="E4" s="3150"/>
      <c r="F4" s="3150"/>
      <c r="G4" s="3150" t="s">
        <v>46</v>
      </c>
      <c r="H4" s="3150"/>
      <c r="I4" s="3150"/>
      <c r="J4" s="3150" t="s">
        <v>47</v>
      </c>
      <c r="K4" s="3150"/>
      <c r="L4" s="3150"/>
      <c r="M4" s="3153" t="s">
        <v>503</v>
      </c>
      <c r="N4" s="3153" t="s">
        <v>509</v>
      </c>
      <c r="O4" s="3153" t="s">
        <v>502</v>
      </c>
      <c r="P4" s="163"/>
      <c r="Q4" s="35"/>
    </row>
    <row r="5" spans="1:17" s="4" customFormat="1" ht="19.5" customHeight="1">
      <c r="A5" s="3165"/>
      <c r="B5" s="2859"/>
      <c r="C5" s="2859"/>
      <c r="D5" s="3148" t="s">
        <v>1673</v>
      </c>
      <c r="E5" s="3148"/>
      <c r="F5" s="3148"/>
      <c r="G5" s="3148" t="s">
        <v>463</v>
      </c>
      <c r="H5" s="3148"/>
      <c r="I5" s="3148"/>
      <c r="J5" s="3148" t="s">
        <v>464</v>
      </c>
      <c r="K5" s="3148"/>
      <c r="L5" s="3148"/>
      <c r="M5" s="3154"/>
      <c r="N5" s="3154"/>
      <c r="O5" s="3154"/>
      <c r="P5" s="163"/>
      <c r="Q5" s="35"/>
    </row>
    <row r="6" spans="1:17" s="4" customFormat="1" ht="13.5" customHeight="1">
      <c r="A6" s="3165"/>
      <c r="B6" s="2859"/>
      <c r="C6" s="2859"/>
      <c r="D6" s="1318" t="s">
        <v>931</v>
      </c>
      <c r="E6" s="1318" t="s">
        <v>1126</v>
      </c>
      <c r="F6" s="1106" t="s">
        <v>954</v>
      </c>
      <c r="G6" s="1318" t="s">
        <v>931</v>
      </c>
      <c r="H6" s="1318" t="s">
        <v>1126</v>
      </c>
      <c r="I6" s="1106" t="s">
        <v>954</v>
      </c>
      <c r="J6" s="1318" t="s">
        <v>931</v>
      </c>
      <c r="K6" s="1318" t="s">
        <v>1126</v>
      </c>
      <c r="L6" s="1106" t="s">
        <v>954</v>
      </c>
      <c r="M6" s="3154"/>
      <c r="N6" s="3154"/>
      <c r="O6" s="3154"/>
      <c r="P6" s="163"/>
      <c r="Q6" s="35"/>
    </row>
    <row r="7" spans="1:17" s="4" customFormat="1" ht="19.5" customHeight="1" thickBot="1">
      <c r="A7" s="3166"/>
      <c r="B7" s="3134"/>
      <c r="C7" s="3134"/>
      <c r="D7" s="1107" t="s">
        <v>934</v>
      </c>
      <c r="E7" s="1107" t="s">
        <v>935</v>
      </c>
      <c r="F7" s="1107" t="s">
        <v>936</v>
      </c>
      <c r="G7" s="1107" t="s">
        <v>934</v>
      </c>
      <c r="H7" s="1107" t="s">
        <v>935</v>
      </c>
      <c r="I7" s="1107" t="s">
        <v>936</v>
      </c>
      <c r="J7" s="1107" t="s">
        <v>934</v>
      </c>
      <c r="K7" s="1107" t="s">
        <v>935</v>
      </c>
      <c r="L7" s="1107" t="s">
        <v>936</v>
      </c>
      <c r="M7" s="3155"/>
      <c r="N7" s="3155"/>
      <c r="O7" s="3155"/>
      <c r="P7" s="163"/>
      <c r="Q7" s="35"/>
    </row>
    <row r="8" spans="1:17" s="4" customFormat="1" ht="24" customHeight="1">
      <c r="A8" s="1172" t="s">
        <v>48</v>
      </c>
      <c r="B8" s="1172"/>
      <c r="C8" s="1172"/>
      <c r="D8" s="1173"/>
      <c r="E8" s="1173"/>
      <c r="F8" s="1173"/>
      <c r="G8" s="1173"/>
      <c r="H8" s="1173"/>
      <c r="I8" s="1173"/>
      <c r="J8" s="1173"/>
      <c r="K8" s="1173"/>
      <c r="L8" s="1173"/>
      <c r="M8" s="3167" t="s">
        <v>504</v>
      </c>
      <c r="N8" s="3167"/>
      <c r="O8" s="3167"/>
      <c r="P8" s="35"/>
      <c r="Q8" s="35"/>
    </row>
    <row r="9" spans="1:17" s="4" customFormat="1" ht="18" customHeight="1">
      <c r="A9" s="1052" t="s">
        <v>98</v>
      </c>
      <c r="B9" s="1464" t="s">
        <v>70</v>
      </c>
      <c r="C9" s="1052"/>
      <c r="D9" s="919">
        <v>66</v>
      </c>
      <c r="E9" s="919">
        <v>58</v>
      </c>
      <c r="F9" s="919">
        <v>124</v>
      </c>
      <c r="G9" s="919">
        <v>0</v>
      </c>
      <c r="H9" s="919">
        <v>0</v>
      </c>
      <c r="I9" s="919">
        <v>0</v>
      </c>
      <c r="J9" s="919">
        <f>SUM(D9,G9)</f>
        <v>66</v>
      </c>
      <c r="K9" s="919">
        <f t="shared" ref="K9:L9" si="0">SUM(E9,H9)</f>
        <v>58</v>
      </c>
      <c r="L9" s="919">
        <f t="shared" si="0"/>
        <v>124</v>
      </c>
      <c r="M9" s="659"/>
      <c r="N9" s="1196" t="s">
        <v>506</v>
      </c>
      <c r="O9" s="659" t="s">
        <v>589</v>
      </c>
      <c r="P9" s="35"/>
      <c r="Q9" s="35"/>
    </row>
    <row r="10" spans="1:17" s="4" customFormat="1" ht="18" customHeight="1">
      <c r="A10" s="1739" t="s">
        <v>58</v>
      </c>
      <c r="B10" s="1510" t="s">
        <v>70</v>
      </c>
      <c r="C10" s="1739"/>
      <c r="D10" s="919">
        <v>28</v>
      </c>
      <c r="E10" s="919">
        <v>39</v>
      </c>
      <c r="F10" s="919">
        <v>67</v>
      </c>
      <c r="G10" s="919">
        <v>0</v>
      </c>
      <c r="H10" s="919">
        <v>0</v>
      </c>
      <c r="I10" s="919">
        <v>0</v>
      </c>
      <c r="J10" s="919">
        <f>SUM(D10,G10)</f>
        <v>28</v>
      </c>
      <c r="K10" s="919">
        <f t="shared" ref="K10" si="1">SUM(E10,H10)</f>
        <v>39</v>
      </c>
      <c r="L10" s="919">
        <f t="shared" ref="L10" si="2">SUM(F10,I10)</f>
        <v>67</v>
      </c>
      <c r="M10" s="1749"/>
      <c r="N10" s="1196" t="s">
        <v>506</v>
      </c>
      <c r="O10" s="1749" t="s">
        <v>481</v>
      </c>
      <c r="P10" s="35"/>
      <c r="Q10" s="35"/>
    </row>
    <row r="11" spans="1:17" s="4" customFormat="1" ht="18" customHeight="1">
      <c r="A11" s="1052" t="s">
        <v>997</v>
      </c>
      <c r="B11" s="1464" t="s">
        <v>70</v>
      </c>
      <c r="C11" s="1052"/>
      <c r="D11" s="919">
        <v>33</v>
      </c>
      <c r="E11" s="919">
        <v>54</v>
      </c>
      <c r="F11" s="919">
        <v>87</v>
      </c>
      <c r="G11" s="919">
        <v>0</v>
      </c>
      <c r="H11" s="919">
        <v>0</v>
      </c>
      <c r="I11" s="919">
        <v>0</v>
      </c>
      <c r="J11" s="919">
        <f t="shared" ref="J11:L16" si="3">SUM(D11,G11)</f>
        <v>33</v>
      </c>
      <c r="K11" s="919">
        <f t="shared" si="3"/>
        <v>54</v>
      </c>
      <c r="L11" s="919">
        <f t="shared" si="3"/>
        <v>87</v>
      </c>
      <c r="M11" s="659"/>
      <c r="N11" s="1174" t="s">
        <v>506</v>
      </c>
      <c r="O11" s="1250" t="s">
        <v>482</v>
      </c>
      <c r="P11" s="35"/>
      <c r="Q11" s="35"/>
    </row>
    <row r="12" spans="1:17" s="4" customFormat="1" ht="18" customHeight="1">
      <c r="A12" s="1052" t="s">
        <v>62</v>
      </c>
      <c r="B12" s="1464" t="s">
        <v>70</v>
      </c>
      <c r="C12" s="1052"/>
      <c r="D12" s="919">
        <v>28</v>
      </c>
      <c r="E12" s="919">
        <v>18</v>
      </c>
      <c r="F12" s="919">
        <v>46</v>
      </c>
      <c r="G12" s="919">
        <v>0</v>
      </c>
      <c r="H12" s="919">
        <v>0</v>
      </c>
      <c r="I12" s="919">
        <v>0</v>
      </c>
      <c r="J12" s="919">
        <f t="shared" si="3"/>
        <v>28</v>
      </c>
      <c r="K12" s="919">
        <f t="shared" si="3"/>
        <v>18</v>
      </c>
      <c r="L12" s="919">
        <f t="shared" si="3"/>
        <v>46</v>
      </c>
      <c r="M12" s="659"/>
      <c r="N12" s="1196" t="s">
        <v>506</v>
      </c>
      <c r="O12" s="659" t="s">
        <v>486</v>
      </c>
      <c r="P12" s="35"/>
      <c r="Q12" s="35"/>
    </row>
    <row r="13" spans="1:17" s="4" customFormat="1" ht="18" customHeight="1">
      <c r="A13" s="2858" t="s">
        <v>272</v>
      </c>
      <c r="B13" s="1052" t="s">
        <v>187</v>
      </c>
      <c r="C13" s="1052"/>
      <c r="D13" s="1747">
        <v>19</v>
      </c>
      <c r="E13" s="1747">
        <v>16</v>
      </c>
      <c r="F13" s="919">
        <v>35</v>
      </c>
      <c r="G13" s="465">
        <v>0</v>
      </c>
      <c r="H13" s="465">
        <v>0</v>
      </c>
      <c r="I13" s="465">
        <v>0</v>
      </c>
      <c r="J13" s="919">
        <f t="shared" si="3"/>
        <v>19</v>
      </c>
      <c r="K13" s="919">
        <f t="shared" si="3"/>
        <v>16</v>
      </c>
      <c r="L13" s="919">
        <f t="shared" si="3"/>
        <v>35</v>
      </c>
      <c r="M13" s="659"/>
      <c r="N13" s="659" t="s">
        <v>592</v>
      </c>
      <c r="O13" s="3160" t="s">
        <v>483</v>
      </c>
      <c r="P13" s="35"/>
      <c r="Q13" s="35"/>
    </row>
    <row r="14" spans="1:17" s="4" customFormat="1" ht="18" customHeight="1">
      <c r="A14" s="2859"/>
      <c r="B14" s="1052" t="s">
        <v>273</v>
      </c>
      <c r="C14" s="1052"/>
      <c r="D14" s="1747">
        <v>4</v>
      </c>
      <c r="E14" s="1747">
        <v>14</v>
      </c>
      <c r="F14" s="919">
        <v>18</v>
      </c>
      <c r="G14" s="465">
        <v>0</v>
      </c>
      <c r="H14" s="465">
        <v>0</v>
      </c>
      <c r="I14" s="465">
        <v>0</v>
      </c>
      <c r="J14" s="919">
        <f t="shared" si="3"/>
        <v>4</v>
      </c>
      <c r="K14" s="919">
        <f t="shared" si="3"/>
        <v>14</v>
      </c>
      <c r="L14" s="919">
        <f t="shared" si="3"/>
        <v>18</v>
      </c>
      <c r="M14" s="659"/>
      <c r="N14" s="659" t="s">
        <v>704</v>
      </c>
      <c r="O14" s="3154"/>
      <c r="P14" s="35"/>
      <c r="Q14" s="35"/>
    </row>
    <row r="15" spans="1:17" s="4" customFormat="1" ht="18" customHeight="1">
      <c r="A15" s="2859"/>
      <c r="B15" s="1052" t="s">
        <v>274</v>
      </c>
      <c r="C15" s="1052"/>
      <c r="D15" s="1747">
        <v>3</v>
      </c>
      <c r="E15" s="1747">
        <v>10</v>
      </c>
      <c r="F15" s="919">
        <v>13</v>
      </c>
      <c r="G15" s="465">
        <v>0</v>
      </c>
      <c r="H15" s="465">
        <v>0</v>
      </c>
      <c r="I15" s="465">
        <v>0</v>
      </c>
      <c r="J15" s="919">
        <f t="shared" si="3"/>
        <v>3</v>
      </c>
      <c r="K15" s="919">
        <f t="shared" si="3"/>
        <v>10</v>
      </c>
      <c r="L15" s="919">
        <f t="shared" si="3"/>
        <v>13</v>
      </c>
      <c r="M15" s="659"/>
      <c r="N15" s="659" t="s">
        <v>690</v>
      </c>
      <c r="O15" s="3154"/>
      <c r="P15" s="35"/>
      <c r="Q15" s="35"/>
    </row>
    <row r="16" spans="1:17" s="1779" customFormat="1" ht="26.25" customHeight="1">
      <c r="A16" s="2860"/>
      <c r="B16" s="1739" t="s">
        <v>1903</v>
      </c>
      <c r="C16" s="1739"/>
      <c r="D16" s="2646">
        <v>5</v>
      </c>
      <c r="E16" s="2646">
        <v>12</v>
      </c>
      <c r="F16" s="2646">
        <v>17</v>
      </c>
      <c r="G16" s="2646">
        <v>0</v>
      </c>
      <c r="H16" s="2646">
        <v>0</v>
      </c>
      <c r="I16" s="2646">
        <v>0</v>
      </c>
      <c r="J16" s="2646">
        <f t="shared" si="3"/>
        <v>5</v>
      </c>
      <c r="K16" s="2646">
        <f t="shared" si="3"/>
        <v>12</v>
      </c>
      <c r="L16" s="2646">
        <f t="shared" si="3"/>
        <v>17</v>
      </c>
      <c r="M16" s="1749"/>
      <c r="N16" s="2284" t="s">
        <v>2255</v>
      </c>
      <c r="O16" s="3161"/>
      <c r="P16" s="35"/>
      <c r="Q16" s="35"/>
    </row>
    <row r="17" spans="1:17" s="4" customFormat="1" ht="18" customHeight="1">
      <c r="A17" s="2825" t="s">
        <v>219</v>
      </c>
      <c r="B17" s="2825"/>
      <c r="C17" s="2825"/>
      <c r="D17" s="465">
        <f>SUM(D13:D16)</f>
        <v>31</v>
      </c>
      <c r="E17" s="1747">
        <f t="shared" ref="E17:L17" si="4">SUM(E13:E16)</f>
        <v>52</v>
      </c>
      <c r="F17" s="1747">
        <f t="shared" si="4"/>
        <v>83</v>
      </c>
      <c r="G17" s="1747">
        <f t="shared" si="4"/>
        <v>0</v>
      </c>
      <c r="H17" s="1747">
        <f t="shared" si="4"/>
        <v>0</v>
      </c>
      <c r="I17" s="1747">
        <f t="shared" si="4"/>
        <v>0</v>
      </c>
      <c r="J17" s="1747">
        <f t="shared" si="4"/>
        <v>31</v>
      </c>
      <c r="K17" s="1747">
        <f t="shared" si="4"/>
        <v>52</v>
      </c>
      <c r="L17" s="1747">
        <f t="shared" si="4"/>
        <v>83</v>
      </c>
      <c r="M17" s="1166"/>
      <c r="N17" s="2771" t="s">
        <v>2348</v>
      </c>
      <c r="O17" s="2771"/>
      <c r="P17" s="35"/>
      <c r="Q17" s="35"/>
    </row>
    <row r="18" spans="1:17" s="4" customFormat="1" ht="29.25" customHeight="1">
      <c r="A18" s="3151" t="s">
        <v>61</v>
      </c>
      <c r="B18" s="1052" t="s">
        <v>233</v>
      </c>
      <c r="C18" s="1052"/>
      <c r="D18" s="1747">
        <v>17</v>
      </c>
      <c r="E18" s="1747">
        <v>20</v>
      </c>
      <c r="F18" s="2379">
        <v>37</v>
      </c>
      <c r="G18" s="465">
        <v>0</v>
      </c>
      <c r="H18" s="465">
        <v>0</v>
      </c>
      <c r="I18" s="465">
        <v>0</v>
      </c>
      <c r="J18" s="919">
        <f t="shared" ref="J18:J28" si="5">SUM(D18,G18)</f>
        <v>17</v>
      </c>
      <c r="K18" s="919">
        <f t="shared" ref="K18:K28" si="6">SUM(E18,H18)</f>
        <v>20</v>
      </c>
      <c r="L18" s="919">
        <f t="shared" ref="L18:L28" si="7">SUM(F18,I18)</f>
        <v>37</v>
      </c>
      <c r="M18" s="2868" t="s">
        <v>720</v>
      </c>
      <c r="N18" s="2868"/>
      <c r="O18" s="3025" t="s">
        <v>485</v>
      </c>
      <c r="P18" s="35"/>
      <c r="Q18" s="35"/>
    </row>
    <row r="19" spans="1:17" s="4" customFormat="1" ht="18" customHeight="1">
      <c r="A19" s="3151"/>
      <c r="B19" s="1052" t="s">
        <v>223</v>
      </c>
      <c r="C19" s="1052"/>
      <c r="D19" s="1747">
        <v>14</v>
      </c>
      <c r="E19" s="1747">
        <v>18</v>
      </c>
      <c r="F19" s="919">
        <v>32</v>
      </c>
      <c r="G19" s="465">
        <v>0</v>
      </c>
      <c r="H19" s="465">
        <v>0</v>
      </c>
      <c r="I19" s="465">
        <v>0</v>
      </c>
      <c r="J19" s="919">
        <f t="shared" si="5"/>
        <v>14</v>
      </c>
      <c r="K19" s="919">
        <f t="shared" si="6"/>
        <v>18</v>
      </c>
      <c r="L19" s="919">
        <f t="shared" si="7"/>
        <v>32</v>
      </c>
      <c r="M19" s="659"/>
      <c r="N19" s="659" t="s">
        <v>721</v>
      </c>
      <c r="O19" s="3026"/>
      <c r="P19" s="35"/>
      <c r="Q19" s="35"/>
    </row>
    <row r="20" spans="1:17" s="4" customFormat="1" ht="18" customHeight="1">
      <c r="A20" s="3151"/>
      <c r="B20" s="1052" t="s">
        <v>74</v>
      </c>
      <c r="C20" s="1052"/>
      <c r="D20" s="1747">
        <v>10</v>
      </c>
      <c r="E20" s="1747">
        <v>12</v>
      </c>
      <c r="F20" s="919">
        <v>22</v>
      </c>
      <c r="G20" s="465">
        <v>0</v>
      </c>
      <c r="H20" s="465">
        <v>0</v>
      </c>
      <c r="I20" s="465">
        <v>0</v>
      </c>
      <c r="J20" s="919">
        <f t="shared" si="5"/>
        <v>10</v>
      </c>
      <c r="K20" s="919">
        <f t="shared" si="6"/>
        <v>12</v>
      </c>
      <c r="L20" s="919">
        <f t="shared" si="7"/>
        <v>22</v>
      </c>
      <c r="M20" s="659"/>
      <c r="N20" s="659" t="s">
        <v>691</v>
      </c>
      <c r="O20" s="3146"/>
      <c r="P20" s="35"/>
      <c r="Q20" s="35"/>
    </row>
    <row r="21" spans="1:17" s="4" customFormat="1" ht="18" customHeight="1">
      <c r="A21" s="2825" t="s">
        <v>219</v>
      </c>
      <c r="B21" s="2825"/>
      <c r="C21" s="2825"/>
      <c r="D21" s="465">
        <f>SUM(D18:D20)</f>
        <v>41</v>
      </c>
      <c r="E21" s="1747">
        <f t="shared" ref="E21:L21" si="8">SUM(E18:E20)</f>
        <v>50</v>
      </c>
      <c r="F21" s="1747">
        <f t="shared" si="8"/>
        <v>91</v>
      </c>
      <c r="G21" s="1747">
        <f t="shared" si="8"/>
        <v>0</v>
      </c>
      <c r="H21" s="1747">
        <f t="shared" si="8"/>
        <v>0</v>
      </c>
      <c r="I21" s="1747">
        <f t="shared" si="8"/>
        <v>0</v>
      </c>
      <c r="J21" s="1747">
        <f t="shared" si="8"/>
        <v>41</v>
      </c>
      <c r="K21" s="1747">
        <f t="shared" si="8"/>
        <v>50</v>
      </c>
      <c r="L21" s="1747">
        <f t="shared" si="8"/>
        <v>91</v>
      </c>
      <c r="M21" s="1166"/>
      <c r="N21" s="2771" t="s">
        <v>2348</v>
      </c>
      <c r="O21" s="2771"/>
      <c r="P21" s="35"/>
      <c r="Q21" s="35"/>
    </row>
    <row r="22" spans="1:17" s="4" customFormat="1" ht="18" customHeight="1">
      <c r="A22" s="3151" t="s">
        <v>63</v>
      </c>
      <c r="B22" s="1052" t="s">
        <v>77</v>
      </c>
      <c r="C22" s="1052"/>
      <c r="D22" s="1747">
        <v>6</v>
      </c>
      <c r="E22" s="1747">
        <v>25</v>
      </c>
      <c r="F22" s="919">
        <v>31</v>
      </c>
      <c r="G22" s="465">
        <v>0</v>
      </c>
      <c r="H22" s="465">
        <v>0</v>
      </c>
      <c r="I22" s="465">
        <v>0</v>
      </c>
      <c r="J22" s="919">
        <f t="shared" si="5"/>
        <v>6</v>
      </c>
      <c r="K22" s="919">
        <f t="shared" si="6"/>
        <v>25</v>
      </c>
      <c r="L22" s="919">
        <f t="shared" si="7"/>
        <v>31</v>
      </c>
      <c r="M22" s="659"/>
      <c r="N22" s="659" t="s">
        <v>519</v>
      </c>
      <c r="O22" s="3025" t="s">
        <v>487</v>
      </c>
      <c r="P22" s="35"/>
      <c r="Q22" s="35"/>
    </row>
    <row r="23" spans="1:17" s="4" customFormat="1" ht="18" customHeight="1">
      <c r="A23" s="3151"/>
      <c r="B23" s="1052" t="s">
        <v>109</v>
      </c>
      <c r="C23" s="1052"/>
      <c r="D23" s="1747">
        <v>5</v>
      </c>
      <c r="E23" s="1747">
        <v>13</v>
      </c>
      <c r="F23" s="919">
        <v>18</v>
      </c>
      <c r="G23" s="465">
        <v>0</v>
      </c>
      <c r="H23" s="465">
        <v>0</v>
      </c>
      <c r="I23" s="465">
        <v>0</v>
      </c>
      <c r="J23" s="919">
        <f t="shared" si="5"/>
        <v>5</v>
      </c>
      <c r="K23" s="919">
        <f t="shared" si="6"/>
        <v>13</v>
      </c>
      <c r="L23" s="919">
        <f t="shared" si="7"/>
        <v>18</v>
      </c>
      <c r="M23" s="659"/>
      <c r="N23" s="659" t="s">
        <v>521</v>
      </c>
      <c r="O23" s="3026"/>
      <c r="P23" s="35"/>
      <c r="Q23" s="35"/>
    </row>
    <row r="24" spans="1:17" s="4" customFormat="1" ht="16.5" customHeight="1">
      <c r="A24" s="3151"/>
      <c r="B24" s="1052" t="s">
        <v>248</v>
      </c>
      <c r="C24" s="1052"/>
      <c r="D24" s="1747">
        <v>13</v>
      </c>
      <c r="E24" s="1747">
        <v>3</v>
      </c>
      <c r="F24" s="919">
        <v>16</v>
      </c>
      <c r="G24" s="465">
        <v>0</v>
      </c>
      <c r="H24" s="465">
        <v>0</v>
      </c>
      <c r="I24" s="465">
        <v>0</v>
      </c>
      <c r="J24" s="919">
        <f t="shared" si="5"/>
        <v>13</v>
      </c>
      <c r="K24" s="919">
        <f t="shared" si="6"/>
        <v>3</v>
      </c>
      <c r="L24" s="919">
        <f t="shared" si="7"/>
        <v>16</v>
      </c>
      <c r="M24" s="659"/>
      <c r="N24" s="659" t="s">
        <v>595</v>
      </c>
      <c r="O24" s="3146"/>
      <c r="P24" s="35"/>
      <c r="Q24" s="35"/>
    </row>
    <row r="25" spans="1:17" s="4" customFormat="1" ht="18" customHeight="1">
      <c r="A25" s="2825" t="s">
        <v>219</v>
      </c>
      <c r="B25" s="2825"/>
      <c r="C25" s="2825"/>
      <c r="D25" s="465">
        <f>SUM(D22:D24)</f>
        <v>24</v>
      </c>
      <c r="E25" s="465">
        <f>SUM(E22:E24)</f>
        <v>41</v>
      </c>
      <c r="F25" s="919">
        <f t="shared" ref="F25" si="9">SUM(D25:E25)</f>
        <v>65</v>
      </c>
      <c r="G25" s="465">
        <v>0</v>
      </c>
      <c r="H25" s="465">
        <v>0</v>
      </c>
      <c r="I25" s="465">
        <v>0</v>
      </c>
      <c r="J25" s="919">
        <f t="shared" si="5"/>
        <v>24</v>
      </c>
      <c r="K25" s="919">
        <f t="shared" si="6"/>
        <v>41</v>
      </c>
      <c r="L25" s="919">
        <f t="shared" si="7"/>
        <v>65</v>
      </c>
      <c r="M25" s="1166"/>
      <c r="N25" s="2771" t="s">
        <v>2348</v>
      </c>
      <c r="O25" s="2771"/>
      <c r="P25" s="35"/>
      <c r="Q25" s="35"/>
    </row>
    <row r="26" spans="1:17" s="4" customFormat="1" ht="18" customHeight="1">
      <c r="A26" s="2815" t="s">
        <v>182</v>
      </c>
      <c r="B26" s="1052" t="s">
        <v>80</v>
      </c>
      <c r="C26" s="1052"/>
      <c r="D26" s="1739">
        <v>15</v>
      </c>
      <c r="E26" s="1739">
        <v>23</v>
      </c>
      <c r="F26" s="1739">
        <v>38</v>
      </c>
      <c r="G26" s="1643">
        <v>0</v>
      </c>
      <c r="H26" s="1643">
        <v>0</v>
      </c>
      <c r="I26" s="1643">
        <v>0</v>
      </c>
      <c r="J26" s="1643">
        <f t="shared" si="5"/>
        <v>15</v>
      </c>
      <c r="K26" s="1643">
        <f t="shared" si="6"/>
        <v>23</v>
      </c>
      <c r="L26" s="1643">
        <f t="shared" si="7"/>
        <v>38</v>
      </c>
      <c r="M26" s="659"/>
      <c r="N26" s="659" t="s">
        <v>523</v>
      </c>
      <c r="O26" s="2790" t="s">
        <v>680</v>
      </c>
      <c r="P26" s="35"/>
      <c r="Q26" s="35"/>
    </row>
    <row r="27" spans="1:17" s="4" customFormat="1" ht="18.75" customHeight="1">
      <c r="A27" s="2835"/>
      <c r="B27" s="1052" t="s">
        <v>22</v>
      </c>
      <c r="C27" s="1052"/>
      <c r="D27" s="1739">
        <v>29</v>
      </c>
      <c r="E27" s="1739">
        <v>35</v>
      </c>
      <c r="F27" s="1739">
        <v>64</v>
      </c>
      <c r="G27" s="1643">
        <v>0</v>
      </c>
      <c r="H27" s="1643">
        <v>0</v>
      </c>
      <c r="I27" s="1643">
        <v>0</v>
      </c>
      <c r="J27" s="1643">
        <f t="shared" si="5"/>
        <v>29</v>
      </c>
      <c r="K27" s="1643">
        <f t="shared" si="6"/>
        <v>35</v>
      </c>
      <c r="L27" s="1643">
        <f t="shared" si="7"/>
        <v>64</v>
      </c>
      <c r="M27" s="659"/>
      <c r="N27" s="1322" t="s">
        <v>507</v>
      </c>
      <c r="O27" s="2760"/>
      <c r="P27" s="35"/>
      <c r="Q27" s="35"/>
    </row>
    <row r="28" spans="1:17" s="4" customFormat="1" ht="24.75" customHeight="1">
      <c r="A28" s="2835"/>
      <c r="B28" s="1052" t="s">
        <v>191</v>
      </c>
      <c r="C28" s="1052"/>
      <c r="D28" s="1739">
        <v>11</v>
      </c>
      <c r="E28" s="1739">
        <v>20</v>
      </c>
      <c r="F28" s="1739">
        <v>31</v>
      </c>
      <c r="G28" s="1643">
        <v>0</v>
      </c>
      <c r="H28" s="1643">
        <v>0</v>
      </c>
      <c r="I28" s="1643">
        <v>0</v>
      </c>
      <c r="J28" s="1643">
        <f t="shared" si="5"/>
        <v>11</v>
      </c>
      <c r="K28" s="1643">
        <f t="shared" si="6"/>
        <v>20</v>
      </c>
      <c r="L28" s="1643">
        <f t="shared" si="7"/>
        <v>31</v>
      </c>
      <c r="M28" s="659"/>
      <c r="N28" s="1737" t="s">
        <v>685</v>
      </c>
      <c r="O28" s="2760"/>
      <c r="P28" s="35"/>
      <c r="Q28" s="35"/>
    </row>
    <row r="29" spans="1:17" s="1779" customFormat="1" ht="19.5" customHeight="1">
      <c r="A29" s="2816"/>
      <c r="B29" s="1750" t="s">
        <v>1904</v>
      </c>
      <c r="C29" s="1750"/>
      <c r="D29" s="1750">
        <v>14</v>
      </c>
      <c r="E29" s="1750">
        <v>20</v>
      </c>
      <c r="F29" s="1750">
        <v>34</v>
      </c>
      <c r="G29" s="1739">
        <v>0</v>
      </c>
      <c r="H29" s="1739">
        <v>0</v>
      </c>
      <c r="I29" s="1739">
        <v>0</v>
      </c>
      <c r="J29" s="1739">
        <f t="shared" ref="J29" si="10">SUM(D29,G29)</f>
        <v>14</v>
      </c>
      <c r="K29" s="1739">
        <f t="shared" ref="K29" si="11">SUM(E29,H29)</f>
        <v>20</v>
      </c>
      <c r="L29" s="1739">
        <f t="shared" ref="L29" si="12">SUM(F29,I29)</f>
        <v>34</v>
      </c>
      <c r="M29" s="726"/>
      <c r="N29" s="2257" t="s">
        <v>2256</v>
      </c>
      <c r="O29" s="2761"/>
      <c r="P29" s="35"/>
      <c r="Q29" s="35"/>
    </row>
    <row r="30" spans="1:17" s="4" customFormat="1" ht="18" customHeight="1" thickBot="1">
      <c r="A30" s="3135" t="s">
        <v>219</v>
      </c>
      <c r="B30" s="3135"/>
      <c r="C30" s="3135"/>
      <c r="D30" s="1466">
        <f>SUM(D26:D29)</f>
        <v>69</v>
      </c>
      <c r="E30" s="1466">
        <f t="shared" ref="E30:L30" si="13">SUM(E26:E29)</f>
        <v>98</v>
      </c>
      <c r="F30" s="1466">
        <f t="shared" si="13"/>
        <v>167</v>
      </c>
      <c r="G30" s="1466">
        <f t="shared" si="13"/>
        <v>0</v>
      </c>
      <c r="H30" s="1466">
        <f t="shared" si="13"/>
        <v>0</v>
      </c>
      <c r="I30" s="1466">
        <f t="shared" si="13"/>
        <v>0</v>
      </c>
      <c r="J30" s="1466">
        <f t="shared" si="13"/>
        <v>69</v>
      </c>
      <c r="K30" s="1466">
        <f t="shared" si="13"/>
        <v>98</v>
      </c>
      <c r="L30" s="1466">
        <f t="shared" si="13"/>
        <v>167</v>
      </c>
      <c r="M30" s="1082"/>
      <c r="N30" s="3147" t="s">
        <v>2348</v>
      </c>
      <c r="O30" s="3147"/>
      <c r="P30" s="35"/>
      <c r="Q30" s="35"/>
    </row>
    <row r="31" spans="1:17" s="1779" customFormat="1" ht="18" customHeight="1" thickTop="1">
      <c r="A31" s="2111"/>
      <c r="B31" s="2111"/>
      <c r="C31" s="2111"/>
      <c r="D31" s="2128"/>
      <c r="E31" s="2128"/>
      <c r="F31" s="2128"/>
      <c r="G31" s="2128"/>
      <c r="H31" s="2128"/>
      <c r="I31" s="2128"/>
      <c r="J31" s="2128"/>
      <c r="K31" s="2128"/>
      <c r="L31" s="2128"/>
      <c r="M31" s="661"/>
      <c r="N31" s="2120"/>
      <c r="O31" s="2120"/>
      <c r="P31" s="35"/>
      <c r="Q31" s="35"/>
    </row>
    <row r="32" spans="1:17" s="348" customFormat="1" ht="24" customHeight="1" thickBot="1">
      <c r="A32" s="1169" t="s">
        <v>2201</v>
      </c>
      <c r="B32" s="1169"/>
      <c r="C32" s="1169"/>
      <c r="D32" s="1169"/>
      <c r="E32" s="1169"/>
      <c r="F32" s="1169"/>
      <c r="G32" s="1169"/>
      <c r="H32" s="1169"/>
      <c r="I32" s="1169"/>
      <c r="J32" s="1169"/>
      <c r="K32" s="1169"/>
      <c r="L32" s="1169"/>
      <c r="M32" s="2121"/>
      <c r="N32" s="3149" t="s">
        <v>1654</v>
      </c>
      <c r="O32" s="3149"/>
      <c r="P32" s="355"/>
      <c r="Q32" s="355"/>
    </row>
    <row r="33" spans="1:17" s="4" customFormat="1" ht="19.5" customHeight="1" thickTop="1">
      <c r="A33" s="3133" t="s">
        <v>53</v>
      </c>
      <c r="B33" s="3133" t="s">
        <v>54</v>
      </c>
      <c r="C33" s="3133" t="s">
        <v>55</v>
      </c>
      <c r="D33" s="3150" t="s">
        <v>45</v>
      </c>
      <c r="E33" s="3150"/>
      <c r="F33" s="3150"/>
      <c r="G33" s="3150" t="s">
        <v>46</v>
      </c>
      <c r="H33" s="3150"/>
      <c r="I33" s="3150"/>
      <c r="J33" s="3150" t="s">
        <v>905</v>
      </c>
      <c r="K33" s="3150"/>
      <c r="L33" s="3150"/>
      <c r="M33" s="3153" t="s">
        <v>503</v>
      </c>
      <c r="N33" s="3153" t="s">
        <v>509</v>
      </c>
      <c r="O33" s="3153" t="s">
        <v>502</v>
      </c>
      <c r="P33" s="163"/>
      <c r="Q33" s="35"/>
    </row>
    <row r="34" spans="1:17" ht="19.5" customHeight="1">
      <c r="A34" s="2859"/>
      <c r="B34" s="2859"/>
      <c r="C34" s="2859"/>
      <c r="D34" s="3148" t="s">
        <v>1673</v>
      </c>
      <c r="E34" s="3148"/>
      <c r="F34" s="3148"/>
      <c r="G34" s="3148" t="s">
        <v>463</v>
      </c>
      <c r="H34" s="3148"/>
      <c r="I34" s="3148"/>
      <c r="J34" s="3148" t="s">
        <v>464</v>
      </c>
      <c r="K34" s="3148"/>
      <c r="L34" s="3148"/>
      <c r="M34" s="3154"/>
      <c r="N34" s="3154"/>
      <c r="O34" s="3154"/>
      <c r="P34" s="58"/>
      <c r="Q34" s="56"/>
    </row>
    <row r="35" spans="1:17" ht="19.5" customHeight="1">
      <c r="A35" s="2859"/>
      <c r="B35" s="2859"/>
      <c r="C35" s="2859"/>
      <c r="D35" s="1318" t="s">
        <v>931</v>
      </c>
      <c r="E35" s="1318" t="s">
        <v>1126</v>
      </c>
      <c r="F35" s="1106" t="s">
        <v>954</v>
      </c>
      <c r="G35" s="1318" t="s">
        <v>931</v>
      </c>
      <c r="H35" s="1318" t="s">
        <v>1126</v>
      </c>
      <c r="I35" s="1106" t="s">
        <v>954</v>
      </c>
      <c r="J35" s="1318" t="s">
        <v>931</v>
      </c>
      <c r="K35" s="1318" t="s">
        <v>1126</v>
      </c>
      <c r="L35" s="1106" t="s">
        <v>954</v>
      </c>
      <c r="M35" s="3154"/>
      <c r="N35" s="3154"/>
      <c r="O35" s="3154"/>
      <c r="P35" s="58"/>
      <c r="Q35" s="56"/>
    </row>
    <row r="36" spans="1:17" ht="19.5" customHeight="1" thickBot="1">
      <c r="A36" s="3134"/>
      <c r="B36" s="3134"/>
      <c r="C36" s="3134"/>
      <c r="D36" s="1107" t="s">
        <v>934</v>
      </c>
      <c r="E36" s="1107" t="s">
        <v>935</v>
      </c>
      <c r="F36" s="1107" t="s">
        <v>936</v>
      </c>
      <c r="G36" s="1107" t="s">
        <v>934</v>
      </c>
      <c r="H36" s="1107" t="s">
        <v>935</v>
      </c>
      <c r="I36" s="1107" t="s">
        <v>936</v>
      </c>
      <c r="J36" s="1107" t="s">
        <v>934</v>
      </c>
      <c r="K36" s="1107" t="s">
        <v>935</v>
      </c>
      <c r="L36" s="1107" t="s">
        <v>936</v>
      </c>
      <c r="M36" s="3155"/>
      <c r="N36" s="3155"/>
      <c r="O36" s="3155"/>
      <c r="P36" s="58"/>
      <c r="Q36" s="56"/>
    </row>
    <row r="37" spans="1:17" ht="18" customHeight="1">
      <c r="A37" s="3151" t="s">
        <v>64</v>
      </c>
      <c r="B37" s="1052" t="s">
        <v>87</v>
      </c>
      <c r="C37" s="1052"/>
      <c r="D37" s="1747">
        <v>64</v>
      </c>
      <c r="E37" s="1747">
        <v>27</v>
      </c>
      <c r="F37" s="1747">
        <v>91</v>
      </c>
      <c r="G37" s="465">
        <v>0</v>
      </c>
      <c r="H37" s="465">
        <v>0</v>
      </c>
      <c r="I37" s="465">
        <v>0</v>
      </c>
      <c r="J37" s="465">
        <f>SUM(D37,G37)</f>
        <v>64</v>
      </c>
      <c r="K37" s="465">
        <f t="shared" ref="K37:L37" si="14">SUM(E37,H37)</f>
        <v>27</v>
      </c>
      <c r="L37" s="465">
        <f t="shared" si="14"/>
        <v>91</v>
      </c>
      <c r="M37" s="659"/>
      <c r="N37" s="575" t="s">
        <v>529</v>
      </c>
      <c r="O37" s="3156" t="s">
        <v>719</v>
      </c>
      <c r="P37" s="56"/>
      <c r="Q37" s="56"/>
    </row>
    <row r="38" spans="1:17" ht="18" customHeight="1">
      <c r="A38" s="3151"/>
      <c r="B38" s="1052" t="s">
        <v>84</v>
      </c>
      <c r="C38" s="1052"/>
      <c r="D38" s="1747">
        <v>41</v>
      </c>
      <c r="E38" s="1747">
        <v>16</v>
      </c>
      <c r="F38" s="1747">
        <v>57</v>
      </c>
      <c r="G38" s="465">
        <v>0</v>
      </c>
      <c r="H38" s="465">
        <v>0</v>
      </c>
      <c r="I38" s="465">
        <v>0</v>
      </c>
      <c r="J38" s="465">
        <f t="shared" ref="J38:J59" si="15">SUM(D38,G38)</f>
        <v>41</v>
      </c>
      <c r="K38" s="465">
        <f t="shared" ref="K38:K59" si="16">SUM(E38,H38)</f>
        <v>16</v>
      </c>
      <c r="L38" s="465">
        <f t="shared" ref="L38:L59" si="17">SUM(F38,I38)</f>
        <v>57</v>
      </c>
      <c r="M38" s="659"/>
      <c r="N38" s="659" t="s">
        <v>532</v>
      </c>
      <c r="O38" s="3157"/>
      <c r="P38" s="56"/>
      <c r="Q38" s="56"/>
    </row>
    <row r="39" spans="1:17" ht="28.5" customHeight="1">
      <c r="A39" s="3151"/>
      <c r="B39" s="1052" t="s">
        <v>275</v>
      </c>
      <c r="C39" s="1052"/>
      <c r="D39" s="1747">
        <v>44</v>
      </c>
      <c r="E39" s="1747">
        <v>36</v>
      </c>
      <c r="F39" s="1747">
        <v>80</v>
      </c>
      <c r="G39" s="465">
        <v>0</v>
      </c>
      <c r="H39" s="465">
        <v>0</v>
      </c>
      <c r="I39" s="465">
        <v>0</v>
      </c>
      <c r="J39" s="465">
        <f t="shared" si="15"/>
        <v>44</v>
      </c>
      <c r="K39" s="465">
        <f t="shared" si="16"/>
        <v>36</v>
      </c>
      <c r="L39" s="465">
        <f t="shared" si="17"/>
        <v>80</v>
      </c>
      <c r="M39" s="659"/>
      <c r="N39" s="575" t="s">
        <v>686</v>
      </c>
      <c r="O39" s="3157"/>
      <c r="P39" s="56"/>
      <c r="Q39" s="56"/>
    </row>
    <row r="40" spans="1:17" ht="18" customHeight="1">
      <c r="A40" s="3151"/>
      <c r="B40" s="1052" t="s">
        <v>97</v>
      </c>
      <c r="C40" s="1052"/>
      <c r="D40" s="1747">
        <v>23</v>
      </c>
      <c r="E40" s="1747">
        <v>30</v>
      </c>
      <c r="F40" s="1747">
        <v>53</v>
      </c>
      <c r="G40" s="465">
        <v>0</v>
      </c>
      <c r="H40" s="465">
        <v>0</v>
      </c>
      <c r="I40" s="465">
        <v>0</v>
      </c>
      <c r="J40" s="465">
        <f t="shared" si="15"/>
        <v>23</v>
      </c>
      <c r="K40" s="465">
        <f t="shared" si="16"/>
        <v>30</v>
      </c>
      <c r="L40" s="465">
        <f t="shared" si="17"/>
        <v>53</v>
      </c>
      <c r="M40" s="659"/>
      <c r="N40" s="659" t="s">
        <v>533</v>
      </c>
      <c r="O40" s="3029"/>
      <c r="P40" s="56"/>
      <c r="Q40" s="56"/>
    </row>
    <row r="41" spans="1:17" ht="18" customHeight="1">
      <c r="A41" s="2825" t="s">
        <v>219</v>
      </c>
      <c r="B41" s="2825"/>
      <c r="C41" s="2825"/>
      <c r="D41" s="465">
        <f>SUM(D37:D40)</f>
        <v>172</v>
      </c>
      <c r="E41" s="465">
        <f t="shared" ref="E41:L41" si="18">SUM(E37:E40)</f>
        <v>109</v>
      </c>
      <c r="F41" s="465">
        <f t="shared" si="18"/>
        <v>281</v>
      </c>
      <c r="G41" s="465">
        <f t="shared" si="18"/>
        <v>0</v>
      </c>
      <c r="H41" s="465">
        <f t="shared" si="18"/>
        <v>0</v>
      </c>
      <c r="I41" s="465">
        <f t="shared" si="18"/>
        <v>0</v>
      </c>
      <c r="J41" s="465">
        <f t="shared" si="18"/>
        <v>172</v>
      </c>
      <c r="K41" s="465">
        <f t="shared" si="18"/>
        <v>109</v>
      </c>
      <c r="L41" s="465">
        <f t="shared" si="18"/>
        <v>281</v>
      </c>
      <c r="M41" s="1166"/>
      <c r="N41" s="2771" t="s">
        <v>2348</v>
      </c>
      <c r="O41" s="2771"/>
      <c r="P41" s="56"/>
      <c r="Q41" s="56"/>
    </row>
    <row r="42" spans="1:17" ht="18" customHeight="1">
      <c r="A42" s="2804" t="s">
        <v>125</v>
      </c>
      <c r="B42" s="1052" t="s">
        <v>77</v>
      </c>
      <c r="C42" s="1052"/>
      <c r="D42" s="1747">
        <v>60</v>
      </c>
      <c r="E42" s="1747">
        <v>43</v>
      </c>
      <c r="F42" s="1747">
        <v>103</v>
      </c>
      <c r="G42" s="465">
        <v>0</v>
      </c>
      <c r="H42" s="465">
        <v>0</v>
      </c>
      <c r="I42" s="465">
        <v>0</v>
      </c>
      <c r="J42" s="465">
        <f t="shared" si="15"/>
        <v>60</v>
      </c>
      <c r="K42" s="465">
        <f t="shared" si="16"/>
        <v>43</v>
      </c>
      <c r="L42" s="465">
        <f t="shared" si="17"/>
        <v>103</v>
      </c>
      <c r="M42" s="659"/>
      <c r="N42" s="659" t="s">
        <v>519</v>
      </c>
      <c r="O42" s="3025" t="s">
        <v>590</v>
      </c>
      <c r="P42" s="56"/>
      <c r="Q42" s="56"/>
    </row>
    <row r="43" spans="1:17" ht="18" customHeight="1">
      <c r="A43" s="2805"/>
      <c r="B43" s="1052" t="s">
        <v>78</v>
      </c>
      <c r="C43" s="1052"/>
      <c r="D43" s="1747">
        <v>33</v>
      </c>
      <c r="E43" s="1747">
        <v>35</v>
      </c>
      <c r="F43" s="1747">
        <v>68</v>
      </c>
      <c r="G43" s="465">
        <v>0</v>
      </c>
      <c r="H43" s="465">
        <v>0</v>
      </c>
      <c r="I43" s="465">
        <v>0</v>
      </c>
      <c r="J43" s="465">
        <f t="shared" si="15"/>
        <v>33</v>
      </c>
      <c r="K43" s="465">
        <f t="shared" si="16"/>
        <v>35</v>
      </c>
      <c r="L43" s="465">
        <f t="shared" si="17"/>
        <v>68</v>
      </c>
      <c r="M43" s="659"/>
      <c r="N43" s="659" t="s">
        <v>521</v>
      </c>
      <c r="O43" s="3026"/>
      <c r="P43" s="56"/>
      <c r="Q43" s="56"/>
    </row>
    <row r="44" spans="1:17" ht="18" customHeight="1">
      <c r="A44" s="2805"/>
      <c r="B44" s="1052" t="s">
        <v>79</v>
      </c>
      <c r="C44" s="1052"/>
      <c r="D44" s="1747">
        <v>66</v>
      </c>
      <c r="E44" s="1747">
        <v>48</v>
      </c>
      <c r="F44" s="1747">
        <v>114</v>
      </c>
      <c r="G44" s="465">
        <v>0</v>
      </c>
      <c r="H44" s="465">
        <v>0</v>
      </c>
      <c r="I44" s="465">
        <v>0</v>
      </c>
      <c r="J44" s="465">
        <f t="shared" si="15"/>
        <v>66</v>
      </c>
      <c r="K44" s="465">
        <f t="shared" si="16"/>
        <v>48</v>
      </c>
      <c r="L44" s="465">
        <f t="shared" si="17"/>
        <v>114</v>
      </c>
      <c r="M44" s="659"/>
      <c r="N44" s="659" t="s">
        <v>522</v>
      </c>
      <c r="O44" s="3026"/>
      <c r="P44" s="56"/>
      <c r="Q44" s="56"/>
    </row>
    <row r="45" spans="1:17" ht="18" customHeight="1">
      <c r="A45" s="2805"/>
      <c r="B45" s="1052" t="s">
        <v>80</v>
      </c>
      <c r="C45" s="1175"/>
      <c r="D45" s="919">
        <v>25</v>
      </c>
      <c r="E45" s="919">
        <v>39</v>
      </c>
      <c r="F45" s="919">
        <v>64</v>
      </c>
      <c r="G45" s="919">
        <v>0</v>
      </c>
      <c r="H45" s="919">
        <v>0</v>
      </c>
      <c r="I45" s="919">
        <v>0</v>
      </c>
      <c r="J45" s="465">
        <f t="shared" si="15"/>
        <v>25</v>
      </c>
      <c r="K45" s="465">
        <f t="shared" si="16"/>
        <v>39</v>
      </c>
      <c r="L45" s="465">
        <f t="shared" si="17"/>
        <v>64</v>
      </c>
      <c r="M45" s="659"/>
      <c r="N45" s="659" t="s">
        <v>523</v>
      </c>
      <c r="O45" s="3026"/>
      <c r="P45" s="56"/>
      <c r="Q45" s="56"/>
    </row>
    <row r="46" spans="1:17" ht="18" customHeight="1">
      <c r="A46" s="2805"/>
      <c r="B46" s="1052" t="s">
        <v>100</v>
      </c>
      <c r="C46" s="1175"/>
      <c r="D46" s="919">
        <v>97</v>
      </c>
      <c r="E46" s="919">
        <v>164</v>
      </c>
      <c r="F46" s="919">
        <v>261</v>
      </c>
      <c r="G46" s="919">
        <v>0</v>
      </c>
      <c r="H46" s="919">
        <v>0</v>
      </c>
      <c r="I46" s="919">
        <v>0</v>
      </c>
      <c r="J46" s="465">
        <f t="shared" si="15"/>
        <v>97</v>
      </c>
      <c r="K46" s="465">
        <f t="shared" si="16"/>
        <v>164</v>
      </c>
      <c r="L46" s="465">
        <f t="shared" si="17"/>
        <v>261</v>
      </c>
      <c r="M46" s="659"/>
      <c r="N46" s="659" t="s">
        <v>544</v>
      </c>
      <c r="O46" s="3026"/>
      <c r="P46" s="56"/>
      <c r="Q46" s="56"/>
    </row>
    <row r="47" spans="1:17" ht="18" customHeight="1">
      <c r="A47" s="2805"/>
      <c r="B47" s="1052" t="s">
        <v>101</v>
      </c>
      <c r="C47" s="1175"/>
      <c r="D47" s="919">
        <v>32</v>
      </c>
      <c r="E47" s="919">
        <v>45</v>
      </c>
      <c r="F47" s="919">
        <v>77</v>
      </c>
      <c r="G47" s="919">
        <v>0</v>
      </c>
      <c r="H47" s="919">
        <v>0</v>
      </c>
      <c r="I47" s="919">
        <v>0</v>
      </c>
      <c r="J47" s="465">
        <f t="shared" si="15"/>
        <v>32</v>
      </c>
      <c r="K47" s="465">
        <f t="shared" si="16"/>
        <v>45</v>
      </c>
      <c r="L47" s="465">
        <f t="shared" si="17"/>
        <v>77</v>
      </c>
      <c r="M47" s="659"/>
      <c r="N47" s="659" t="s">
        <v>605</v>
      </c>
      <c r="O47" s="3026"/>
      <c r="P47" s="56"/>
      <c r="Q47" s="56"/>
    </row>
    <row r="48" spans="1:17" ht="18" customHeight="1">
      <c r="A48" s="2805"/>
      <c r="B48" s="1052" t="s">
        <v>88</v>
      </c>
      <c r="C48" s="1175"/>
      <c r="D48" s="919">
        <v>112</v>
      </c>
      <c r="E48" s="919">
        <v>154</v>
      </c>
      <c r="F48" s="919">
        <v>266</v>
      </c>
      <c r="G48" s="919">
        <v>0</v>
      </c>
      <c r="H48" s="919">
        <v>0</v>
      </c>
      <c r="I48" s="919">
        <v>0</v>
      </c>
      <c r="J48" s="465">
        <f t="shared" si="15"/>
        <v>112</v>
      </c>
      <c r="K48" s="465">
        <f t="shared" si="16"/>
        <v>154</v>
      </c>
      <c r="L48" s="465">
        <f t="shared" si="17"/>
        <v>266</v>
      </c>
      <c r="M48" s="659"/>
      <c r="N48" s="659" t="s">
        <v>538</v>
      </c>
      <c r="O48" s="3026"/>
      <c r="P48" s="56"/>
      <c r="Q48" s="56"/>
    </row>
    <row r="49" spans="1:17" ht="33" customHeight="1">
      <c r="A49" s="2805"/>
      <c r="B49" s="1052" t="s">
        <v>174</v>
      </c>
      <c r="C49" s="1175"/>
      <c r="D49" s="1747">
        <v>118</v>
      </c>
      <c r="E49" s="1747">
        <v>151</v>
      </c>
      <c r="F49" s="1747">
        <v>269</v>
      </c>
      <c r="G49" s="1629">
        <v>0</v>
      </c>
      <c r="H49" s="1629">
        <v>0</v>
      </c>
      <c r="I49" s="1629">
        <v>0</v>
      </c>
      <c r="J49" s="1629">
        <f t="shared" si="15"/>
        <v>118</v>
      </c>
      <c r="K49" s="1629">
        <f t="shared" si="16"/>
        <v>151</v>
      </c>
      <c r="L49" s="1629">
        <f t="shared" si="17"/>
        <v>269</v>
      </c>
      <c r="M49" s="723"/>
      <c r="N49" s="723" t="s">
        <v>687</v>
      </c>
      <c r="O49" s="3026"/>
      <c r="P49" s="56"/>
      <c r="Q49" s="56"/>
    </row>
    <row r="50" spans="1:17" ht="18" customHeight="1">
      <c r="A50" s="2806"/>
      <c r="B50" s="1052" t="s">
        <v>15</v>
      </c>
      <c r="C50" s="1175"/>
      <c r="D50" s="919">
        <v>30</v>
      </c>
      <c r="E50" s="919">
        <v>72</v>
      </c>
      <c r="F50" s="919">
        <v>102</v>
      </c>
      <c r="G50" s="919">
        <v>0</v>
      </c>
      <c r="H50" s="919">
        <v>0</v>
      </c>
      <c r="I50" s="919">
        <v>0</v>
      </c>
      <c r="J50" s="465">
        <f t="shared" si="15"/>
        <v>30</v>
      </c>
      <c r="K50" s="465">
        <f t="shared" si="16"/>
        <v>72</v>
      </c>
      <c r="L50" s="465">
        <f t="shared" si="17"/>
        <v>102</v>
      </c>
      <c r="M50" s="659"/>
      <c r="N50" s="2112" t="s">
        <v>1711</v>
      </c>
      <c r="O50" s="3146"/>
      <c r="P50" s="56"/>
      <c r="Q50" s="56"/>
    </row>
    <row r="51" spans="1:17" ht="18" customHeight="1">
      <c r="A51" s="2825" t="s">
        <v>219</v>
      </c>
      <c r="B51" s="2825"/>
      <c r="C51" s="2825"/>
      <c r="D51" s="919">
        <f>SUM(D42:D50)</f>
        <v>573</v>
      </c>
      <c r="E51" s="919">
        <f t="shared" ref="E51:L51" si="19">SUM(E42:E50)</f>
        <v>751</v>
      </c>
      <c r="F51" s="919">
        <f t="shared" si="19"/>
        <v>1324</v>
      </c>
      <c r="G51" s="919">
        <f t="shared" si="19"/>
        <v>0</v>
      </c>
      <c r="H51" s="919">
        <f t="shared" si="19"/>
        <v>0</v>
      </c>
      <c r="I51" s="919">
        <f t="shared" si="19"/>
        <v>0</v>
      </c>
      <c r="J51" s="919">
        <f t="shared" si="19"/>
        <v>573</v>
      </c>
      <c r="K51" s="919">
        <f t="shared" si="19"/>
        <v>751</v>
      </c>
      <c r="L51" s="919">
        <f t="shared" si="19"/>
        <v>1324</v>
      </c>
      <c r="M51" s="1166"/>
      <c r="N51" s="2771" t="s">
        <v>2348</v>
      </c>
      <c r="O51" s="2771"/>
      <c r="P51" s="56"/>
      <c r="Q51" s="56"/>
    </row>
    <row r="52" spans="1:17" ht="39.75" customHeight="1">
      <c r="A52" s="2804" t="s">
        <v>42</v>
      </c>
      <c r="B52" s="2429" t="s">
        <v>14</v>
      </c>
      <c r="C52" s="1052"/>
      <c r="D52" s="1747">
        <v>0</v>
      </c>
      <c r="E52" s="1747">
        <v>149</v>
      </c>
      <c r="F52" s="1747">
        <v>149</v>
      </c>
      <c r="G52" s="1629">
        <v>0</v>
      </c>
      <c r="H52" s="1629">
        <v>0</v>
      </c>
      <c r="I52" s="1629">
        <v>0</v>
      </c>
      <c r="J52" s="1629">
        <f t="shared" si="15"/>
        <v>0</v>
      </c>
      <c r="K52" s="1629">
        <f t="shared" si="16"/>
        <v>149</v>
      </c>
      <c r="L52" s="1629">
        <f t="shared" si="17"/>
        <v>149</v>
      </c>
      <c r="M52" s="2868" t="s">
        <v>687</v>
      </c>
      <c r="N52" s="2869"/>
      <c r="O52" s="3028" t="s">
        <v>543</v>
      </c>
      <c r="P52" s="56"/>
      <c r="Q52" s="56"/>
    </row>
    <row r="53" spans="1:17" ht="18" customHeight="1">
      <c r="A53" s="2806"/>
      <c r="B53" s="1052" t="s">
        <v>162</v>
      </c>
      <c r="C53" s="1052"/>
      <c r="D53" s="919">
        <v>0</v>
      </c>
      <c r="E53" s="919">
        <v>39</v>
      </c>
      <c r="F53" s="919">
        <v>39</v>
      </c>
      <c r="G53" s="919">
        <v>0</v>
      </c>
      <c r="H53" s="919">
        <v>0</v>
      </c>
      <c r="I53" s="919">
        <v>0</v>
      </c>
      <c r="J53" s="465">
        <f t="shared" si="15"/>
        <v>0</v>
      </c>
      <c r="K53" s="465">
        <f t="shared" si="16"/>
        <v>39</v>
      </c>
      <c r="L53" s="465">
        <f t="shared" si="17"/>
        <v>39</v>
      </c>
      <c r="M53" s="1064"/>
      <c r="N53" s="1322" t="s">
        <v>1716</v>
      </c>
      <c r="O53" s="3029"/>
      <c r="P53" s="56"/>
      <c r="Q53" s="56"/>
    </row>
    <row r="54" spans="1:17" ht="18" customHeight="1">
      <c r="A54" s="2825" t="s">
        <v>219</v>
      </c>
      <c r="B54" s="2825"/>
      <c r="C54" s="2825"/>
      <c r="D54" s="919">
        <f>SUM(D52:D53)</f>
        <v>0</v>
      </c>
      <c r="E54" s="919">
        <f t="shared" ref="E54:L54" si="20">SUM(E52:E53)</f>
        <v>188</v>
      </c>
      <c r="F54" s="919">
        <f t="shared" si="20"/>
        <v>188</v>
      </c>
      <c r="G54" s="919">
        <f t="shared" si="20"/>
        <v>0</v>
      </c>
      <c r="H54" s="919">
        <f t="shared" si="20"/>
        <v>0</v>
      </c>
      <c r="I54" s="919">
        <f t="shared" si="20"/>
        <v>0</v>
      </c>
      <c r="J54" s="919">
        <f t="shared" si="20"/>
        <v>0</v>
      </c>
      <c r="K54" s="919">
        <f t="shared" si="20"/>
        <v>188</v>
      </c>
      <c r="L54" s="919">
        <f t="shared" si="20"/>
        <v>188</v>
      </c>
      <c r="M54" s="1166"/>
      <c r="N54" s="2771" t="s">
        <v>2348</v>
      </c>
      <c r="O54" s="2771"/>
      <c r="P54" s="56"/>
      <c r="Q54" s="56"/>
    </row>
    <row r="55" spans="1:17" ht="18" customHeight="1">
      <c r="A55" s="2804" t="s">
        <v>65</v>
      </c>
      <c r="B55" s="1052" t="s">
        <v>100</v>
      </c>
      <c r="C55" s="1175"/>
      <c r="D55" s="919">
        <v>45</v>
      </c>
      <c r="E55" s="919">
        <v>81</v>
      </c>
      <c r="F55" s="919">
        <v>126</v>
      </c>
      <c r="G55" s="919">
        <v>0</v>
      </c>
      <c r="H55" s="919">
        <v>0</v>
      </c>
      <c r="I55" s="919">
        <v>0</v>
      </c>
      <c r="J55" s="465">
        <f t="shared" si="15"/>
        <v>45</v>
      </c>
      <c r="K55" s="465">
        <f t="shared" si="16"/>
        <v>81</v>
      </c>
      <c r="L55" s="465">
        <f t="shared" si="17"/>
        <v>126</v>
      </c>
      <c r="M55" s="659"/>
      <c r="N55" s="659" t="s">
        <v>544</v>
      </c>
      <c r="O55" s="3025" t="s">
        <v>1168</v>
      </c>
      <c r="P55" s="56"/>
      <c r="Q55" s="56"/>
    </row>
    <row r="56" spans="1:17" ht="18" customHeight="1">
      <c r="A56" s="2805"/>
      <c r="B56" s="1052" t="s">
        <v>89</v>
      </c>
      <c r="C56" s="1175"/>
      <c r="D56" s="1747">
        <v>68</v>
      </c>
      <c r="E56" s="1747">
        <v>83</v>
      </c>
      <c r="F56" s="1747">
        <v>151</v>
      </c>
      <c r="G56" s="465">
        <v>0</v>
      </c>
      <c r="H56" s="465">
        <v>0</v>
      </c>
      <c r="I56" s="465">
        <v>0</v>
      </c>
      <c r="J56" s="465">
        <f t="shared" si="15"/>
        <v>68</v>
      </c>
      <c r="K56" s="465">
        <f t="shared" si="16"/>
        <v>83</v>
      </c>
      <c r="L56" s="465">
        <f t="shared" si="17"/>
        <v>151</v>
      </c>
      <c r="M56" s="659"/>
      <c r="N56" s="659" t="s">
        <v>539</v>
      </c>
      <c r="O56" s="3026"/>
      <c r="P56" s="56"/>
      <c r="Q56" s="56"/>
    </row>
    <row r="57" spans="1:17" ht="18" customHeight="1">
      <c r="A57" s="2805"/>
      <c r="B57" s="1052" t="s">
        <v>142</v>
      </c>
      <c r="C57" s="1175"/>
      <c r="D57" s="1747">
        <v>130</v>
      </c>
      <c r="E57" s="1747">
        <v>88</v>
      </c>
      <c r="F57" s="1747">
        <v>218</v>
      </c>
      <c r="G57" s="465">
        <v>0</v>
      </c>
      <c r="H57" s="465">
        <v>0</v>
      </c>
      <c r="I57" s="465">
        <v>0</v>
      </c>
      <c r="J57" s="465">
        <f t="shared" si="15"/>
        <v>130</v>
      </c>
      <c r="K57" s="465">
        <f t="shared" si="16"/>
        <v>88</v>
      </c>
      <c r="L57" s="465">
        <f t="shared" si="17"/>
        <v>218</v>
      </c>
      <c r="M57" s="659"/>
      <c r="N57" s="659" t="s">
        <v>607</v>
      </c>
      <c r="O57" s="3026"/>
      <c r="P57" s="56"/>
      <c r="Q57" s="56"/>
    </row>
    <row r="58" spans="1:17" ht="18" customHeight="1">
      <c r="A58" s="2805"/>
      <c r="B58" s="1059" t="s">
        <v>90</v>
      </c>
      <c r="C58" s="1176"/>
      <c r="D58" s="1748">
        <v>62</v>
      </c>
      <c r="E58" s="1748">
        <v>86</v>
      </c>
      <c r="F58" s="1748">
        <v>148</v>
      </c>
      <c r="G58" s="607">
        <v>0</v>
      </c>
      <c r="H58" s="607">
        <v>0</v>
      </c>
      <c r="I58" s="607">
        <v>0</v>
      </c>
      <c r="J58" s="465">
        <f t="shared" si="15"/>
        <v>62</v>
      </c>
      <c r="K58" s="465">
        <f t="shared" si="16"/>
        <v>86</v>
      </c>
      <c r="L58" s="465">
        <f t="shared" si="17"/>
        <v>148</v>
      </c>
      <c r="M58" s="726"/>
      <c r="N58" s="726" t="s">
        <v>551</v>
      </c>
      <c r="O58" s="3026"/>
      <c r="P58" s="56"/>
      <c r="Q58" s="56"/>
    </row>
    <row r="59" spans="1:17" ht="18" customHeight="1">
      <c r="A59" s="2806"/>
      <c r="B59" s="1052" t="s">
        <v>92</v>
      </c>
      <c r="C59" s="1175"/>
      <c r="D59" s="1747">
        <v>62</v>
      </c>
      <c r="E59" s="1747">
        <v>24</v>
      </c>
      <c r="F59" s="1747">
        <v>86</v>
      </c>
      <c r="G59" s="465">
        <v>0</v>
      </c>
      <c r="H59" s="465">
        <v>0</v>
      </c>
      <c r="I59" s="465">
        <v>0</v>
      </c>
      <c r="J59" s="465">
        <f t="shared" si="15"/>
        <v>62</v>
      </c>
      <c r="K59" s="465">
        <f t="shared" si="16"/>
        <v>24</v>
      </c>
      <c r="L59" s="465">
        <f t="shared" si="17"/>
        <v>86</v>
      </c>
      <c r="M59" s="659"/>
      <c r="N59" s="659" t="s">
        <v>553</v>
      </c>
      <c r="O59" s="3146"/>
      <c r="P59" s="56"/>
      <c r="Q59" s="56"/>
    </row>
    <row r="60" spans="1:17" ht="18" customHeight="1" thickBot="1">
      <c r="A60" s="3135" t="s">
        <v>219</v>
      </c>
      <c r="B60" s="3135"/>
      <c r="C60" s="3135"/>
      <c r="D60" s="665">
        <f>SUM(D55:D59)</f>
        <v>367</v>
      </c>
      <c r="E60" s="665">
        <f t="shared" ref="E60:L60" si="21">SUM(E55:E59)</f>
        <v>362</v>
      </c>
      <c r="F60" s="665">
        <f t="shared" si="21"/>
        <v>729</v>
      </c>
      <c r="G60" s="665">
        <f t="shared" si="21"/>
        <v>0</v>
      </c>
      <c r="H60" s="665">
        <f t="shared" si="21"/>
        <v>0</v>
      </c>
      <c r="I60" s="665">
        <f t="shared" si="21"/>
        <v>0</v>
      </c>
      <c r="J60" s="665">
        <f t="shared" si="21"/>
        <v>367</v>
      </c>
      <c r="K60" s="665">
        <f t="shared" si="21"/>
        <v>362</v>
      </c>
      <c r="L60" s="665">
        <f t="shared" si="21"/>
        <v>729</v>
      </c>
      <c r="M60" s="1177"/>
      <c r="N60" s="3147" t="s">
        <v>2348</v>
      </c>
      <c r="O60" s="3147"/>
      <c r="P60" s="56"/>
      <c r="Q60" s="56"/>
    </row>
    <row r="61" spans="1:17" ht="18" customHeight="1" thickTop="1">
      <c r="A61" s="1062"/>
      <c r="B61" s="1062"/>
      <c r="C61" s="1114"/>
      <c r="D61" s="1114"/>
      <c r="E61" s="1114"/>
      <c r="F61" s="1114"/>
      <c r="G61" s="1114"/>
      <c r="H61" s="1114"/>
      <c r="I61" s="1114"/>
      <c r="J61" s="1114"/>
      <c r="K61" s="1114"/>
      <c r="L61" s="1114"/>
      <c r="M61" s="1178"/>
      <c r="N61" s="1178"/>
      <c r="O61" s="1178"/>
      <c r="P61" s="56"/>
      <c r="Q61" s="56"/>
    </row>
    <row r="62" spans="1:17" ht="18" customHeight="1">
      <c r="A62" s="1062"/>
      <c r="B62" s="1062"/>
      <c r="C62" s="1114"/>
      <c r="D62" s="1114"/>
      <c r="E62" s="1114"/>
      <c r="F62" s="1114"/>
      <c r="G62" s="1114"/>
      <c r="H62" s="1114"/>
      <c r="I62" s="1114"/>
      <c r="J62" s="1114"/>
      <c r="K62" s="1114"/>
      <c r="L62" s="1114"/>
      <c r="M62" s="1178"/>
      <c r="N62" s="1178"/>
      <c r="O62" s="1178"/>
      <c r="P62" s="56"/>
      <c r="Q62" s="56"/>
    </row>
    <row r="63" spans="1:17" s="348" customFormat="1" ht="24" customHeight="1" thickBot="1">
      <c r="A63" s="1169" t="s">
        <v>2201</v>
      </c>
      <c r="B63" s="1169"/>
      <c r="C63" s="1169"/>
      <c r="D63" s="1169"/>
      <c r="E63" s="1169"/>
      <c r="F63" s="1169"/>
      <c r="G63" s="1169"/>
      <c r="H63" s="1169"/>
      <c r="I63" s="1169"/>
      <c r="J63" s="1169"/>
      <c r="K63" s="1169"/>
      <c r="L63" s="1169"/>
      <c r="M63" s="2251"/>
      <c r="N63" s="3149" t="s">
        <v>1654</v>
      </c>
      <c r="O63" s="3149"/>
      <c r="P63" s="355"/>
      <c r="Q63" s="355"/>
    </row>
    <row r="64" spans="1:17" ht="19.5" customHeight="1" thickTop="1">
      <c r="A64" s="3133" t="s">
        <v>53</v>
      </c>
      <c r="B64" s="3133" t="s">
        <v>54</v>
      </c>
      <c r="C64" s="3133" t="s">
        <v>55</v>
      </c>
      <c r="D64" s="3150" t="s">
        <v>45</v>
      </c>
      <c r="E64" s="3150"/>
      <c r="F64" s="3150"/>
      <c r="G64" s="3150" t="s">
        <v>46</v>
      </c>
      <c r="H64" s="3150"/>
      <c r="I64" s="3150"/>
      <c r="J64" s="3150" t="s">
        <v>905</v>
      </c>
      <c r="K64" s="3150"/>
      <c r="L64" s="3150"/>
      <c r="M64" s="3153" t="s">
        <v>503</v>
      </c>
      <c r="N64" s="3153" t="s">
        <v>509</v>
      </c>
      <c r="O64" s="3153" t="s">
        <v>502</v>
      </c>
      <c r="P64" s="58"/>
      <c r="Q64" s="56"/>
    </row>
    <row r="65" spans="1:17" ht="19.5" customHeight="1">
      <c r="A65" s="2859"/>
      <c r="B65" s="2859"/>
      <c r="C65" s="2859"/>
      <c r="D65" s="3148" t="s">
        <v>1673</v>
      </c>
      <c r="E65" s="3148"/>
      <c r="F65" s="3148"/>
      <c r="G65" s="3148" t="s">
        <v>463</v>
      </c>
      <c r="H65" s="3148"/>
      <c r="I65" s="3148"/>
      <c r="J65" s="3148" t="s">
        <v>464</v>
      </c>
      <c r="K65" s="3148"/>
      <c r="L65" s="3148"/>
      <c r="M65" s="3154"/>
      <c r="N65" s="3154"/>
      <c r="O65" s="3154"/>
      <c r="P65" s="58"/>
      <c r="Q65" s="56"/>
    </row>
    <row r="66" spans="1:17" ht="19.5" customHeight="1">
      <c r="A66" s="2859"/>
      <c r="B66" s="2859"/>
      <c r="C66" s="2859"/>
      <c r="D66" s="1318" t="s">
        <v>931</v>
      </c>
      <c r="E66" s="1318" t="s">
        <v>1126</v>
      </c>
      <c r="F66" s="1106" t="s">
        <v>954</v>
      </c>
      <c r="G66" s="1318" t="s">
        <v>931</v>
      </c>
      <c r="H66" s="1318" t="s">
        <v>1126</v>
      </c>
      <c r="I66" s="1106" t="s">
        <v>954</v>
      </c>
      <c r="J66" s="1318" t="s">
        <v>931</v>
      </c>
      <c r="K66" s="1318" t="s">
        <v>1126</v>
      </c>
      <c r="L66" s="1106" t="s">
        <v>954</v>
      </c>
      <c r="M66" s="3154"/>
      <c r="N66" s="3154"/>
      <c r="O66" s="3154"/>
      <c r="P66" s="58"/>
      <c r="Q66" s="56"/>
    </row>
    <row r="67" spans="1:17" ht="19.5" customHeight="1" thickBot="1">
      <c r="A67" s="3134"/>
      <c r="B67" s="3134"/>
      <c r="C67" s="3134"/>
      <c r="D67" s="1107" t="s">
        <v>934</v>
      </c>
      <c r="E67" s="1107" t="s">
        <v>935</v>
      </c>
      <c r="F67" s="1107" t="s">
        <v>936</v>
      </c>
      <c r="G67" s="1107" t="s">
        <v>934</v>
      </c>
      <c r="H67" s="1107" t="s">
        <v>935</v>
      </c>
      <c r="I67" s="1107" t="s">
        <v>936</v>
      </c>
      <c r="J67" s="1107" t="s">
        <v>934</v>
      </c>
      <c r="K67" s="1107" t="s">
        <v>935</v>
      </c>
      <c r="L67" s="1107" t="s">
        <v>936</v>
      </c>
      <c r="M67" s="3155"/>
      <c r="N67" s="3155"/>
      <c r="O67" s="3155"/>
      <c r="P67" s="58"/>
      <c r="Q67" s="56"/>
    </row>
    <row r="68" spans="1:17" ht="18" customHeight="1">
      <c r="A68" s="1052" t="s">
        <v>68</v>
      </c>
      <c r="B68" s="1559" t="s">
        <v>70</v>
      </c>
      <c r="C68" s="1175"/>
      <c r="D68" s="1747">
        <v>91</v>
      </c>
      <c r="E68" s="1747">
        <v>81</v>
      </c>
      <c r="F68" s="1747">
        <v>172</v>
      </c>
      <c r="G68" s="465">
        <v>0</v>
      </c>
      <c r="H68" s="465">
        <v>0</v>
      </c>
      <c r="I68" s="465">
        <v>0</v>
      </c>
      <c r="J68" s="465">
        <f>SUM(D68,G68)</f>
        <v>91</v>
      </c>
      <c r="K68" s="465">
        <f t="shared" ref="K68:L68" si="22">SUM(E68,H68)</f>
        <v>81</v>
      </c>
      <c r="L68" s="465">
        <f t="shared" si="22"/>
        <v>172</v>
      </c>
      <c r="M68" s="659"/>
      <c r="N68" s="1560" t="s">
        <v>506</v>
      </c>
      <c r="O68" s="659" t="s">
        <v>496</v>
      </c>
      <c r="P68" s="56"/>
      <c r="Q68" s="56"/>
    </row>
    <row r="69" spans="1:17" ht="36.75" customHeight="1">
      <c r="A69" s="1052" t="s">
        <v>176</v>
      </c>
      <c r="B69" s="1464" t="s">
        <v>70</v>
      </c>
      <c r="C69" s="1175"/>
      <c r="D69" s="1747">
        <v>82</v>
      </c>
      <c r="E69" s="1747">
        <v>29</v>
      </c>
      <c r="F69" s="1747">
        <v>111</v>
      </c>
      <c r="G69" s="465">
        <v>0</v>
      </c>
      <c r="H69" s="465">
        <v>0</v>
      </c>
      <c r="I69" s="465">
        <v>0</v>
      </c>
      <c r="J69" s="465">
        <f t="shared" ref="J69:J84" si="23">SUM(D69,G69)</f>
        <v>82</v>
      </c>
      <c r="K69" s="465">
        <f t="shared" ref="K69:K84" si="24">SUM(E69,H69)</f>
        <v>29</v>
      </c>
      <c r="L69" s="465">
        <f t="shared" ref="L69:L84" si="25">SUM(F69,I69)</f>
        <v>111</v>
      </c>
      <c r="M69" s="659"/>
      <c r="N69" s="1196" t="s">
        <v>506</v>
      </c>
      <c r="O69" s="1179" t="s">
        <v>1202</v>
      </c>
      <c r="P69" s="56"/>
      <c r="Q69" s="56"/>
    </row>
    <row r="70" spans="1:17" s="56" customFormat="1" ht="25.5" customHeight="1">
      <c r="A70" s="3128" t="s">
        <v>50</v>
      </c>
      <c r="B70" s="3128"/>
      <c r="C70" s="3128"/>
      <c r="D70" s="465">
        <f>SUM(D68:D69,D60,D54,D51,D41,D30,D25,D21,D17,D9:D12)</f>
        <v>1605</v>
      </c>
      <c r="E70" s="465">
        <f>SUM(E68:E69,E60,E54,E51,E41,E30,E25,E21,E17,E9:E12)</f>
        <v>1930</v>
      </c>
      <c r="F70" s="465">
        <f t="shared" ref="F70:F84" si="26">SUM(D70:E70)</f>
        <v>3535</v>
      </c>
      <c r="G70" s="465">
        <v>0</v>
      </c>
      <c r="H70" s="465">
        <v>0</v>
      </c>
      <c r="I70" s="465">
        <v>0</v>
      </c>
      <c r="J70" s="465">
        <f t="shared" si="23"/>
        <v>1605</v>
      </c>
      <c r="K70" s="465">
        <f t="shared" si="24"/>
        <v>1930</v>
      </c>
      <c r="L70" s="465">
        <f t="shared" si="25"/>
        <v>3535</v>
      </c>
      <c r="M70" s="3158" t="s">
        <v>500</v>
      </c>
      <c r="N70" s="3158"/>
      <c r="O70" s="3158"/>
    </row>
    <row r="71" spans="1:17" ht="20.25" customHeight="1">
      <c r="A71" s="465" t="s">
        <v>51</v>
      </c>
      <c r="B71" s="1180"/>
      <c r="C71" s="1180"/>
      <c r="D71" s="1180"/>
      <c r="E71" s="1180"/>
      <c r="F71" s="465"/>
      <c r="G71" s="1180"/>
      <c r="H71" s="1180"/>
      <c r="I71" s="1180"/>
      <c r="J71" s="465"/>
      <c r="K71" s="465"/>
      <c r="L71" s="465"/>
      <c r="M71" s="659"/>
      <c r="N71" s="2868" t="s">
        <v>582</v>
      </c>
      <c r="O71" s="2868"/>
      <c r="P71" s="56"/>
      <c r="Q71" s="56"/>
    </row>
    <row r="72" spans="1:17" s="4" customFormat="1" ht="24.75" customHeight="1">
      <c r="A72" s="3151" t="s">
        <v>272</v>
      </c>
      <c r="B72" s="1052" t="s">
        <v>187</v>
      </c>
      <c r="C72" s="1052"/>
      <c r="D72" s="1681">
        <v>13</v>
      </c>
      <c r="E72" s="1681">
        <v>7</v>
      </c>
      <c r="F72" s="1681">
        <v>20</v>
      </c>
      <c r="G72" s="1681">
        <v>0</v>
      </c>
      <c r="H72" s="1681">
        <v>0</v>
      </c>
      <c r="I72" s="1681">
        <v>0</v>
      </c>
      <c r="J72" s="1681">
        <f t="shared" si="23"/>
        <v>13</v>
      </c>
      <c r="K72" s="1681">
        <f t="shared" si="24"/>
        <v>7</v>
      </c>
      <c r="L72" s="1681">
        <f t="shared" si="25"/>
        <v>20</v>
      </c>
      <c r="M72" s="659"/>
      <c r="N72" s="659" t="s">
        <v>592</v>
      </c>
      <c r="O72" s="3025" t="s">
        <v>483</v>
      </c>
      <c r="P72" s="35"/>
      <c r="Q72" s="35"/>
    </row>
    <row r="73" spans="1:17" s="4" customFormat="1" ht="24.75" customHeight="1">
      <c r="A73" s="3151"/>
      <c r="B73" s="1052" t="s">
        <v>273</v>
      </c>
      <c r="C73" s="1052"/>
      <c r="D73" s="1681">
        <v>4</v>
      </c>
      <c r="E73" s="1681">
        <v>1</v>
      </c>
      <c r="F73" s="1681">
        <v>5</v>
      </c>
      <c r="G73" s="1681">
        <v>0</v>
      </c>
      <c r="H73" s="1681">
        <v>0</v>
      </c>
      <c r="I73" s="1681">
        <v>0</v>
      </c>
      <c r="J73" s="1681">
        <f t="shared" si="23"/>
        <v>4</v>
      </c>
      <c r="K73" s="1681">
        <f t="shared" si="24"/>
        <v>1</v>
      </c>
      <c r="L73" s="1681">
        <f t="shared" si="25"/>
        <v>5</v>
      </c>
      <c r="M73" s="659"/>
      <c r="N73" s="659" t="s">
        <v>704</v>
      </c>
      <c r="O73" s="3026"/>
      <c r="P73" s="35"/>
      <c r="Q73" s="35"/>
    </row>
    <row r="74" spans="1:17" s="4" customFormat="1" ht="24.75" customHeight="1">
      <c r="A74" s="3151"/>
      <c r="B74" s="1052" t="s">
        <v>274</v>
      </c>
      <c r="C74" s="1052"/>
      <c r="D74" s="1747">
        <v>15</v>
      </c>
      <c r="E74" s="1747">
        <v>2</v>
      </c>
      <c r="F74" s="919">
        <v>17</v>
      </c>
      <c r="G74" s="465">
        <v>0</v>
      </c>
      <c r="H74" s="465">
        <v>0</v>
      </c>
      <c r="I74" s="465">
        <v>0</v>
      </c>
      <c r="J74" s="919">
        <f t="shared" si="23"/>
        <v>15</v>
      </c>
      <c r="K74" s="919">
        <f t="shared" si="24"/>
        <v>2</v>
      </c>
      <c r="L74" s="919">
        <f t="shared" si="25"/>
        <v>17</v>
      </c>
      <c r="M74" s="659"/>
      <c r="N74" s="659" t="s">
        <v>690</v>
      </c>
      <c r="O74" s="3146"/>
      <c r="P74" s="35"/>
      <c r="Q74" s="35"/>
    </row>
    <row r="75" spans="1:17" ht="21" customHeight="1">
      <c r="A75" s="2825" t="s">
        <v>219</v>
      </c>
      <c r="B75" s="2825"/>
      <c r="C75" s="2825"/>
      <c r="D75" s="585">
        <f>SUM(D72:D74)</f>
        <v>32</v>
      </c>
      <c r="E75" s="585">
        <f>SUM(E72:E74)</f>
        <v>10</v>
      </c>
      <c r="F75" s="465">
        <f t="shared" ref="F75" si="27">SUM(D75:E75)</f>
        <v>42</v>
      </c>
      <c r="G75" s="465">
        <v>0</v>
      </c>
      <c r="H75" s="465">
        <v>0</v>
      </c>
      <c r="I75" s="465">
        <v>0</v>
      </c>
      <c r="J75" s="465">
        <f t="shared" ref="J75:J79" si="28">SUM(D75,G75)</f>
        <v>32</v>
      </c>
      <c r="K75" s="465">
        <f t="shared" ref="K75:K79" si="29">SUM(E75,H75)</f>
        <v>10</v>
      </c>
      <c r="L75" s="465">
        <f t="shared" ref="L75:L79" si="30">SUM(F75,I75)</f>
        <v>42</v>
      </c>
      <c r="M75" s="2771" t="s">
        <v>2348</v>
      </c>
      <c r="N75" s="2771"/>
      <c r="O75" s="2771"/>
      <c r="P75" s="56"/>
      <c r="Q75" s="56"/>
    </row>
    <row r="76" spans="1:17" s="4" customFormat="1" ht="21" customHeight="1">
      <c r="A76" s="3151" t="s">
        <v>63</v>
      </c>
      <c r="B76" s="1052" t="s">
        <v>77</v>
      </c>
      <c r="C76" s="1052"/>
      <c r="D76" s="1747">
        <v>7</v>
      </c>
      <c r="E76" s="1747">
        <v>6</v>
      </c>
      <c r="F76" s="919">
        <v>13</v>
      </c>
      <c r="G76" s="465">
        <v>0</v>
      </c>
      <c r="H76" s="465">
        <v>0</v>
      </c>
      <c r="I76" s="465">
        <v>0</v>
      </c>
      <c r="J76" s="919">
        <f t="shared" si="28"/>
        <v>7</v>
      </c>
      <c r="K76" s="919">
        <f t="shared" si="29"/>
        <v>6</v>
      </c>
      <c r="L76" s="919">
        <f t="shared" si="30"/>
        <v>13</v>
      </c>
      <c r="M76" s="659"/>
      <c r="N76" s="659" t="s">
        <v>519</v>
      </c>
      <c r="O76" s="3025" t="s">
        <v>487</v>
      </c>
      <c r="P76" s="35"/>
      <c r="Q76" s="35"/>
    </row>
    <row r="77" spans="1:17" s="4" customFormat="1" ht="21" customHeight="1">
      <c r="A77" s="3151"/>
      <c r="B77" s="1052" t="s">
        <v>109</v>
      </c>
      <c r="C77" s="1052"/>
      <c r="D77" s="1747">
        <v>14</v>
      </c>
      <c r="E77" s="1747">
        <v>4</v>
      </c>
      <c r="F77" s="919">
        <v>18</v>
      </c>
      <c r="G77" s="465">
        <v>0</v>
      </c>
      <c r="H77" s="465">
        <v>0</v>
      </c>
      <c r="I77" s="465">
        <v>0</v>
      </c>
      <c r="J77" s="919">
        <f t="shared" si="28"/>
        <v>14</v>
      </c>
      <c r="K77" s="919">
        <f t="shared" si="29"/>
        <v>4</v>
      </c>
      <c r="L77" s="919">
        <f t="shared" si="30"/>
        <v>18</v>
      </c>
      <c r="M77" s="659"/>
      <c r="N77" s="659" t="s">
        <v>521</v>
      </c>
      <c r="O77" s="3146"/>
      <c r="P77" s="35"/>
      <c r="Q77" s="35"/>
    </row>
    <row r="78" spans="1:17" s="4" customFormat="1" ht="21" customHeight="1">
      <c r="A78" s="2825" t="s">
        <v>219</v>
      </c>
      <c r="B78" s="2825"/>
      <c r="C78" s="2825"/>
      <c r="D78" s="465">
        <f>SUM(D76:D77)</f>
        <v>21</v>
      </c>
      <c r="E78" s="465">
        <f>SUM(E76:E77)</f>
        <v>10</v>
      </c>
      <c r="F78" s="919">
        <f t="shared" ref="F78" si="31">SUM(D78:E78)</f>
        <v>31</v>
      </c>
      <c r="G78" s="465">
        <v>0</v>
      </c>
      <c r="H78" s="465">
        <v>0</v>
      </c>
      <c r="I78" s="465">
        <v>0</v>
      </c>
      <c r="J78" s="919">
        <f t="shared" si="28"/>
        <v>21</v>
      </c>
      <c r="K78" s="919">
        <f t="shared" si="29"/>
        <v>10</v>
      </c>
      <c r="L78" s="919">
        <f t="shared" si="30"/>
        <v>31</v>
      </c>
      <c r="M78" s="1166"/>
      <c r="N78" s="2771" t="s">
        <v>2348</v>
      </c>
      <c r="O78" s="2771"/>
      <c r="P78" s="35"/>
      <c r="Q78" s="35"/>
    </row>
    <row r="79" spans="1:17" s="4" customFormat="1" ht="24" customHeight="1">
      <c r="A79" s="1624" t="s">
        <v>182</v>
      </c>
      <c r="B79" s="1052" t="s">
        <v>250</v>
      </c>
      <c r="C79" s="1052"/>
      <c r="D79" s="465">
        <v>2</v>
      </c>
      <c r="E79" s="465">
        <v>2</v>
      </c>
      <c r="F79" s="1747">
        <f t="shared" ref="F79" si="32">SUM(D79:E79)</f>
        <v>4</v>
      </c>
      <c r="G79" s="465">
        <v>0</v>
      </c>
      <c r="H79" s="1453" t="s">
        <v>1300</v>
      </c>
      <c r="I79" s="465">
        <v>0</v>
      </c>
      <c r="J79" s="919">
        <f t="shared" si="28"/>
        <v>2</v>
      </c>
      <c r="K79" s="919">
        <f t="shared" si="29"/>
        <v>2</v>
      </c>
      <c r="L79" s="919">
        <f t="shared" si="30"/>
        <v>4</v>
      </c>
      <c r="M79" s="659"/>
      <c r="N79" s="659" t="s">
        <v>507</v>
      </c>
      <c r="O79" s="1614" t="s">
        <v>680</v>
      </c>
      <c r="P79" s="35"/>
      <c r="Q79" s="35"/>
    </row>
    <row r="80" spans="1:17" ht="36" customHeight="1">
      <c r="A80" s="3151" t="s">
        <v>64</v>
      </c>
      <c r="B80" s="1052" t="s">
        <v>87</v>
      </c>
      <c r="C80" s="1175"/>
      <c r="D80" s="1747">
        <v>32</v>
      </c>
      <c r="E80" s="1747">
        <v>10</v>
      </c>
      <c r="F80" s="1747">
        <v>42</v>
      </c>
      <c r="G80" s="465">
        <v>0</v>
      </c>
      <c r="H80" s="465">
        <v>0</v>
      </c>
      <c r="I80" s="465">
        <v>0</v>
      </c>
      <c r="J80" s="465">
        <f t="shared" si="23"/>
        <v>32</v>
      </c>
      <c r="K80" s="465">
        <f t="shared" si="24"/>
        <v>10</v>
      </c>
      <c r="L80" s="465">
        <f t="shared" si="25"/>
        <v>42</v>
      </c>
      <c r="M80" s="659"/>
      <c r="N80" s="575" t="s">
        <v>529</v>
      </c>
      <c r="O80" s="3028" t="s">
        <v>527</v>
      </c>
      <c r="P80" s="56"/>
      <c r="Q80" s="56"/>
    </row>
    <row r="81" spans="1:17" ht="24" customHeight="1">
      <c r="A81" s="3151"/>
      <c r="B81" s="1052" t="s">
        <v>84</v>
      </c>
      <c r="C81" s="1175"/>
      <c r="D81" s="1747">
        <v>22</v>
      </c>
      <c r="E81" s="1747">
        <v>6</v>
      </c>
      <c r="F81" s="1747">
        <v>28</v>
      </c>
      <c r="G81" s="465">
        <v>0</v>
      </c>
      <c r="H81" s="465">
        <v>0</v>
      </c>
      <c r="I81" s="465">
        <v>0</v>
      </c>
      <c r="J81" s="465">
        <f t="shared" si="23"/>
        <v>22</v>
      </c>
      <c r="K81" s="465">
        <f t="shared" si="24"/>
        <v>6</v>
      </c>
      <c r="L81" s="465">
        <f t="shared" si="25"/>
        <v>28</v>
      </c>
      <c r="M81" s="659"/>
      <c r="N81" s="659" t="s">
        <v>532</v>
      </c>
      <c r="O81" s="3157"/>
      <c r="P81" s="56"/>
      <c r="Q81" s="56"/>
    </row>
    <row r="82" spans="1:17" ht="24" customHeight="1">
      <c r="A82" s="3151"/>
      <c r="B82" s="1052" t="s">
        <v>97</v>
      </c>
      <c r="C82" s="1175"/>
      <c r="D82" s="1747">
        <v>19</v>
      </c>
      <c r="E82" s="1747">
        <v>7</v>
      </c>
      <c r="F82" s="1747">
        <v>26</v>
      </c>
      <c r="G82" s="465">
        <v>0</v>
      </c>
      <c r="H82" s="465">
        <v>0</v>
      </c>
      <c r="I82" s="465">
        <v>0</v>
      </c>
      <c r="J82" s="465">
        <f t="shared" si="23"/>
        <v>19</v>
      </c>
      <c r="K82" s="465">
        <f t="shared" si="24"/>
        <v>7</v>
      </c>
      <c r="L82" s="465">
        <f t="shared" si="25"/>
        <v>26</v>
      </c>
      <c r="M82" s="659"/>
      <c r="N82" s="659" t="s">
        <v>533</v>
      </c>
      <c r="O82" s="3157"/>
      <c r="P82" s="56"/>
      <c r="Q82" s="56"/>
    </row>
    <row r="83" spans="1:17" ht="24" customHeight="1" thickBot="1">
      <c r="A83" s="2804"/>
      <c r="B83" s="2198" t="s">
        <v>276</v>
      </c>
      <c r="C83" s="1176"/>
      <c r="D83" s="2190">
        <v>22</v>
      </c>
      <c r="E83" s="2190">
        <v>10</v>
      </c>
      <c r="F83" s="2190">
        <v>32</v>
      </c>
      <c r="G83" s="2190">
        <v>0</v>
      </c>
      <c r="H83" s="2190">
        <v>0</v>
      </c>
      <c r="I83" s="2190">
        <v>0</v>
      </c>
      <c r="J83" s="2190">
        <f t="shared" si="23"/>
        <v>22</v>
      </c>
      <c r="K83" s="2190">
        <f t="shared" si="24"/>
        <v>10</v>
      </c>
      <c r="L83" s="2190">
        <f t="shared" si="25"/>
        <v>32</v>
      </c>
      <c r="M83" s="726"/>
      <c r="N83" s="726" t="s">
        <v>723</v>
      </c>
      <c r="O83" s="3157"/>
      <c r="P83" s="56"/>
      <c r="Q83" s="56"/>
    </row>
    <row r="84" spans="1:17" ht="24" customHeight="1" thickBot="1">
      <c r="A84" s="3168" t="s">
        <v>219</v>
      </c>
      <c r="B84" s="3168"/>
      <c r="C84" s="3168"/>
      <c r="D84" s="2202">
        <f>SUM(D80:D83)</f>
        <v>95</v>
      </c>
      <c r="E84" s="2202">
        <f>SUM(E80:E83)</f>
        <v>33</v>
      </c>
      <c r="F84" s="2202">
        <f t="shared" si="26"/>
        <v>128</v>
      </c>
      <c r="G84" s="2202">
        <v>0</v>
      </c>
      <c r="H84" s="2202">
        <v>0</v>
      </c>
      <c r="I84" s="2202">
        <v>0</v>
      </c>
      <c r="J84" s="2202">
        <f t="shared" si="23"/>
        <v>95</v>
      </c>
      <c r="K84" s="2202">
        <f t="shared" si="24"/>
        <v>33</v>
      </c>
      <c r="L84" s="2202">
        <f t="shared" si="25"/>
        <v>128</v>
      </c>
      <c r="M84" s="3169" t="s">
        <v>2348</v>
      </c>
      <c r="N84" s="3169"/>
      <c r="O84" s="3169"/>
      <c r="P84" s="56"/>
      <c r="Q84" s="56"/>
    </row>
    <row r="85" spans="1:17" ht="15.75" thickTop="1">
      <c r="A85" s="1124"/>
      <c r="B85" s="1124"/>
      <c r="C85" s="1124"/>
      <c r="D85" s="1124"/>
      <c r="E85" s="1124"/>
      <c r="F85" s="1124"/>
      <c r="G85" s="1124"/>
      <c r="H85" s="1124"/>
      <c r="I85" s="1124"/>
      <c r="J85" s="1124"/>
      <c r="K85" s="1124"/>
      <c r="L85" s="1124"/>
      <c r="M85" s="1124"/>
      <c r="N85" s="1124"/>
      <c r="O85" s="1124"/>
    </row>
    <row r="86" spans="1:17">
      <c r="A86" s="1124"/>
      <c r="B86" s="1124"/>
      <c r="C86" s="1124"/>
      <c r="D86" s="1124"/>
      <c r="E86" s="1124"/>
      <c r="F86" s="1124"/>
      <c r="G86" s="1124"/>
      <c r="H86" s="1124"/>
      <c r="I86" s="1124"/>
      <c r="J86" s="1124"/>
      <c r="K86" s="1124"/>
      <c r="L86" s="1124"/>
      <c r="M86" s="1124"/>
      <c r="N86" s="1124"/>
      <c r="O86" s="1124"/>
    </row>
    <row r="87" spans="1:17">
      <c r="A87" s="1124"/>
      <c r="B87" s="1124"/>
      <c r="C87" s="1124"/>
      <c r="D87" s="1124"/>
      <c r="E87" s="1124"/>
      <c r="F87" s="1124"/>
      <c r="G87" s="1124"/>
      <c r="H87" s="1124"/>
      <c r="I87" s="1124"/>
      <c r="J87" s="1124"/>
      <c r="K87" s="1124"/>
      <c r="L87" s="1124"/>
      <c r="M87" s="1124"/>
      <c r="N87" s="1124"/>
      <c r="O87" s="1124"/>
    </row>
    <row r="88" spans="1:17">
      <c r="A88" s="1124"/>
      <c r="B88" s="1124"/>
      <c r="C88" s="1124"/>
      <c r="D88" s="1124"/>
      <c r="E88" s="1124"/>
      <c r="F88" s="1124"/>
      <c r="G88" s="1124"/>
      <c r="H88" s="1124"/>
      <c r="I88" s="1124"/>
      <c r="J88" s="1124"/>
      <c r="K88" s="1124"/>
      <c r="L88" s="1124"/>
      <c r="M88" s="1124"/>
      <c r="N88" s="1124"/>
      <c r="O88" s="1124"/>
    </row>
    <row r="89" spans="1:17">
      <c r="A89" s="1124"/>
      <c r="B89" s="1124"/>
      <c r="C89" s="1124"/>
      <c r="D89" s="1124"/>
      <c r="E89" s="1124"/>
      <c r="F89" s="1124"/>
      <c r="G89" s="1124"/>
      <c r="H89" s="1124"/>
      <c r="I89" s="1124"/>
      <c r="J89" s="1124"/>
      <c r="K89" s="1124"/>
      <c r="L89" s="1124"/>
      <c r="M89" s="1124"/>
      <c r="N89" s="1124"/>
      <c r="O89" s="1124"/>
    </row>
    <row r="90" spans="1:17">
      <c r="A90" s="1124"/>
      <c r="B90" s="1124"/>
      <c r="C90" s="1124"/>
      <c r="D90" s="1124"/>
      <c r="E90" s="1124"/>
      <c r="F90" s="1124"/>
      <c r="G90" s="1124"/>
      <c r="H90" s="1124"/>
      <c r="I90" s="1124"/>
      <c r="J90" s="1124"/>
      <c r="K90" s="1124"/>
      <c r="L90" s="1124"/>
      <c r="M90" s="1124"/>
      <c r="N90" s="1124"/>
      <c r="O90" s="1124"/>
    </row>
    <row r="91" spans="1:17">
      <c r="A91" s="1124"/>
      <c r="B91" s="1124"/>
      <c r="C91" s="1124"/>
      <c r="D91" s="1124"/>
      <c r="E91" s="1124"/>
      <c r="F91" s="1124"/>
      <c r="G91" s="1124"/>
      <c r="H91" s="1124"/>
      <c r="I91" s="1124"/>
      <c r="J91" s="1124"/>
      <c r="K91" s="1124"/>
      <c r="L91" s="1124"/>
      <c r="M91" s="1124"/>
      <c r="N91" s="1124"/>
      <c r="O91" s="1124"/>
    </row>
    <row r="92" spans="1:17" ht="4.5" customHeight="1">
      <c r="A92" s="1124"/>
      <c r="B92" s="1124"/>
      <c r="C92" s="1124"/>
      <c r="D92" s="1124"/>
      <c r="E92" s="1124"/>
      <c r="F92" s="1124"/>
      <c r="G92" s="1124"/>
      <c r="H92" s="1124"/>
      <c r="I92" s="1124"/>
      <c r="J92" s="1124"/>
      <c r="K92" s="1124"/>
      <c r="L92" s="1124"/>
      <c r="M92" s="1124"/>
      <c r="N92" s="1124"/>
      <c r="O92" s="1124"/>
    </row>
    <row r="93" spans="1:17" hidden="1">
      <c r="A93" s="1124"/>
      <c r="B93" s="1124"/>
      <c r="C93" s="1124"/>
      <c r="D93" s="1124"/>
      <c r="E93" s="1124"/>
      <c r="F93" s="1124"/>
      <c r="G93" s="1124"/>
      <c r="H93" s="1124"/>
      <c r="I93" s="1124"/>
      <c r="J93" s="1124"/>
      <c r="K93" s="1124"/>
      <c r="L93" s="1124"/>
      <c r="M93" s="1124"/>
      <c r="N93" s="1124"/>
      <c r="O93" s="1124"/>
    </row>
    <row r="94" spans="1:17" hidden="1">
      <c r="A94" s="1124"/>
      <c r="B94" s="1124"/>
      <c r="C94" s="1124"/>
      <c r="D94" s="1124"/>
      <c r="E94" s="1124"/>
      <c r="F94" s="1124"/>
      <c r="G94" s="1124"/>
      <c r="H94" s="1124"/>
      <c r="I94" s="1124"/>
      <c r="J94" s="1124"/>
      <c r="K94" s="1124"/>
      <c r="L94" s="1124"/>
      <c r="M94" s="1124"/>
      <c r="N94" s="1124"/>
      <c r="O94" s="1124"/>
    </row>
    <row r="95" spans="1:17" s="348" customFormat="1" ht="24" customHeight="1" thickBot="1">
      <c r="A95" s="1169" t="s">
        <v>2201</v>
      </c>
      <c r="B95" s="1169"/>
      <c r="C95" s="1169"/>
      <c r="D95" s="1169"/>
      <c r="E95" s="1169"/>
      <c r="F95" s="1169"/>
      <c r="G95" s="1169"/>
      <c r="H95" s="1169"/>
      <c r="I95" s="1169"/>
      <c r="J95" s="1169"/>
      <c r="K95" s="1169"/>
      <c r="L95" s="1169"/>
      <c r="M95" s="2251"/>
      <c r="N95" s="3149" t="s">
        <v>1654</v>
      </c>
      <c r="O95" s="3149"/>
      <c r="P95" s="355"/>
      <c r="Q95" s="355"/>
    </row>
    <row r="96" spans="1:17" ht="19.5" customHeight="1" thickTop="1">
      <c r="A96" s="3133" t="s">
        <v>53</v>
      </c>
      <c r="B96" s="3133" t="s">
        <v>54</v>
      </c>
      <c r="C96" s="3133" t="s">
        <v>55</v>
      </c>
      <c r="D96" s="3150" t="s">
        <v>45</v>
      </c>
      <c r="E96" s="3150"/>
      <c r="F96" s="3150"/>
      <c r="G96" s="3150" t="s">
        <v>46</v>
      </c>
      <c r="H96" s="3150"/>
      <c r="I96" s="3150"/>
      <c r="J96" s="3150" t="s">
        <v>905</v>
      </c>
      <c r="K96" s="3150"/>
      <c r="L96" s="3150"/>
      <c r="M96" s="3153" t="s">
        <v>503</v>
      </c>
      <c r="N96" s="3153" t="s">
        <v>509</v>
      </c>
      <c r="O96" s="3153" t="s">
        <v>502</v>
      </c>
      <c r="P96" s="58"/>
      <c r="Q96" s="56"/>
    </row>
    <row r="97" spans="1:17" ht="19.5" customHeight="1">
      <c r="A97" s="2859"/>
      <c r="B97" s="2859"/>
      <c r="C97" s="2859"/>
      <c r="D97" s="3148" t="s">
        <v>1673</v>
      </c>
      <c r="E97" s="3148"/>
      <c r="F97" s="3148"/>
      <c r="G97" s="3148" t="s">
        <v>463</v>
      </c>
      <c r="H97" s="3148"/>
      <c r="I97" s="3148"/>
      <c r="J97" s="3148" t="s">
        <v>464</v>
      </c>
      <c r="K97" s="3148"/>
      <c r="L97" s="3148"/>
      <c r="M97" s="3154"/>
      <c r="N97" s="3154"/>
      <c r="O97" s="3154"/>
      <c r="P97" s="58"/>
      <c r="Q97" s="56"/>
    </row>
    <row r="98" spans="1:17" ht="19.5" customHeight="1">
      <c r="A98" s="2859"/>
      <c r="B98" s="2859"/>
      <c r="C98" s="2859"/>
      <c r="D98" s="1318" t="s">
        <v>931</v>
      </c>
      <c r="E98" s="1318" t="s">
        <v>1126</v>
      </c>
      <c r="F98" s="1106" t="s">
        <v>954</v>
      </c>
      <c r="G98" s="1318" t="s">
        <v>931</v>
      </c>
      <c r="H98" s="1318" t="s">
        <v>1126</v>
      </c>
      <c r="I98" s="1106" t="s">
        <v>954</v>
      </c>
      <c r="J98" s="1318" t="s">
        <v>931</v>
      </c>
      <c r="K98" s="1318" t="s">
        <v>1126</v>
      </c>
      <c r="L98" s="1106" t="s">
        <v>954</v>
      </c>
      <c r="M98" s="3154"/>
      <c r="N98" s="3154"/>
      <c r="O98" s="3154"/>
      <c r="P98" s="58"/>
      <c r="Q98" s="56"/>
    </row>
    <row r="99" spans="1:17" ht="19.5" customHeight="1" thickBot="1">
      <c r="A99" s="3134"/>
      <c r="B99" s="3134"/>
      <c r="C99" s="3134"/>
      <c r="D99" s="1107" t="s">
        <v>934</v>
      </c>
      <c r="E99" s="1107" t="s">
        <v>935</v>
      </c>
      <c r="F99" s="1107" t="s">
        <v>936</v>
      </c>
      <c r="G99" s="1107" t="s">
        <v>934</v>
      </c>
      <c r="H99" s="1107" t="s">
        <v>935</v>
      </c>
      <c r="I99" s="1107" t="s">
        <v>936</v>
      </c>
      <c r="J99" s="1107" t="s">
        <v>934</v>
      </c>
      <c r="K99" s="1107" t="s">
        <v>935</v>
      </c>
      <c r="L99" s="1107" t="s">
        <v>936</v>
      </c>
      <c r="M99" s="3155"/>
      <c r="N99" s="3155"/>
      <c r="O99" s="3155"/>
      <c r="P99" s="58"/>
      <c r="Q99" s="56"/>
    </row>
    <row r="100" spans="1:17" ht="27" customHeight="1">
      <c r="A100" s="3151" t="s">
        <v>125</v>
      </c>
      <c r="B100" s="1052" t="s">
        <v>77</v>
      </c>
      <c r="C100" s="1052"/>
      <c r="D100" s="1747">
        <v>12</v>
      </c>
      <c r="E100" s="1747">
        <v>21</v>
      </c>
      <c r="F100" s="1747">
        <v>33</v>
      </c>
      <c r="G100" s="465">
        <v>0</v>
      </c>
      <c r="H100" s="465">
        <v>0</v>
      </c>
      <c r="I100" s="465">
        <v>0</v>
      </c>
      <c r="J100" s="465">
        <f t="shared" ref="J100:J110" si="33">SUM(D100,G100)</f>
        <v>12</v>
      </c>
      <c r="K100" s="465">
        <f t="shared" ref="K100:K110" si="34">SUM(E100,H100)</f>
        <v>21</v>
      </c>
      <c r="L100" s="465">
        <f t="shared" ref="L100:L110" si="35">SUM(F100,I100)</f>
        <v>33</v>
      </c>
      <c r="M100" s="659"/>
      <c r="N100" s="659" t="s">
        <v>521</v>
      </c>
      <c r="O100" s="3152" t="s">
        <v>590</v>
      </c>
      <c r="P100" s="56"/>
      <c r="Q100" s="56"/>
    </row>
    <row r="101" spans="1:17" ht="27" customHeight="1">
      <c r="A101" s="3151"/>
      <c r="B101" s="1052" t="s">
        <v>78</v>
      </c>
      <c r="C101" s="1052"/>
      <c r="D101" s="1747">
        <v>9</v>
      </c>
      <c r="E101" s="1747">
        <v>5</v>
      </c>
      <c r="F101" s="1747">
        <v>14</v>
      </c>
      <c r="G101" s="465">
        <v>0</v>
      </c>
      <c r="H101" s="465">
        <v>0</v>
      </c>
      <c r="I101" s="465">
        <v>0</v>
      </c>
      <c r="J101" s="465">
        <f t="shared" si="33"/>
        <v>9</v>
      </c>
      <c r="K101" s="465">
        <f t="shared" si="34"/>
        <v>5</v>
      </c>
      <c r="L101" s="465">
        <f t="shared" si="35"/>
        <v>14</v>
      </c>
      <c r="M101" s="659"/>
      <c r="N101" s="659" t="s">
        <v>522</v>
      </c>
      <c r="O101" s="3026"/>
      <c r="P101" s="56"/>
      <c r="Q101" s="56"/>
    </row>
    <row r="102" spans="1:17" ht="27" customHeight="1">
      <c r="A102" s="3151"/>
      <c r="B102" s="1052" t="s">
        <v>79</v>
      </c>
      <c r="C102" s="1052"/>
      <c r="D102" s="1747">
        <v>26</v>
      </c>
      <c r="E102" s="1747">
        <v>12</v>
      </c>
      <c r="F102" s="1747">
        <v>38</v>
      </c>
      <c r="G102" s="465">
        <v>0</v>
      </c>
      <c r="H102" s="465">
        <v>0</v>
      </c>
      <c r="I102" s="465">
        <v>0</v>
      </c>
      <c r="J102" s="465">
        <f t="shared" si="33"/>
        <v>26</v>
      </c>
      <c r="K102" s="465">
        <f t="shared" si="34"/>
        <v>12</v>
      </c>
      <c r="L102" s="465">
        <f t="shared" si="35"/>
        <v>38</v>
      </c>
      <c r="M102" s="659"/>
      <c r="N102" s="659" t="s">
        <v>523</v>
      </c>
      <c r="O102" s="3026"/>
      <c r="P102" s="56"/>
      <c r="Q102" s="56"/>
    </row>
    <row r="103" spans="1:17" ht="27" customHeight="1">
      <c r="A103" s="3151"/>
      <c r="B103" s="1052" t="s">
        <v>100</v>
      </c>
      <c r="C103" s="1052"/>
      <c r="D103" s="1747">
        <v>18</v>
      </c>
      <c r="E103" s="1747">
        <v>26</v>
      </c>
      <c r="F103" s="1747">
        <v>44</v>
      </c>
      <c r="G103" s="465">
        <v>0</v>
      </c>
      <c r="H103" s="465">
        <v>0</v>
      </c>
      <c r="I103" s="465">
        <v>0</v>
      </c>
      <c r="J103" s="465">
        <f t="shared" si="33"/>
        <v>18</v>
      </c>
      <c r="K103" s="465">
        <f t="shared" si="34"/>
        <v>26</v>
      </c>
      <c r="L103" s="465">
        <f t="shared" si="35"/>
        <v>44</v>
      </c>
      <c r="M103" s="659"/>
      <c r="N103" s="659" t="s">
        <v>544</v>
      </c>
      <c r="O103" s="3026"/>
      <c r="P103" s="56"/>
      <c r="Q103" s="56"/>
    </row>
    <row r="104" spans="1:17" ht="27" customHeight="1">
      <c r="A104" s="3151"/>
      <c r="B104" s="1052" t="s">
        <v>101</v>
      </c>
      <c r="C104" s="1052"/>
      <c r="D104" s="1747">
        <v>35</v>
      </c>
      <c r="E104" s="1747">
        <v>38</v>
      </c>
      <c r="F104" s="1747">
        <v>73</v>
      </c>
      <c r="G104" s="465">
        <v>0</v>
      </c>
      <c r="H104" s="465">
        <v>0</v>
      </c>
      <c r="I104" s="465">
        <v>0</v>
      </c>
      <c r="J104" s="465">
        <f t="shared" si="33"/>
        <v>35</v>
      </c>
      <c r="K104" s="465">
        <f t="shared" si="34"/>
        <v>38</v>
      </c>
      <c r="L104" s="465">
        <f t="shared" si="35"/>
        <v>73</v>
      </c>
      <c r="M104" s="659"/>
      <c r="N104" s="659" t="s">
        <v>605</v>
      </c>
      <c r="O104" s="3026"/>
      <c r="P104" s="56"/>
      <c r="Q104" s="56"/>
    </row>
    <row r="105" spans="1:17" ht="27" customHeight="1">
      <c r="A105" s="3151"/>
      <c r="B105" s="1052" t="s">
        <v>88</v>
      </c>
      <c r="C105" s="1052"/>
      <c r="D105" s="1747">
        <v>20</v>
      </c>
      <c r="E105" s="1747">
        <v>11</v>
      </c>
      <c r="F105" s="1747">
        <v>31</v>
      </c>
      <c r="G105" s="465">
        <v>0</v>
      </c>
      <c r="H105" s="465">
        <v>0</v>
      </c>
      <c r="I105" s="465">
        <v>0</v>
      </c>
      <c r="J105" s="465">
        <f t="shared" si="33"/>
        <v>20</v>
      </c>
      <c r="K105" s="465">
        <f t="shared" si="34"/>
        <v>11</v>
      </c>
      <c r="L105" s="465">
        <f t="shared" si="35"/>
        <v>31</v>
      </c>
      <c r="M105" s="659"/>
      <c r="N105" s="659" t="s">
        <v>538</v>
      </c>
      <c r="O105" s="3026"/>
      <c r="P105" s="56"/>
      <c r="Q105" s="56"/>
    </row>
    <row r="106" spans="1:17" ht="35.25" customHeight="1">
      <c r="A106" s="3151"/>
      <c r="B106" s="1052" t="s">
        <v>180</v>
      </c>
      <c r="C106" s="1052"/>
      <c r="D106" s="1747">
        <v>73</v>
      </c>
      <c r="E106" s="1747">
        <v>30</v>
      </c>
      <c r="F106" s="1747">
        <v>103</v>
      </c>
      <c r="G106" s="465">
        <v>0</v>
      </c>
      <c r="H106" s="465">
        <v>0</v>
      </c>
      <c r="I106" s="465">
        <v>0</v>
      </c>
      <c r="J106" s="465">
        <f t="shared" si="33"/>
        <v>73</v>
      </c>
      <c r="K106" s="465">
        <f t="shared" si="34"/>
        <v>30</v>
      </c>
      <c r="L106" s="465">
        <f t="shared" si="35"/>
        <v>103</v>
      </c>
      <c r="M106" s="659"/>
      <c r="N106" s="575" t="s">
        <v>687</v>
      </c>
      <c r="O106" s="3146"/>
      <c r="P106" s="56"/>
      <c r="Q106" s="56"/>
    </row>
    <row r="107" spans="1:17" ht="27" customHeight="1">
      <c r="A107" s="2825" t="s">
        <v>219</v>
      </c>
      <c r="B107" s="2825"/>
      <c r="C107" s="2825"/>
      <c r="D107" s="465">
        <f>SUM(D100:D106)</f>
        <v>193</v>
      </c>
      <c r="E107" s="465">
        <f>SUM(E100:E106)</f>
        <v>143</v>
      </c>
      <c r="F107" s="465">
        <f t="shared" ref="F107:F110" si="36">SUM(D107:E107)</f>
        <v>336</v>
      </c>
      <c r="G107" s="465">
        <v>0</v>
      </c>
      <c r="H107" s="465">
        <v>0</v>
      </c>
      <c r="I107" s="465">
        <v>0</v>
      </c>
      <c r="J107" s="465">
        <f t="shared" si="33"/>
        <v>193</v>
      </c>
      <c r="K107" s="465">
        <f t="shared" si="34"/>
        <v>143</v>
      </c>
      <c r="L107" s="465">
        <f t="shared" si="35"/>
        <v>336</v>
      </c>
      <c r="M107" s="2771" t="s">
        <v>2348</v>
      </c>
      <c r="N107" s="2771"/>
      <c r="O107" s="2771"/>
      <c r="P107" s="56"/>
      <c r="Q107" s="56"/>
    </row>
    <row r="108" spans="1:17" ht="27" customHeight="1">
      <c r="A108" s="1052" t="s">
        <v>68</v>
      </c>
      <c r="B108" s="1464" t="s">
        <v>70</v>
      </c>
      <c r="C108" s="1052"/>
      <c r="D108" s="1747">
        <v>40</v>
      </c>
      <c r="E108" s="1747">
        <v>10</v>
      </c>
      <c r="F108" s="1747">
        <v>50</v>
      </c>
      <c r="G108" s="465">
        <v>0</v>
      </c>
      <c r="H108" s="465">
        <v>0</v>
      </c>
      <c r="I108" s="465">
        <v>0</v>
      </c>
      <c r="J108" s="465">
        <f t="shared" si="33"/>
        <v>40</v>
      </c>
      <c r="K108" s="465">
        <f t="shared" si="34"/>
        <v>10</v>
      </c>
      <c r="L108" s="465">
        <f t="shared" si="35"/>
        <v>50</v>
      </c>
      <c r="M108" s="659"/>
      <c r="N108" s="1196" t="s">
        <v>506</v>
      </c>
      <c r="O108" s="659" t="s">
        <v>496</v>
      </c>
      <c r="P108" s="56"/>
      <c r="Q108" s="56"/>
    </row>
    <row r="109" spans="1:17" ht="27" customHeight="1" thickBot="1">
      <c r="A109" s="3162" t="s">
        <v>52</v>
      </c>
      <c r="B109" s="3162"/>
      <c r="C109" s="3162"/>
      <c r="D109" s="607">
        <f>SUM(D108,D107,D84,D79,D78,D75)</f>
        <v>383</v>
      </c>
      <c r="E109" s="607">
        <f>SUM(E108,E107,E84,E79,E78,E75)</f>
        <v>208</v>
      </c>
      <c r="F109" s="607">
        <f t="shared" si="36"/>
        <v>591</v>
      </c>
      <c r="G109" s="607">
        <v>0</v>
      </c>
      <c r="H109" s="607">
        <v>0</v>
      </c>
      <c r="I109" s="607">
        <v>0</v>
      </c>
      <c r="J109" s="607">
        <f t="shared" si="33"/>
        <v>383</v>
      </c>
      <c r="K109" s="607">
        <f t="shared" si="34"/>
        <v>208</v>
      </c>
      <c r="L109" s="607">
        <f t="shared" si="35"/>
        <v>591</v>
      </c>
      <c r="M109" s="3163" t="s">
        <v>588</v>
      </c>
      <c r="N109" s="3163"/>
      <c r="O109" s="3163"/>
      <c r="P109" s="56"/>
      <c r="Q109" s="56"/>
    </row>
    <row r="110" spans="1:17" ht="27" customHeight="1" thickBot="1">
      <c r="A110" s="2877" t="s">
        <v>277</v>
      </c>
      <c r="B110" s="2877"/>
      <c r="C110" s="2877"/>
      <c r="D110" s="643">
        <f>SUM(D109,D70)</f>
        <v>1988</v>
      </c>
      <c r="E110" s="643">
        <f>SUM(E109,E70)</f>
        <v>2138</v>
      </c>
      <c r="F110" s="643">
        <f t="shared" si="36"/>
        <v>4126</v>
      </c>
      <c r="G110" s="643">
        <v>0</v>
      </c>
      <c r="H110" s="643">
        <v>0</v>
      </c>
      <c r="I110" s="643">
        <v>0</v>
      </c>
      <c r="J110" s="643">
        <f t="shared" si="33"/>
        <v>1988</v>
      </c>
      <c r="K110" s="643">
        <f t="shared" si="34"/>
        <v>2138</v>
      </c>
      <c r="L110" s="643">
        <f t="shared" si="35"/>
        <v>4126</v>
      </c>
      <c r="M110" s="2878" t="s">
        <v>2351</v>
      </c>
      <c r="N110" s="2878"/>
      <c r="O110" s="2878"/>
      <c r="P110" s="56"/>
      <c r="Q110" s="56"/>
    </row>
    <row r="111" spans="1:17" ht="15.75" thickTop="1">
      <c r="A111" s="1124"/>
      <c r="B111" s="1124"/>
      <c r="C111" s="1124"/>
      <c r="D111" s="1124"/>
      <c r="E111" s="1124"/>
      <c r="F111" s="1124"/>
      <c r="G111" s="1124"/>
      <c r="H111" s="1124"/>
      <c r="I111" s="1124"/>
      <c r="J111" s="1124"/>
      <c r="K111" s="1124"/>
      <c r="L111" s="1124"/>
      <c r="M111" s="1124"/>
      <c r="N111" s="1124"/>
      <c r="O111" s="1124"/>
      <c r="P111" s="56"/>
      <c r="Q111" s="56"/>
    </row>
    <row r="112" spans="1:17">
      <c r="A112" s="1124"/>
      <c r="B112" s="1124"/>
      <c r="C112" s="1124"/>
      <c r="D112" s="1124"/>
      <c r="E112" s="1124"/>
      <c r="F112" s="1124"/>
      <c r="G112" s="1124"/>
      <c r="H112" s="1124"/>
      <c r="I112" s="1124"/>
      <c r="J112" s="1124"/>
      <c r="K112" s="1124"/>
      <c r="L112" s="1124"/>
      <c r="M112" s="1124"/>
      <c r="N112" s="1124"/>
      <c r="O112" s="1124"/>
    </row>
    <row r="113" spans="1:15">
      <c r="A113" s="1124"/>
      <c r="B113" s="1124"/>
      <c r="C113" s="1124"/>
      <c r="D113" s="1124"/>
      <c r="E113" s="1124"/>
      <c r="F113" s="1124"/>
      <c r="G113" s="1124"/>
      <c r="H113" s="1124"/>
      <c r="I113" s="1124"/>
      <c r="J113" s="1124"/>
      <c r="K113" s="1124"/>
      <c r="L113" s="1124"/>
      <c r="M113" s="1124"/>
      <c r="N113" s="1124"/>
      <c r="O113" s="1124"/>
    </row>
    <row r="114" spans="1:15">
      <c r="A114" s="1124"/>
      <c r="B114" s="1124"/>
      <c r="C114" s="1124"/>
      <c r="D114" s="1124"/>
      <c r="E114" s="1124"/>
      <c r="F114" s="1124"/>
      <c r="G114" s="1124"/>
      <c r="H114" s="1124"/>
      <c r="I114" s="1124"/>
      <c r="J114" s="1124"/>
      <c r="K114" s="1124"/>
      <c r="L114" s="1124"/>
      <c r="M114" s="1124"/>
      <c r="N114" s="1124"/>
      <c r="O114" s="1124"/>
    </row>
    <row r="115" spans="1:15">
      <c r="A115" s="1124"/>
      <c r="B115" s="1124"/>
      <c r="C115" s="1124"/>
      <c r="D115" s="1124"/>
      <c r="E115" s="1124"/>
      <c r="F115" s="1124"/>
      <c r="G115" s="1124"/>
      <c r="H115" s="1124"/>
      <c r="I115" s="1124"/>
      <c r="J115" s="1124"/>
      <c r="K115" s="1124"/>
      <c r="L115" s="1124"/>
      <c r="M115" s="1124"/>
      <c r="N115" s="1124"/>
      <c r="O115" s="1124"/>
    </row>
    <row r="116" spans="1:15">
      <c r="A116" s="1124"/>
      <c r="B116" s="1124"/>
      <c r="C116" s="1124"/>
      <c r="D116" s="1124"/>
      <c r="E116" s="1124"/>
      <c r="F116" s="1124"/>
      <c r="G116" s="1124"/>
      <c r="H116" s="1124"/>
      <c r="I116" s="1124"/>
      <c r="J116" s="1124"/>
      <c r="K116" s="1124"/>
      <c r="L116" s="1124"/>
      <c r="M116" s="1124"/>
      <c r="N116" s="1124"/>
      <c r="O116" s="1124"/>
    </row>
    <row r="117" spans="1:15">
      <c r="A117" s="1124"/>
      <c r="B117" s="1124"/>
      <c r="C117" s="1124"/>
      <c r="D117" s="1124"/>
      <c r="E117" s="1124"/>
      <c r="F117" s="1124"/>
      <c r="G117" s="1124"/>
      <c r="H117" s="1124"/>
      <c r="I117" s="1124"/>
      <c r="J117" s="1124"/>
      <c r="K117" s="1124"/>
      <c r="L117" s="1124"/>
      <c r="M117" s="1124"/>
      <c r="N117" s="1124"/>
      <c r="O117" s="1124"/>
    </row>
    <row r="118" spans="1:15">
      <c r="A118" s="1124"/>
      <c r="B118" s="1124"/>
      <c r="C118" s="1124"/>
      <c r="D118" s="1124"/>
      <c r="E118" s="1124"/>
      <c r="F118" s="1124"/>
      <c r="G118" s="1124"/>
      <c r="H118" s="1124"/>
      <c r="I118" s="1124"/>
      <c r="J118" s="1124"/>
      <c r="K118" s="1124"/>
      <c r="L118" s="1124"/>
      <c r="M118" s="1124"/>
      <c r="N118" s="1124"/>
      <c r="O118" s="1124"/>
    </row>
    <row r="119" spans="1:15">
      <c r="A119" s="1124"/>
      <c r="B119" s="1124"/>
      <c r="C119" s="1124"/>
      <c r="D119" s="1124"/>
      <c r="E119" s="1124"/>
      <c r="F119" s="1124"/>
      <c r="G119" s="1124"/>
      <c r="H119" s="1124"/>
      <c r="I119" s="1124"/>
      <c r="J119" s="1124"/>
      <c r="K119" s="1124"/>
      <c r="L119" s="1124"/>
      <c r="M119" s="1124"/>
      <c r="N119" s="1124"/>
      <c r="O119" s="1124"/>
    </row>
    <row r="120" spans="1:15">
      <c r="A120" s="1124"/>
      <c r="B120" s="1124"/>
      <c r="C120" s="1124"/>
      <c r="D120" s="1124"/>
      <c r="E120" s="1124"/>
      <c r="F120" s="1124"/>
      <c r="G120" s="1124"/>
      <c r="H120" s="1124"/>
      <c r="I120" s="1124"/>
      <c r="J120" s="1124"/>
      <c r="K120" s="1124"/>
      <c r="L120" s="1124"/>
      <c r="M120" s="1124"/>
      <c r="N120" s="1124"/>
      <c r="O120" s="1124"/>
    </row>
    <row r="121" spans="1:15">
      <c r="A121" s="1124"/>
      <c r="B121" s="1124"/>
      <c r="C121" s="1124"/>
      <c r="D121" s="1124"/>
      <c r="E121" s="1124"/>
      <c r="F121" s="1124"/>
      <c r="G121" s="1124"/>
      <c r="H121" s="1124"/>
      <c r="I121" s="1124"/>
      <c r="J121" s="1124"/>
      <c r="K121" s="1124"/>
      <c r="L121" s="1124"/>
      <c r="M121" s="1124"/>
      <c r="N121" s="1124"/>
      <c r="O121" s="1124"/>
    </row>
    <row r="122" spans="1:15">
      <c r="A122" s="1124"/>
      <c r="B122" s="1124"/>
      <c r="C122" s="1124"/>
      <c r="D122" s="1124"/>
      <c r="E122" s="1124"/>
      <c r="F122" s="1124"/>
      <c r="G122" s="1124"/>
      <c r="H122" s="1124"/>
      <c r="I122" s="1124"/>
      <c r="J122" s="1124"/>
      <c r="K122" s="1124"/>
      <c r="L122" s="1124"/>
      <c r="M122" s="1124"/>
      <c r="N122" s="1124"/>
      <c r="O122" s="1124"/>
    </row>
    <row r="123" spans="1:15">
      <c r="A123" s="1124"/>
      <c r="B123" s="1124"/>
      <c r="C123" s="1124"/>
      <c r="D123" s="1124"/>
      <c r="E123" s="1124"/>
      <c r="F123" s="1124"/>
      <c r="G123" s="1124"/>
      <c r="H123" s="1124"/>
      <c r="I123" s="1124"/>
      <c r="J123" s="1124"/>
      <c r="K123" s="1124"/>
      <c r="L123" s="1124"/>
      <c r="M123" s="1124"/>
      <c r="N123" s="1124"/>
      <c r="O123" s="1124"/>
    </row>
    <row r="124" spans="1:15">
      <c r="A124" s="1124"/>
      <c r="B124" s="1124"/>
      <c r="C124" s="1124"/>
      <c r="D124" s="1124"/>
      <c r="E124" s="1124"/>
      <c r="F124" s="1124"/>
      <c r="G124" s="1124"/>
      <c r="H124" s="1124"/>
      <c r="I124" s="1124"/>
      <c r="J124" s="1124"/>
      <c r="K124" s="1124"/>
      <c r="L124" s="1124"/>
      <c r="M124" s="1124"/>
      <c r="N124" s="1124"/>
      <c r="O124" s="1124"/>
    </row>
    <row r="125" spans="1:15">
      <c r="A125" s="1124"/>
      <c r="B125" s="1124"/>
      <c r="C125" s="1124"/>
      <c r="D125" s="1124"/>
      <c r="E125" s="1124"/>
      <c r="F125" s="1124"/>
      <c r="G125" s="1124"/>
      <c r="H125" s="1124"/>
      <c r="I125" s="1124"/>
      <c r="J125" s="1124"/>
      <c r="K125" s="1124"/>
      <c r="L125" s="1124"/>
      <c r="M125" s="1124"/>
      <c r="N125" s="1124"/>
      <c r="O125" s="1124"/>
    </row>
    <row r="126" spans="1:15">
      <c r="A126" s="1124"/>
      <c r="B126" s="1124"/>
      <c r="C126" s="1124"/>
      <c r="D126" s="1124"/>
      <c r="E126" s="1124"/>
      <c r="F126" s="1124"/>
      <c r="G126" s="1124"/>
      <c r="H126" s="1124"/>
      <c r="I126" s="1124"/>
      <c r="J126" s="1124"/>
      <c r="K126" s="1124"/>
      <c r="L126" s="1124"/>
      <c r="M126" s="1124"/>
      <c r="N126" s="1124"/>
      <c r="O126" s="1124"/>
    </row>
    <row r="127" spans="1:15">
      <c r="A127" s="1124"/>
      <c r="B127" s="1124"/>
      <c r="C127" s="1124"/>
      <c r="D127" s="1124"/>
      <c r="E127" s="1124"/>
      <c r="F127" s="1124"/>
      <c r="G127" s="1124"/>
      <c r="H127" s="1124"/>
      <c r="I127" s="1124"/>
      <c r="J127" s="1124"/>
      <c r="K127" s="1124"/>
      <c r="L127" s="1124"/>
      <c r="M127" s="1124"/>
      <c r="N127" s="1124"/>
      <c r="O127" s="1124"/>
    </row>
    <row r="128" spans="1:15">
      <c r="A128" s="1124"/>
      <c r="B128" s="1124"/>
      <c r="C128" s="1124"/>
      <c r="D128" s="1124"/>
      <c r="E128" s="1124"/>
      <c r="F128" s="1124"/>
      <c r="G128" s="1124"/>
      <c r="H128" s="1124"/>
      <c r="I128" s="1124"/>
      <c r="J128" s="1124"/>
      <c r="K128" s="1124"/>
      <c r="L128" s="1124"/>
      <c r="M128" s="1124"/>
      <c r="N128" s="1124"/>
      <c r="O128" s="1124"/>
    </row>
    <row r="129" spans="1:15">
      <c r="A129" s="1124"/>
      <c r="B129" s="1124"/>
      <c r="C129" s="1124"/>
      <c r="D129" s="1124"/>
      <c r="E129" s="1124"/>
      <c r="F129" s="1124"/>
      <c r="G129" s="1124"/>
      <c r="H129" s="1124"/>
      <c r="I129" s="1124"/>
      <c r="J129" s="1124"/>
      <c r="K129" s="1124"/>
      <c r="L129" s="1124"/>
      <c r="M129" s="1124"/>
      <c r="N129" s="1124"/>
      <c r="O129" s="1124"/>
    </row>
    <row r="130" spans="1:15">
      <c r="A130" s="1124"/>
      <c r="B130" s="1124"/>
      <c r="C130" s="1124"/>
      <c r="D130" s="1124"/>
      <c r="E130" s="1124"/>
      <c r="F130" s="1124"/>
      <c r="G130" s="1124"/>
      <c r="H130" s="1124"/>
      <c r="I130" s="1124"/>
      <c r="J130" s="1124"/>
      <c r="K130" s="1124"/>
      <c r="L130" s="1124"/>
      <c r="M130" s="1124"/>
      <c r="N130" s="1124"/>
      <c r="O130" s="1124"/>
    </row>
    <row r="131" spans="1:15">
      <c r="A131" s="1124"/>
      <c r="B131" s="1124"/>
      <c r="C131" s="1124"/>
      <c r="D131" s="1124"/>
      <c r="E131" s="1124"/>
      <c r="F131" s="1124"/>
      <c r="G131" s="1124"/>
      <c r="H131" s="1124"/>
      <c r="I131" s="1124"/>
      <c r="J131" s="1124"/>
      <c r="K131" s="1124"/>
      <c r="L131" s="1124"/>
      <c r="M131" s="1124"/>
      <c r="N131" s="1124"/>
      <c r="O131" s="1124"/>
    </row>
    <row r="132" spans="1:15">
      <c r="A132" s="1124"/>
      <c r="B132" s="1124"/>
      <c r="C132" s="1124"/>
      <c r="D132" s="1124"/>
      <c r="E132" s="1124"/>
      <c r="F132" s="1124"/>
      <c r="G132" s="1124"/>
      <c r="H132" s="1124"/>
      <c r="I132" s="1124"/>
      <c r="J132" s="1124"/>
      <c r="K132" s="1124"/>
      <c r="L132" s="1124"/>
      <c r="M132" s="1124"/>
      <c r="N132" s="1124"/>
      <c r="O132" s="1124"/>
    </row>
    <row r="133" spans="1:15">
      <c r="A133" s="1124"/>
      <c r="B133" s="1124"/>
      <c r="C133" s="1124"/>
      <c r="D133" s="1124"/>
      <c r="E133" s="1124"/>
      <c r="F133" s="1124"/>
      <c r="G133" s="1124"/>
      <c r="H133" s="1124"/>
      <c r="I133" s="1124"/>
      <c r="J133" s="1124"/>
      <c r="K133" s="1124"/>
      <c r="L133" s="1124"/>
      <c r="M133" s="1124"/>
      <c r="N133" s="1124"/>
      <c r="O133" s="1124"/>
    </row>
    <row r="134" spans="1:15">
      <c r="A134" s="1124"/>
      <c r="B134" s="1124"/>
      <c r="C134" s="1124"/>
      <c r="D134" s="1124"/>
      <c r="E134" s="1124"/>
      <c r="F134" s="1124"/>
      <c r="G134" s="1124"/>
      <c r="H134" s="1124"/>
      <c r="I134" s="1124"/>
      <c r="J134" s="1124"/>
      <c r="K134" s="1124"/>
      <c r="L134" s="1124"/>
      <c r="M134" s="1124"/>
      <c r="N134" s="1124"/>
      <c r="O134" s="1124"/>
    </row>
    <row r="135" spans="1:15">
      <c r="A135" s="1124"/>
      <c r="B135" s="1124"/>
      <c r="C135" s="1124"/>
      <c r="D135" s="1124"/>
      <c r="E135" s="1124"/>
      <c r="F135" s="1124"/>
      <c r="G135" s="1124"/>
      <c r="H135" s="1124"/>
      <c r="I135" s="1124"/>
      <c r="J135" s="1124"/>
      <c r="K135" s="1124"/>
      <c r="L135" s="1124"/>
      <c r="M135" s="1124"/>
      <c r="N135" s="1124"/>
      <c r="O135" s="1124"/>
    </row>
    <row r="136" spans="1:15">
      <c r="A136" s="1124"/>
      <c r="B136" s="1124"/>
      <c r="C136" s="1124"/>
      <c r="D136" s="1124"/>
      <c r="E136" s="1124"/>
      <c r="F136" s="1124"/>
      <c r="G136" s="1124"/>
      <c r="H136" s="1124"/>
      <c r="I136" s="1124"/>
      <c r="J136" s="1124"/>
      <c r="K136" s="1124"/>
      <c r="L136" s="1124"/>
      <c r="M136" s="1124"/>
      <c r="N136" s="1124"/>
      <c r="O136" s="1124"/>
    </row>
    <row r="137" spans="1:15">
      <c r="A137" s="1124"/>
      <c r="B137" s="1124"/>
      <c r="C137" s="1124"/>
      <c r="D137" s="1124"/>
      <c r="E137" s="1124"/>
      <c r="F137" s="1124"/>
      <c r="G137" s="1124"/>
      <c r="H137" s="1124"/>
      <c r="I137" s="1124"/>
      <c r="J137" s="1124"/>
      <c r="K137" s="1124"/>
      <c r="L137" s="1124"/>
      <c r="M137" s="1124"/>
      <c r="N137" s="1124"/>
      <c r="O137" s="1124"/>
    </row>
    <row r="138" spans="1:15">
      <c r="A138" s="1124"/>
      <c r="B138" s="1124"/>
      <c r="C138" s="1124"/>
      <c r="D138" s="1124"/>
      <c r="E138" s="1124"/>
      <c r="F138" s="1124"/>
      <c r="G138" s="1124"/>
      <c r="H138" s="1124"/>
      <c r="I138" s="1124"/>
      <c r="J138" s="1124"/>
      <c r="K138" s="1124"/>
      <c r="L138" s="1124"/>
      <c r="M138" s="1124"/>
      <c r="N138" s="1124"/>
      <c r="O138" s="1124"/>
    </row>
    <row r="139" spans="1:15">
      <c r="A139" s="1124"/>
      <c r="B139" s="1124"/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1:15">
      <c r="A140" s="1124"/>
      <c r="B140" s="1124"/>
      <c r="C140" s="1124"/>
      <c r="D140" s="1124"/>
      <c r="E140" s="1124"/>
      <c r="F140" s="1124"/>
      <c r="G140" s="1124"/>
      <c r="H140" s="1124"/>
      <c r="I140" s="1124"/>
      <c r="J140" s="1124"/>
      <c r="K140" s="1124"/>
      <c r="L140" s="1124"/>
      <c r="M140" s="1124"/>
      <c r="N140" s="1124"/>
      <c r="O140" s="1124"/>
    </row>
    <row r="141" spans="1:15">
      <c r="A141" s="1124"/>
      <c r="B141" s="1124"/>
      <c r="C141" s="1124"/>
      <c r="D141" s="1124"/>
      <c r="E141" s="1124"/>
      <c r="F141" s="1124"/>
      <c r="G141" s="1124"/>
      <c r="H141" s="1124"/>
      <c r="I141" s="1124"/>
      <c r="J141" s="1124"/>
      <c r="K141" s="1124"/>
      <c r="L141" s="1124"/>
      <c r="M141" s="1124"/>
      <c r="N141" s="1124"/>
      <c r="O141" s="1124"/>
    </row>
    <row r="142" spans="1:15">
      <c r="A142" s="1124"/>
      <c r="B142" s="1124"/>
      <c r="C142" s="1124"/>
      <c r="D142" s="1124"/>
      <c r="E142" s="1124"/>
      <c r="F142" s="1124"/>
      <c r="G142" s="1124"/>
      <c r="H142" s="1124"/>
      <c r="I142" s="1124"/>
      <c r="J142" s="1124"/>
      <c r="K142" s="1124"/>
      <c r="L142" s="1124"/>
      <c r="M142" s="1124"/>
      <c r="N142" s="1124"/>
      <c r="O142" s="1124"/>
    </row>
    <row r="143" spans="1:15">
      <c r="A143" s="1124"/>
      <c r="B143" s="1124"/>
      <c r="C143" s="1124"/>
      <c r="D143" s="1124"/>
      <c r="E143" s="1124"/>
      <c r="F143" s="1124"/>
      <c r="G143" s="1124"/>
      <c r="H143" s="1124"/>
      <c r="I143" s="1124"/>
      <c r="J143" s="1124"/>
      <c r="K143" s="1124"/>
      <c r="L143" s="1124"/>
      <c r="M143" s="1124"/>
      <c r="N143" s="1124"/>
      <c r="O143" s="1124"/>
    </row>
    <row r="144" spans="1:15">
      <c r="A144" s="1124"/>
      <c r="B144" s="1124"/>
      <c r="C144" s="1124"/>
      <c r="D144" s="1124"/>
      <c r="E144" s="1124"/>
      <c r="F144" s="1124"/>
      <c r="G144" s="1124"/>
      <c r="H144" s="1124"/>
      <c r="I144" s="1124"/>
      <c r="J144" s="1124"/>
      <c r="K144" s="1124"/>
      <c r="L144" s="1124"/>
      <c r="M144" s="1124"/>
      <c r="N144" s="1124"/>
      <c r="O144" s="1124"/>
    </row>
    <row r="145" spans="1:15">
      <c r="A145" s="1124"/>
      <c r="B145" s="1124"/>
      <c r="C145" s="1124"/>
      <c r="D145" s="1124"/>
      <c r="E145" s="1124"/>
      <c r="F145" s="1124"/>
      <c r="G145" s="1124"/>
      <c r="H145" s="1124"/>
      <c r="I145" s="1124"/>
      <c r="J145" s="1124"/>
      <c r="K145" s="1124"/>
      <c r="L145" s="1124"/>
      <c r="M145" s="1124"/>
      <c r="N145" s="1124"/>
      <c r="O145" s="1124"/>
    </row>
    <row r="146" spans="1:15">
      <c r="A146" s="1124"/>
      <c r="B146" s="1124"/>
      <c r="C146" s="1124"/>
      <c r="D146" s="1124"/>
      <c r="E146" s="1124"/>
      <c r="F146" s="1124"/>
      <c r="G146" s="1124"/>
      <c r="H146" s="1124"/>
      <c r="I146" s="1124"/>
      <c r="J146" s="1124"/>
      <c r="K146" s="1124"/>
      <c r="L146" s="1124"/>
      <c r="M146" s="1124"/>
      <c r="N146" s="1124"/>
      <c r="O146" s="1124"/>
    </row>
    <row r="147" spans="1:15">
      <c r="A147" s="1124"/>
      <c r="B147" s="1124"/>
      <c r="C147" s="1124"/>
      <c r="D147" s="1124"/>
      <c r="E147" s="1124"/>
      <c r="F147" s="1124"/>
      <c r="G147" s="1124"/>
      <c r="H147" s="1124"/>
      <c r="I147" s="1124"/>
      <c r="J147" s="1124"/>
      <c r="K147" s="1124"/>
      <c r="L147" s="1124"/>
      <c r="M147" s="1124"/>
      <c r="N147" s="1124"/>
      <c r="O147" s="1124"/>
    </row>
    <row r="148" spans="1:15">
      <c r="A148" s="1124"/>
      <c r="B148" s="1124"/>
      <c r="C148" s="1124"/>
      <c r="D148" s="1124"/>
      <c r="E148" s="1124"/>
      <c r="F148" s="1124"/>
      <c r="G148" s="1124"/>
      <c r="H148" s="1124"/>
      <c r="I148" s="1124"/>
      <c r="J148" s="1124"/>
      <c r="K148" s="1124"/>
      <c r="L148" s="1124"/>
      <c r="M148" s="1124"/>
      <c r="N148" s="1124"/>
      <c r="O148" s="1124"/>
    </row>
    <row r="149" spans="1:15">
      <c r="A149" s="1124"/>
      <c r="B149" s="1124"/>
      <c r="C149" s="1124"/>
      <c r="D149" s="1124"/>
      <c r="E149" s="1124"/>
      <c r="F149" s="1124"/>
      <c r="G149" s="1124"/>
      <c r="H149" s="1124"/>
      <c r="I149" s="1124"/>
      <c r="J149" s="1124"/>
      <c r="K149" s="1124"/>
      <c r="L149" s="1124"/>
      <c r="M149" s="1124"/>
      <c r="N149" s="1124"/>
      <c r="O149" s="1124"/>
    </row>
    <row r="150" spans="1:15">
      <c r="A150" s="1124"/>
      <c r="B150" s="1124"/>
      <c r="C150" s="1124"/>
      <c r="D150" s="1124"/>
      <c r="E150" s="1124"/>
      <c r="F150" s="1124"/>
      <c r="G150" s="1124"/>
      <c r="H150" s="1124"/>
      <c r="I150" s="1124"/>
      <c r="J150" s="1124"/>
      <c r="K150" s="1124"/>
      <c r="L150" s="1124"/>
      <c r="M150" s="1124"/>
      <c r="N150" s="1124"/>
      <c r="O150" s="1124"/>
    </row>
    <row r="151" spans="1:15">
      <c r="A151" s="1124"/>
      <c r="B151" s="1124"/>
      <c r="C151" s="1124"/>
      <c r="D151" s="1124"/>
      <c r="E151" s="1124"/>
      <c r="F151" s="1124"/>
      <c r="G151" s="1124"/>
      <c r="H151" s="1124"/>
      <c r="I151" s="1124"/>
      <c r="J151" s="1124"/>
      <c r="K151" s="1124"/>
      <c r="L151" s="1124"/>
      <c r="M151" s="1124"/>
      <c r="N151" s="1124"/>
      <c r="O151" s="1124"/>
    </row>
    <row r="152" spans="1:15">
      <c r="A152" s="1124"/>
      <c r="B152" s="1124"/>
      <c r="C152" s="1124"/>
      <c r="D152" s="1124"/>
      <c r="E152" s="1124"/>
      <c r="F152" s="1124"/>
      <c r="G152" s="1124"/>
      <c r="H152" s="1124"/>
      <c r="I152" s="1124"/>
      <c r="J152" s="1124"/>
      <c r="K152" s="1124"/>
      <c r="L152" s="1124"/>
      <c r="M152" s="1124"/>
      <c r="N152" s="1124"/>
      <c r="O152" s="1124"/>
    </row>
    <row r="153" spans="1:15">
      <c r="A153" s="1124"/>
      <c r="B153" s="1124"/>
      <c r="C153" s="1124"/>
      <c r="D153" s="1124"/>
      <c r="E153" s="1124"/>
      <c r="F153" s="1124"/>
      <c r="G153" s="1124"/>
      <c r="H153" s="1124"/>
      <c r="I153" s="1124"/>
      <c r="J153" s="1124"/>
      <c r="K153" s="1124"/>
      <c r="L153" s="1124"/>
      <c r="M153" s="1124"/>
      <c r="N153" s="1124"/>
      <c r="O153" s="1124"/>
    </row>
    <row r="154" spans="1:15">
      <c r="A154" s="1124"/>
      <c r="B154" s="1124"/>
      <c r="C154" s="1124"/>
      <c r="D154" s="1124"/>
      <c r="E154" s="1124"/>
      <c r="F154" s="1124"/>
      <c r="G154" s="1124"/>
      <c r="H154" s="1124"/>
      <c r="I154" s="1124"/>
      <c r="J154" s="1124"/>
      <c r="K154" s="1124"/>
      <c r="L154" s="1124"/>
      <c r="M154" s="1124"/>
      <c r="N154" s="1124"/>
      <c r="O154" s="1124"/>
    </row>
    <row r="155" spans="1:15">
      <c r="A155" s="1124"/>
      <c r="B155" s="1124"/>
      <c r="C155" s="1124"/>
      <c r="D155" s="1124"/>
      <c r="E155" s="1124"/>
      <c r="F155" s="1124"/>
      <c r="G155" s="1124"/>
      <c r="H155" s="1124"/>
      <c r="I155" s="1124"/>
      <c r="J155" s="1124"/>
      <c r="K155" s="1124"/>
      <c r="L155" s="1124"/>
      <c r="M155" s="1124"/>
      <c r="N155" s="1124"/>
      <c r="O155" s="1124"/>
    </row>
    <row r="156" spans="1:15">
      <c r="A156" s="1124"/>
      <c r="B156" s="1124"/>
      <c r="C156" s="1124"/>
      <c r="D156" s="1124"/>
      <c r="E156" s="1124"/>
      <c r="F156" s="1124"/>
      <c r="G156" s="1124"/>
      <c r="H156" s="1124"/>
      <c r="I156" s="1124"/>
      <c r="J156" s="1124"/>
      <c r="K156" s="1124"/>
      <c r="L156" s="1124"/>
      <c r="M156" s="1124"/>
      <c r="N156" s="1124"/>
      <c r="O156" s="1124"/>
    </row>
    <row r="157" spans="1:15">
      <c r="A157" s="1124"/>
      <c r="B157" s="1124"/>
      <c r="C157" s="1124"/>
      <c r="D157" s="1124"/>
      <c r="E157" s="1124"/>
      <c r="F157" s="1124"/>
      <c r="G157" s="1124"/>
      <c r="H157" s="1124"/>
      <c r="I157" s="1124"/>
      <c r="J157" s="1124"/>
      <c r="K157" s="1124"/>
      <c r="L157" s="1124"/>
      <c r="M157" s="1124"/>
      <c r="N157" s="1124"/>
      <c r="O157" s="1124"/>
    </row>
    <row r="158" spans="1:15">
      <c r="A158" s="1124"/>
      <c r="B158" s="1124"/>
      <c r="C158" s="1124"/>
      <c r="D158" s="1124"/>
      <c r="E158" s="1124"/>
      <c r="F158" s="1124"/>
      <c r="G158" s="1124"/>
      <c r="H158" s="1124"/>
      <c r="I158" s="1124"/>
      <c r="J158" s="1124"/>
      <c r="K158" s="1124"/>
      <c r="L158" s="1124"/>
      <c r="M158" s="1124"/>
      <c r="N158" s="1124"/>
      <c r="O158" s="1124"/>
    </row>
    <row r="159" spans="1:15">
      <c r="A159" s="1124"/>
      <c r="B159" s="1124"/>
      <c r="C159" s="1124"/>
      <c r="D159" s="1124"/>
      <c r="E159" s="1124"/>
      <c r="F159" s="1124"/>
      <c r="G159" s="1124"/>
      <c r="H159" s="1124"/>
      <c r="I159" s="1124"/>
      <c r="J159" s="1124"/>
      <c r="K159" s="1124"/>
      <c r="L159" s="1124"/>
      <c r="M159" s="1124"/>
      <c r="N159" s="1124"/>
      <c r="O159" s="1124"/>
    </row>
    <row r="160" spans="1:15">
      <c r="A160" s="1124"/>
      <c r="B160" s="1124"/>
      <c r="C160" s="1124"/>
      <c r="D160" s="1124"/>
      <c r="E160" s="1124"/>
      <c r="F160" s="1124"/>
      <c r="G160" s="1124"/>
      <c r="H160" s="1124"/>
      <c r="I160" s="1124"/>
      <c r="J160" s="1124"/>
      <c r="K160" s="1124"/>
      <c r="L160" s="1124"/>
      <c r="M160" s="1124"/>
      <c r="N160" s="1124"/>
      <c r="O160" s="1124"/>
    </row>
    <row r="161" spans="1:15">
      <c r="A161" s="1124"/>
      <c r="B161" s="1124"/>
      <c r="C161" s="1124"/>
      <c r="D161" s="1124"/>
      <c r="E161" s="1124"/>
      <c r="F161" s="1124"/>
      <c r="G161" s="1124"/>
      <c r="H161" s="1124"/>
      <c r="I161" s="1124"/>
      <c r="J161" s="1124"/>
      <c r="K161" s="1124"/>
      <c r="L161" s="1124"/>
      <c r="M161" s="1124"/>
      <c r="N161" s="1124"/>
      <c r="O161" s="1124"/>
    </row>
    <row r="162" spans="1:15">
      <c r="A162" s="1124"/>
      <c r="B162" s="1124"/>
      <c r="C162" s="1124"/>
      <c r="D162" s="1124"/>
      <c r="E162" s="1124"/>
      <c r="F162" s="1124"/>
      <c r="G162" s="1124"/>
      <c r="H162" s="1124"/>
      <c r="I162" s="1124"/>
      <c r="J162" s="1124"/>
      <c r="K162" s="1124"/>
      <c r="L162" s="1124"/>
      <c r="M162" s="1124"/>
      <c r="N162" s="1124"/>
      <c r="O162" s="1124"/>
    </row>
    <row r="163" spans="1:15">
      <c r="A163" s="1124"/>
      <c r="B163" s="1124"/>
      <c r="C163" s="1124"/>
      <c r="D163" s="1124"/>
      <c r="E163" s="1124"/>
      <c r="F163" s="1124"/>
      <c r="G163" s="1124"/>
      <c r="H163" s="1124"/>
      <c r="I163" s="1124"/>
      <c r="J163" s="1124"/>
      <c r="K163" s="1124"/>
      <c r="L163" s="1124"/>
      <c r="M163" s="1124"/>
      <c r="N163" s="1124"/>
      <c r="O163" s="1124"/>
    </row>
    <row r="164" spans="1:15">
      <c r="A164" s="1124"/>
      <c r="B164" s="1124"/>
      <c r="C164" s="1124"/>
      <c r="D164" s="1124"/>
      <c r="E164" s="1124"/>
      <c r="F164" s="1124"/>
      <c r="G164" s="1124"/>
      <c r="H164" s="1124"/>
      <c r="I164" s="1124"/>
      <c r="J164" s="1124"/>
      <c r="K164" s="1124"/>
      <c r="L164" s="1124"/>
      <c r="M164" s="1124"/>
      <c r="N164" s="1124"/>
      <c r="O164" s="1124"/>
    </row>
    <row r="165" spans="1:15">
      <c r="A165" s="1124"/>
      <c r="B165" s="1124"/>
      <c r="C165" s="1124"/>
      <c r="D165" s="1124"/>
      <c r="E165" s="1124"/>
      <c r="F165" s="1124"/>
      <c r="G165" s="1124"/>
      <c r="H165" s="1124"/>
      <c r="I165" s="1124"/>
      <c r="J165" s="1124"/>
      <c r="K165" s="1124"/>
      <c r="L165" s="1124"/>
      <c r="M165" s="1124"/>
      <c r="N165" s="1124"/>
      <c r="O165" s="1124"/>
    </row>
    <row r="166" spans="1:15">
      <c r="A166" s="1124"/>
      <c r="B166" s="1124"/>
      <c r="C166" s="1124"/>
      <c r="D166" s="1124"/>
      <c r="E166" s="1124"/>
      <c r="F166" s="1124"/>
      <c r="G166" s="1124"/>
      <c r="H166" s="1124"/>
      <c r="I166" s="1124"/>
      <c r="J166" s="1124"/>
      <c r="K166" s="1124"/>
      <c r="L166" s="1124"/>
      <c r="M166" s="1124"/>
      <c r="N166" s="1124"/>
      <c r="O166" s="1124"/>
    </row>
    <row r="167" spans="1:15">
      <c r="A167" s="1124"/>
      <c r="B167" s="1124"/>
      <c r="C167" s="1124"/>
      <c r="D167" s="1124"/>
      <c r="E167" s="1124"/>
      <c r="F167" s="1124"/>
      <c r="G167" s="1124"/>
      <c r="H167" s="1124"/>
      <c r="I167" s="1124"/>
      <c r="J167" s="1124"/>
      <c r="K167" s="1124"/>
      <c r="L167" s="1124"/>
      <c r="M167" s="1124"/>
      <c r="N167" s="1124"/>
      <c r="O167" s="1124"/>
    </row>
    <row r="168" spans="1:15">
      <c r="A168" s="1124"/>
      <c r="B168" s="1124"/>
      <c r="C168" s="1124"/>
      <c r="D168" s="1124"/>
      <c r="E168" s="1124"/>
      <c r="F168" s="1124"/>
      <c r="G168" s="1124"/>
      <c r="H168" s="1124"/>
      <c r="I168" s="1124"/>
      <c r="J168" s="1124"/>
      <c r="K168" s="1124"/>
      <c r="L168" s="1124"/>
      <c r="M168" s="1124"/>
      <c r="N168" s="1124"/>
      <c r="O168" s="1124"/>
    </row>
    <row r="169" spans="1:15">
      <c r="A169" s="1124"/>
      <c r="B169" s="1124"/>
      <c r="C169" s="1124"/>
      <c r="D169" s="1124"/>
      <c r="E169" s="1124"/>
      <c r="F169" s="1124"/>
      <c r="G169" s="1124"/>
      <c r="H169" s="1124"/>
      <c r="I169" s="1124"/>
      <c r="J169" s="1124"/>
      <c r="K169" s="1124"/>
      <c r="L169" s="1124"/>
      <c r="M169" s="1124"/>
      <c r="N169" s="1124"/>
      <c r="O169" s="1124"/>
    </row>
    <row r="170" spans="1:15">
      <c r="A170" s="1124"/>
      <c r="B170" s="1124"/>
      <c r="C170" s="1124"/>
      <c r="D170" s="1124"/>
      <c r="E170" s="1124"/>
      <c r="F170" s="1124"/>
      <c r="G170" s="1124"/>
      <c r="H170" s="1124"/>
      <c r="I170" s="1124"/>
      <c r="J170" s="1124"/>
      <c r="K170" s="1124"/>
      <c r="L170" s="1124"/>
      <c r="M170" s="1124"/>
      <c r="N170" s="1124"/>
      <c r="O170" s="1124"/>
    </row>
    <row r="171" spans="1:15">
      <c r="A171" s="1124"/>
      <c r="B171" s="1124"/>
      <c r="C171" s="1124"/>
      <c r="D171" s="1124"/>
      <c r="E171" s="1124"/>
      <c r="F171" s="1124"/>
      <c r="G171" s="1124"/>
      <c r="H171" s="1124"/>
      <c r="I171" s="1124"/>
      <c r="J171" s="1124"/>
      <c r="K171" s="1124"/>
      <c r="L171" s="1124"/>
      <c r="M171" s="1124"/>
      <c r="N171" s="1124"/>
      <c r="O171" s="1124"/>
    </row>
    <row r="172" spans="1:15">
      <c r="A172" s="1124"/>
      <c r="B172" s="1124"/>
      <c r="C172" s="1124"/>
      <c r="D172" s="1124"/>
      <c r="E172" s="1124"/>
      <c r="F172" s="1124"/>
      <c r="G172" s="1124"/>
      <c r="H172" s="1124"/>
      <c r="I172" s="1124"/>
      <c r="J172" s="1124"/>
      <c r="K172" s="1124"/>
      <c r="L172" s="1124"/>
      <c r="M172" s="1124"/>
      <c r="N172" s="1124"/>
      <c r="O172" s="1124"/>
    </row>
    <row r="173" spans="1:15">
      <c r="A173" s="1124"/>
      <c r="B173" s="1124"/>
      <c r="C173" s="1124"/>
      <c r="D173" s="1124"/>
      <c r="E173" s="1124"/>
      <c r="F173" s="1124"/>
      <c r="G173" s="1124"/>
      <c r="H173" s="1124"/>
      <c r="I173" s="1124"/>
      <c r="J173" s="1124"/>
      <c r="K173" s="1124"/>
      <c r="L173" s="1124"/>
      <c r="M173" s="1124"/>
      <c r="N173" s="1124"/>
      <c r="O173" s="1124"/>
    </row>
    <row r="174" spans="1:15">
      <c r="A174" s="1124"/>
      <c r="B174" s="1124"/>
      <c r="C174" s="1124"/>
      <c r="D174" s="1124"/>
      <c r="E174" s="1124"/>
      <c r="F174" s="1124"/>
      <c r="G174" s="1124"/>
      <c r="H174" s="1124"/>
      <c r="I174" s="1124"/>
      <c r="J174" s="1124"/>
      <c r="K174" s="1124"/>
      <c r="L174" s="1124"/>
      <c r="M174" s="1124"/>
      <c r="N174" s="1124"/>
      <c r="O174" s="1124"/>
    </row>
    <row r="175" spans="1:15">
      <c r="A175" s="1124"/>
      <c r="B175" s="1124"/>
      <c r="C175" s="1124"/>
      <c r="D175" s="1124"/>
      <c r="E175" s="1124"/>
      <c r="F175" s="1124"/>
      <c r="G175" s="1124"/>
      <c r="H175" s="1124"/>
      <c r="I175" s="1124"/>
      <c r="J175" s="1124"/>
      <c r="K175" s="1124"/>
      <c r="L175" s="1124"/>
      <c r="M175" s="1124"/>
      <c r="N175" s="1124"/>
      <c r="O175" s="1124"/>
    </row>
    <row r="176" spans="1:15">
      <c r="A176" s="1124"/>
      <c r="B176" s="1124"/>
      <c r="C176" s="1124"/>
      <c r="D176" s="1124"/>
      <c r="E176" s="1124"/>
      <c r="F176" s="1124"/>
      <c r="G176" s="1124"/>
      <c r="H176" s="1124"/>
      <c r="I176" s="1124"/>
      <c r="J176" s="1124"/>
      <c r="K176" s="1124"/>
      <c r="L176" s="1124"/>
      <c r="M176" s="1124"/>
      <c r="N176" s="1124"/>
      <c r="O176" s="1124"/>
    </row>
    <row r="177" spans="1:15">
      <c r="A177" s="1124"/>
      <c r="B177" s="1124"/>
      <c r="C177" s="1124"/>
      <c r="D177" s="1124"/>
      <c r="E177" s="1124"/>
      <c r="F177" s="1124"/>
      <c r="G177" s="1124"/>
      <c r="H177" s="1124"/>
      <c r="I177" s="1124"/>
      <c r="J177" s="1124"/>
      <c r="K177" s="1124"/>
      <c r="L177" s="1124"/>
      <c r="M177" s="1124"/>
      <c r="N177" s="1124"/>
      <c r="O177" s="1124"/>
    </row>
    <row r="178" spans="1:15">
      <c r="A178" s="1124"/>
      <c r="B178" s="1124"/>
      <c r="C178" s="1124"/>
      <c r="D178" s="1124"/>
      <c r="E178" s="1124"/>
      <c r="F178" s="1124"/>
      <c r="G178" s="1124"/>
      <c r="H178" s="1124"/>
      <c r="I178" s="1124"/>
      <c r="J178" s="1124"/>
      <c r="K178" s="1124"/>
      <c r="L178" s="1124"/>
      <c r="M178" s="1124"/>
      <c r="N178" s="1124"/>
      <c r="O178" s="1124"/>
    </row>
    <row r="179" spans="1:15">
      <c r="A179" s="1124"/>
      <c r="B179" s="1124"/>
      <c r="C179" s="1124"/>
      <c r="D179" s="1124"/>
      <c r="E179" s="1124"/>
      <c r="F179" s="1124"/>
      <c r="G179" s="1124"/>
      <c r="H179" s="1124"/>
      <c r="I179" s="1124"/>
      <c r="J179" s="1124"/>
      <c r="K179" s="1124"/>
      <c r="L179" s="1124"/>
      <c r="M179" s="1124"/>
      <c r="N179" s="1124"/>
      <c r="O179" s="1124"/>
    </row>
    <row r="180" spans="1:15">
      <c r="A180" s="1124"/>
      <c r="B180" s="1124"/>
      <c r="C180" s="1124"/>
      <c r="D180" s="1124"/>
      <c r="E180" s="1124"/>
      <c r="F180" s="1124"/>
      <c r="G180" s="1124"/>
      <c r="H180" s="1124"/>
      <c r="I180" s="1124"/>
      <c r="J180" s="1124"/>
      <c r="K180" s="1124"/>
      <c r="L180" s="1124"/>
      <c r="M180" s="1124"/>
      <c r="N180" s="1124"/>
      <c r="O180" s="1124"/>
    </row>
    <row r="181" spans="1:15">
      <c r="A181" s="1124"/>
      <c r="B181" s="1124"/>
      <c r="C181" s="1124"/>
      <c r="D181" s="1124"/>
      <c r="E181" s="1124"/>
      <c r="F181" s="1124"/>
      <c r="G181" s="1124"/>
      <c r="H181" s="1124"/>
      <c r="I181" s="1124"/>
      <c r="J181" s="1124"/>
      <c r="K181" s="1124"/>
      <c r="L181" s="1124"/>
      <c r="M181" s="1124"/>
      <c r="N181" s="1124"/>
      <c r="O181" s="1124"/>
    </row>
    <row r="182" spans="1:15">
      <c r="A182" s="1124"/>
      <c r="B182" s="1124"/>
      <c r="C182" s="1124"/>
      <c r="D182" s="1124"/>
      <c r="E182" s="1124"/>
      <c r="F182" s="1124"/>
      <c r="G182" s="1124"/>
      <c r="H182" s="1124"/>
      <c r="I182" s="1124"/>
      <c r="J182" s="1124"/>
      <c r="K182" s="1124"/>
      <c r="L182" s="1124"/>
      <c r="M182" s="1124"/>
      <c r="N182" s="1124"/>
      <c r="O182" s="1124"/>
    </row>
    <row r="183" spans="1:15">
      <c r="A183" s="1124"/>
      <c r="B183" s="1124"/>
      <c r="C183" s="1124"/>
      <c r="D183" s="1124"/>
      <c r="E183" s="1124"/>
      <c r="F183" s="1124"/>
      <c r="G183" s="1124"/>
      <c r="H183" s="1124"/>
      <c r="I183" s="1124"/>
      <c r="J183" s="1124"/>
      <c r="K183" s="1124"/>
      <c r="L183" s="1124"/>
      <c r="M183" s="1124"/>
      <c r="N183" s="1124"/>
      <c r="O183" s="1124"/>
    </row>
    <row r="184" spans="1:15">
      <c r="A184" s="1124"/>
      <c r="B184" s="1124"/>
      <c r="C184" s="1124"/>
      <c r="D184" s="1124"/>
      <c r="E184" s="1124"/>
      <c r="F184" s="1124"/>
      <c r="G184" s="1124"/>
      <c r="H184" s="1124"/>
      <c r="I184" s="1124"/>
      <c r="J184" s="1124"/>
      <c r="K184" s="1124"/>
      <c r="L184" s="1124"/>
      <c r="M184" s="1124"/>
      <c r="N184" s="1124"/>
      <c r="O184" s="1124"/>
    </row>
    <row r="185" spans="1:15">
      <c r="A185" s="1124"/>
      <c r="B185" s="1124"/>
      <c r="C185" s="1124"/>
      <c r="D185" s="1124"/>
      <c r="E185" s="1124"/>
      <c r="F185" s="1124"/>
      <c r="G185" s="1124"/>
      <c r="H185" s="1124"/>
      <c r="I185" s="1124"/>
      <c r="J185" s="1124"/>
      <c r="K185" s="1124"/>
      <c r="L185" s="1124"/>
      <c r="M185" s="1124"/>
      <c r="N185" s="1124"/>
      <c r="O185" s="1124"/>
    </row>
    <row r="186" spans="1:15">
      <c r="A186" s="1124"/>
      <c r="B186" s="1124"/>
      <c r="C186" s="1124"/>
      <c r="D186" s="1124"/>
      <c r="E186" s="1124"/>
      <c r="F186" s="1124"/>
      <c r="G186" s="1124"/>
      <c r="H186" s="1124"/>
      <c r="I186" s="1124"/>
      <c r="J186" s="1124"/>
      <c r="K186" s="1124"/>
      <c r="L186" s="1124"/>
      <c r="M186" s="1124"/>
      <c r="N186" s="1124"/>
      <c r="O186" s="1124"/>
    </row>
    <row r="187" spans="1:15">
      <c r="A187" s="1124"/>
      <c r="B187" s="1124"/>
      <c r="C187" s="1124"/>
      <c r="D187" s="1124"/>
      <c r="E187" s="1124"/>
      <c r="F187" s="1124"/>
      <c r="G187" s="1124"/>
      <c r="H187" s="1124"/>
      <c r="I187" s="1124"/>
      <c r="J187" s="1124"/>
      <c r="K187" s="1124"/>
      <c r="L187" s="1124"/>
      <c r="M187" s="1124"/>
      <c r="N187" s="1124"/>
      <c r="O187" s="1124"/>
    </row>
    <row r="188" spans="1:15">
      <c r="A188" s="1124"/>
      <c r="B188" s="1124"/>
      <c r="C188" s="1124"/>
      <c r="D188" s="1124"/>
      <c r="E188" s="1124"/>
      <c r="F188" s="1124"/>
      <c r="G188" s="1124"/>
      <c r="H188" s="1124"/>
      <c r="I188" s="1124"/>
      <c r="J188" s="1124"/>
      <c r="K188" s="1124"/>
      <c r="L188" s="1124"/>
      <c r="M188" s="1124"/>
      <c r="N188" s="1124"/>
      <c r="O188" s="1124"/>
    </row>
    <row r="189" spans="1:15">
      <c r="A189" s="1124"/>
      <c r="B189" s="1124"/>
      <c r="C189" s="1124"/>
      <c r="D189" s="1124"/>
      <c r="E189" s="1124"/>
      <c r="F189" s="1124"/>
      <c r="G189" s="1124"/>
      <c r="H189" s="1124"/>
      <c r="I189" s="1124"/>
      <c r="J189" s="1124"/>
      <c r="K189" s="1124"/>
      <c r="L189" s="1124"/>
      <c r="M189" s="1124"/>
      <c r="N189" s="1124"/>
      <c r="O189" s="1124"/>
    </row>
    <row r="190" spans="1:15">
      <c r="A190" s="1124"/>
      <c r="B190" s="1124"/>
      <c r="C190" s="1124"/>
      <c r="D190" s="1124"/>
      <c r="E190" s="1124"/>
      <c r="F190" s="1124"/>
      <c r="G190" s="1124"/>
      <c r="H190" s="1124"/>
      <c r="I190" s="1124"/>
      <c r="J190" s="1124"/>
      <c r="K190" s="1124"/>
      <c r="L190" s="1124"/>
      <c r="M190" s="1124"/>
      <c r="N190" s="1124"/>
      <c r="O190" s="1124"/>
    </row>
    <row r="191" spans="1:15">
      <c r="A191" s="1124"/>
      <c r="B191" s="1124"/>
      <c r="C191" s="1124"/>
      <c r="D191" s="1124"/>
      <c r="E191" s="1124"/>
      <c r="F191" s="1124"/>
      <c r="G191" s="1124"/>
      <c r="H191" s="1124"/>
      <c r="I191" s="1124"/>
      <c r="J191" s="1124"/>
      <c r="K191" s="1124"/>
      <c r="L191" s="1124"/>
      <c r="M191" s="1124"/>
      <c r="N191" s="1124"/>
      <c r="O191" s="1124"/>
    </row>
    <row r="192" spans="1:15">
      <c r="A192" s="1124"/>
      <c r="B192" s="1124"/>
      <c r="C192" s="1124"/>
      <c r="D192" s="1124"/>
      <c r="E192" s="1124"/>
      <c r="F192" s="1124"/>
      <c r="G192" s="1124"/>
      <c r="H192" s="1124"/>
      <c r="I192" s="1124"/>
      <c r="J192" s="1124"/>
      <c r="K192" s="1124"/>
      <c r="L192" s="1124"/>
      <c r="M192" s="1124"/>
      <c r="N192" s="1124"/>
      <c r="O192" s="1124"/>
    </row>
    <row r="193" spans="1:15">
      <c r="A193" s="1124"/>
      <c r="B193" s="1124"/>
      <c r="C193" s="1124"/>
      <c r="D193" s="1124"/>
      <c r="E193" s="1124"/>
      <c r="F193" s="1124"/>
      <c r="G193" s="1124"/>
      <c r="H193" s="1124"/>
      <c r="I193" s="1124"/>
      <c r="J193" s="1124"/>
      <c r="K193" s="1124"/>
      <c r="L193" s="1124"/>
      <c r="M193" s="1124"/>
      <c r="N193" s="1124"/>
      <c r="O193" s="1124"/>
    </row>
    <row r="194" spans="1:15">
      <c r="A194" s="1124"/>
      <c r="B194" s="1124"/>
      <c r="C194" s="1124"/>
      <c r="D194" s="1124"/>
      <c r="E194" s="1124"/>
      <c r="F194" s="1124"/>
      <c r="G194" s="1124"/>
      <c r="H194" s="1124"/>
      <c r="I194" s="1124"/>
      <c r="J194" s="1124"/>
      <c r="K194" s="1124"/>
      <c r="L194" s="1124"/>
      <c r="M194" s="1124"/>
      <c r="N194" s="1124"/>
      <c r="O194" s="1124"/>
    </row>
    <row r="195" spans="1:15">
      <c r="A195" s="1124"/>
      <c r="B195" s="1124"/>
      <c r="C195" s="1124"/>
      <c r="D195" s="1124"/>
      <c r="E195" s="1124"/>
      <c r="F195" s="1124"/>
      <c r="G195" s="1124"/>
      <c r="H195" s="1124"/>
      <c r="I195" s="1124"/>
      <c r="J195" s="1124"/>
      <c r="K195" s="1124"/>
      <c r="L195" s="1124"/>
      <c r="M195" s="1124"/>
      <c r="N195" s="1124"/>
      <c r="O195" s="1124"/>
    </row>
    <row r="196" spans="1:15">
      <c r="A196" s="1124"/>
      <c r="B196" s="1124"/>
      <c r="C196" s="1124"/>
      <c r="D196" s="1124"/>
      <c r="E196" s="1124"/>
      <c r="F196" s="1124"/>
      <c r="G196" s="1124"/>
      <c r="H196" s="1124"/>
      <c r="I196" s="1124"/>
      <c r="J196" s="1124"/>
      <c r="K196" s="1124"/>
      <c r="L196" s="1124"/>
      <c r="M196" s="1124"/>
      <c r="N196" s="1124"/>
      <c r="O196" s="1124"/>
    </row>
    <row r="197" spans="1:15">
      <c r="A197" s="1124"/>
      <c r="B197" s="1124"/>
      <c r="C197" s="1124"/>
      <c r="D197" s="1124"/>
      <c r="E197" s="1124"/>
      <c r="F197" s="1124"/>
      <c r="G197" s="1124"/>
      <c r="H197" s="1124"/>
      <c r="I197" s="1124"/>
      <c r="J197" s="1124"/>
      <c r="K197" s="1124"/>
      <c r="L197" s="1124"/>
      <c r="M197" s="1124"/>
      <c r="N197" s="1124"/>
      <c r="O197" s="1124"/>
    </row>
    <row r="198" spans="1:15">
      <c r="A198" s="1124"/>
      <c r="B198" s="1124"/>
      <c r="C198" s="1124"/>
      <c r="D198" s="1124"/>
      <c r="E198" s="1124"/>
      <c r="F198" s="1124"/>
      <c r="G198" s="1124"/>
      <c r="H198" s="1124"/>
      <c r="I198" s="1124"/>
      <c r="J198" s="1124"/>
      <c r="K198" s="1124"/>
      <c r="L198" s="1124"/>
      <c r="M198" s="1124"/>
      <c r="N198" s="1124"/>
      <c r="O198" s="1124"/>
    </row>
    <row r="199" spans="1:15">
      <c r="A199" s="1124"/>
      <c r="B199" s="1124"/>
      <c r="C199" s="1124"/>
      <c r="D199" s="1124"/>
      <c r="E199" s="1124"/>
      <c r="F199" s="1124"/>
      <c r="G199" s="1124"/>
      <c r="H199" s="1124"/>
      <c r="I199" s="1124"/>
      <c r="J199" s="1124"/>
      <c r="K199" s="1124"/>
      <c r="L199" s="1124"/>
      <c r="M199" s="1124"/>
      <c r="N199" s="1124"/>
      <c r="O199" s="1124"/>
    </row>
    <row r="200" spans="1:15">
      <c r="A200" s="1124"/>
      <c r="B200" s="1124"/>
      <c r="C200" s="1124"/>
      <c r="D200" s="1124"/>
      <c r="E200" s="1124"/>
      <c r="F200" s="1124"/>
      <c r="G200" s="1124"/>
      <c r="H200" s="1124"/>
      <c r="I200" s="1124"/>
      <c r="J200" s="1124"/>
      <c r="K200" s="1124"/>
      <c r="L200" s="1124"/>
      <c r="M200" s="1124"/>
      <c r="N200" s="1124"/>
      <c r="O200" s="1124"/>
    </row>
    <row r="201" spans="1:15">
      <c r="A201" s="1124"/>
      <c r="B201" s="1124"/>
      <c r="C201" s="1124"/>
      <c r="D201" s="1124"/>
      <c r="E201" s="1124"/>
      <c r="F201" s="1124"/>
      <c r="G201" s="1124"/>
      <c r="H201" s="1124"/>
      <c r="I201" s="1124"/>
      <c r="J201" s="1124"/>
      <c r="K201" s="1124"/>
      <c r="L201" s="1124"/>
      <c r="M201" s="1124"/>
      <c r="N201" s="1124"/>
      <c r="O201" s="1124"/>
    </row>
    <row r="202" spans="1:15">
      <c r="A202" s="1124"/>
      <c r="B202" s="1124"/>
      <c r="C202" s="1124"/>
      <c r="D202" s="1124"/>
      <c r="E202" s="1124"/>
      <c r="F202" s="1124"/>
      <c r="G202" s="1124"/>
      <c r="H202" s="1124"/>
      <c r="I202" s="1124"/>
      <c r="J202" s="1124"/>
      <c r="K202" s="1124"/>
      <c r="L202" s="1124"/>
      <c r="M202" s="1124"/>
      <c r="N202" s="1124"/>
      <c r="O202" s="1124"/>
    </row>
    <row r="203" spans="1:15">
      <c r="A203" s="1124"/>
      <c r="B203" s="1124"/>
      <c r="C203" s="1124"/>
      <c r="D203" s="1124"/>
      <c r="E203" s="1124"/>
      <c r="F203" s="1124"/>
      <c r="G203" s="1124"/>
      <c r="H203" s="1124"/>
      <c r="I203" s="1124"/>
      <c r="J203" s="1124"/>
      <c r="K203" s="1124"/>
      <c r="L203" s="1124"/>
      <c r="M203" s="1124"/>
      <c r="N203" s="1124"/>
      <c r="O203" s="1124"/>
    </row>
    <row r="204" spans="1:15">
      <c r="A204" s="1124"/>
      <c r="B204" s="1124"/>
      <c r="C204" s="1124"/>
      <c r="D204" s="1124"/>
      <c r="E204" s="1124"/>
      <c r="F204" s="1124"/>
      <c r="G204" s="1124"/>
      <c r="H204" s="1124"/>
      <c r="I204" s="1124"/>
      <c r="J204" s="1124"/>
      <c r="K204" s="1124"/>
      <c r="L204" s="1124"/>
      <c r="M204" s="1124"/>
      <c r="N204" s="1124"/>
      <c r="O204" s="1124"/>
    </row>
    <row r="205" spans="1:15">
      <c r="A205" s="1124"/>
      <c r="B205" s="1124"/>
      <c r="C205" s="1124"/>
      <c r="D205" s="1124"/>
      <c r="E205" s="1124"/>
      <c r="F205" s="1124"/>
      <c r="G205" s="1124"/>
      <c r="H205" s="1124"/>
      <c r="I205" s="1124"/>
      <c r="J205" s="1124"/>
      <c r="K205" s="1124"/>
      <c r="L205" s="1124"/>
      <c r="M205" s="1124"/>
      <c r="N205" s="1124"/>
      <c r="O205" s="1124"/>
    </row>
    <row r="206" spans="1:15">
      <c r="A206" s="1124"/>
      <c r="B206" s="1124"/>
      <c r="C206" s="1124"/>
      <c r="D206" s="1124"/>
      <c r="E206" s="1124"/>
      <c r="F206" s="1124"/>
      <c r="G206" s="1124"/>
      <c r="H206" s="1124"/>
      <c r="I206" s="1124"/>
      <c r="J206" s="1124"/>
      <c r="K206" s="1124"/>
      <c r="L206" s="1124"/>
      <c r="M206" s="1124"/>
      <c r="N206" s="1124"/>
      <c r="O206" s="1124"/>
    </row>
    <row r="207" spans="1:15">
      <c r="A207" s="1124"/>
      <c r="B207" s="1124"/>
      <c r="C207" s="1124"/>
      <c r="D207" s="1124"/>
      <c r="E207" s="1124"/>
      <c r="F207" s="1124"/>
      <c r="G207" s="1124"/>
      <c r="H207" s="1124"/>
      <c r="I207" s="1124"/>
      <c r="J207" s="1124"/>
      <c r="K207" s="1124"/>
      <c r="L207" s="1124"/>
      <c r="M207" s="1124"/>
      <c r="N207" s="1124"/>
      <c r="O207" s="1124"/>
    </row>
    <row r="208" spans="1:15">
      <c r="A208" s="1124"/>
      <c r="B208" s="1124"/>
      <c r="C208" s="1124"/>
      <c r="D208" s="1124"/>
      <c r="E208" s="1124"/>
      <c r="F208" s="1124"/>
      <c r="G208" s="1124"/>
      <c r="H208" s="1124"/>
      <c r="I208" s="1124"/>
      <c r="J208" s="1124"/>
      <c r="K208" s="1124"/>
      <c r="L208" s="1124"/>
      <c r="M208" s="1124"/>
      <c r="N208" s="1124"/>
      <c r="O208" s="1124"/>
    </row>
    <row r="209" spans="1:15">
      <c r="A209" s="1124"/>
      <c r="B209" s="1124"/>
      <c r="C209" s="1124"/>
      <c r="D209" s="1124"/>
      <c r="E209" s="1124"/>
      <c r="F209" s="1124"/>
      <c r="G209" s="1124"/>
      <c r="H209" s="1124"/>
      <c r="I209" s="1124"/>
      <c r="J209" s="1124"/>
      <c r="K209" s="1124"/>
      <c r="L209" s="1124"/>
      <c r="M209" s="1124"/>
      <c r="N209" s="1124"/>
      <c r="O209" s="1124"/>
    </row>
    <row r="210" spans="1:15">
      <c r="A210" s="1124"/>
      <c r="B210" s="1124"/>
      <c r="C210" s="1124"/>
      <c r="D210" s="1124"/>
      <c r="E210" s="1124"/>
      <c r="F210" s="1124"/>
      <c r="G210" s="1124"/>
      <c r="H210" s="1124"/>
      <c r="I210" s="1124"/>
      <c r="J210" s="1124"/>
      <c r="K210" s="1124"/>
      <c r="L210" s="1124"/>
      <c r="M210" s="1124"/>
      <c r="N210" s="1124"/>
      <c r="O210" s="1124"/>
    </row>
    <row r="211" spans="1:15">
      <c r="A211" s="1124"/>
      <c r="B211" s="1124"/>
      <c r="C211" s="1124"/>
      <c r="D211" s="1124"/>
      <c r="E211" s="1124"/>
      <c r="F211" s="1124"/>
      <c r="G211" s="1124"/>
      <c r="H211" s="1124"/>
      <c r="I211" s="1124"/>
      <c r="J211" s="1124"/>
      <c r="K211" s="1124"/>
      <c r="L211" s="1124"/>
      <c r="M211" s="1124"/>
      <c r="N211" s="1124"/>
      <c r="O211" s="1124"/>
    </row>
    <row r="212" spans="1:15">
      <c r="A212" s="1124"/>
      <c r="B212" s="1124"/>
      <c r="C212" s="1124"/>
      <c r="D212" s="1124"/>
      <c r="E212" s="1124"/>
      <c r="F212" s="1124"/>
      <c r="G212" s="1124"/>
      <c r="H212" s="1124"/>
      <c r="I212" s="1124"/>
      <c r="J212" s="1124"/>
      <c r="K212" s="1124"/>
      <c r="L212" s="1124"/>
      <c r="M212" s="1124"/>
      <c r="N212" s="1124"/>
      <c r="O212" s="1124"/>
    </row>
    <row r="213" spans="1:15">
      <c r="A213" s="1124"/>
      <c r="B213" s="1124"/>
      <c r="C213" s="1124"/>
      <c r="D213" s="1124"/>
      <c r="E213" s="1124"/>
      <c r="F213" s="1124"/>
      <c r="G213" s="1124"/>
      <c r="H213" s="1124"/>
      <c r="I213" s="1124"/>
      <c r="J213" s="1124"/>
      <c r="K213" s="1124"/>
      <c r="L213" s="1124"/>
      <c r="M213" s="1124"/>
      <c r="N213" s="1124"/>
      <c r="O213" s="1124"/>
    </row>
    <row r="214" spans="1:15">
      <c r="A214" s="1124"/>
      <c r="B214" s="1124"/>
      <c r="C214" s="1124"/>
      <c r="D214" s="1124"/>
      <c r="E214" s="1124"/>
      <c r="F214" s="1124"/>
      <c r="G214" s="1124"/>
      <c r="H214" s="1124"/>
      <c r="I214" s="1124"/>
      <c r="J214" s="1124"/>
      <c r="K214" s="1124"/>
      <c r="L214" s="1124"/>
      <c r="M214" s="1124"/>
      <c r="N214" s="1124"/>
      <c r="O214" s="1124"/>
    </row>
    <row r="215" spans="1:15">
      <c r="A215" s="1124"/>
      <c r="B215" s="1124"/>
      <c r="C215" s="1124"/>
      <c r="D215" s="1124"/>
      <c r="E215" s="1124"/>
      <c r="F215" s="1124"/>
      <c r="G215" s="1124"/>
      <c r="H215" s="1124"/>
      <c r="I215" s="1124"/>
      <c r="J215" s="1124"/>
      <c r="K215" s="1124"/>
      <c r="L215" s="1124"/>
      <c r="M215" s="1124"/>
      <c r="N215" s="1124"/>
      <c r="O215" s="1124"/>
    </row>
    <row r="216" spans="1:15">
      <c r="A216" s="1124"/>
      <c r="B216" s="1124"/>
      <c r="C216" s="1124"/>
      <c r="D216" s="1124"/>
      <c r="E216" s="1124"/>
      <c r="F216" s="1124"/>
      <c r="G216" s="1124"/>
      <c r="H216" s="1124"/>
      <c r="I216" s="1124"/>
      <c r="J216" s="1124"/>
      <c r="K216" s="1124"/>
      <c r="L216" s="1124"/>
      <c r="M216" s="1124"/>
      <c r="N216" s="1124"/>
      <c r="O216" s="1124"/>
    </row>
    <row r="217" spans="1:15">
      <c r="A217" s="1124"/>
      <c r="B217" s="1124"/>
      <c r="C217" s="1124"/>
      <c r="D217" s="1124"/>
      <c r="E217" s="1124"/>
      <c r="F217" s="1124"/>
      <c r="G217" s="1124"/>
      <c r="H217" s="1124"/>
      <c r="I217" s="1124"/>
      <c r="J217" s="1124"/>
      <c r="K217" s="1124"/>
      <c r="L217" s="1124"/>
      <c r="M217" s="1124"/>
      <c r="N217" s="1124"/>
      <c r="O217" s="1124"/>
    </row>
    <row r="218" spans="1:15">
      <c r="A218" s="1124"/>
      <c r="B218" s="1124"/>
      <c r="C218" s="1124"/>
      <c r="D218" s="1124"/>
      <c r="E218" s="1124"/>
      <c r="F218" s="1124"/>
      <c r="G218" s="1124"/>
      <c r="H218" s="1124"/>
      <c r="I218" s="1124"/>
      <c r="J218" s="1124"/>
      <c r="K218" s="1124"/>
      <c r="L218" s="1124"/>
      <c r="M218" s="1124"/>
      <c r="N218" s="1124"/>
      <c r="O218" s="1124"/>
    </row>
    <row r="219" spans="1:15">
      <c r="A219" s="1124"/>
      <c r="B219" s="1124"/>
      <c r="C219" s="1124"/>
      <c r="D219" s="1124"/>
      <c r="E219" s="1124"/>
      <c r="F219" s="1124"/>
      <c r="G219" s="1124"/>
      <c r="H219" s="1124"/>
      <c r="I219" s="1124"/>
      <c r="J219" s="1124"/>
      <c r="K219" s="1124"/>
      <c r="L219" s="1124"/>
      <c r="M219" s="1124"/>
      <c r="N219" s="1124"/>
      <c r="O219" s="1124"/>
    </row>
    <row r="220" spans="1:15">
      <c r="A220" s="1124"/>
      <c r="B220" s="1124"/>
      <c r="C220" s="1124"/>
      <c r="D220" s="1124"/>
      <c r="E220" s="1124"/>
      <c r="F220" s="1124"/>
      <c r="G220" s="1124"/>
      <c r="H220" s="1124"/>
      <c r="I220" s="1124"/>
      <c r="J220" s="1124"/>
      <c r="K220" s="1124"/>
      <c r="L220" s="1124"/>
      <c r="M220" s="1124"/>
      <c r="N220" s="1124"/>
      <c r="O220" s="1124"/>
    </row>
    <row r="221" spans="1:15">
      <c r="A221" s="1124"/>
      <c r="B221" s="1124"/>
      <c r="C221" s="1124"/>
      <c r="D221" s="1124"/>
      <c r="E221" s="1124"/>
      <c r="F221" s="1124"/>
      <c r="G221" s="1124"/>
      <c r="H221" s="1124"/>
      <c r="I221" s="1124"/>
      <c r="J221" s="1124"/>
      <c r="K221" s="1124"/>
      <c r="L221" s="1124"/>
      <c r="M221" s="1124"/>
      <c r="N221" s="1124"/>
      <c r="O221" s="1124"/>
    </row>
    <row r="222" spans="1:15">
      <c r="A222" s="1124"/>
      <c r="B222" s="1124"/>
      <c r="C222" s="1124"/>
      <c r="D222" s="1124"/>
      <c r="E222" s="1124"/>
      <c r="F222" s="1124"/>
      <c r="G222" s="1124"/>
      <c r="H222" s="1124"/>
      <c r="I222" s="1124"/>
      <c r="J222" s="1124"/>
      <c r="K222" s="1124"/>
      <c r="L222" s="1124"/>
      <c r="M222" s="1124"/>
      <c r="N222" s="1124"/>
      <c r="O222" s="1124"/>
    </row>
    <row r="223" spans="1:15">
      <c r="A223" s="1124"/>
      <c r="B223" s="1124"/>
      <c r="C223" s="1124"/>
      <c r="D223" s="1124"/>
      <c r="E223" s="1124"/>
      <c r="F223" s="1124"/>
      <c r="G223" s="1124"/>
      <c r="H223" s="1124"/>
      <c r="I223" s="1124"/>
      <c r="J223" s="1124"/>
      <c r="K223" s="1124"/>
      <c r="L223" s="1124"/>
      <c r="M223" s="1124"/>
      <c r="N223" s="1124"/>
      <c r="O223" s="1124"/>
    </row>
    <row r="224" spans="1:15">
      <c r="A224" s="1124"/>
      <c r="B224" s="1124"/>
      <c r="C224" s="1124"/>
      <c r="D224" s="1124"/>
      <c r="E224" s="1124"/>
      <c r="F224" s="1124"/>
      <c r="G224" s="1124"/>
      <c r="H224" s="1124"/>
      <c r="I224" s="1124"/>
      <c r="J224" s="1124"/>
      <c r="K224" s="1124"/>
      <c r="L224" s="1124"/>
      <c r="M224" s="1124"/>
      <c r="N224" s="1124"/>
      <c r="O224" s="1124"/>
    </row>
    <row r="225" spans="1:15">
      <c r="A225" s="1124"/>
      <c r="B225" s="1124"/>
      <c r="C225" s="1124"/>
      <c r="D225" s="1124"/>
      <c r="E225" s="1124"/>
      <c r="F225" s="1124"/>
      <c r="G225" s="1124"/>
      <c r="H225" s="1124"/>
      <c r="I225" s="1124"/>
      <c r="J225" s="1124"/>
      <c r="K225" s="1124"/>
      <c r="L225" s="1124"/>
      <c r="M225" s="1124"/>
      <c r="N225" s="1124"/>
      <c r="O225" s="1124"/>
    </row>
    <row r="226" spans="1:15">
      <c r="A226" s="1124"/>
      <c r="B226" s="1124"/>
      <c r="C226" s="1124"/>
      <c r="D226" s="1124"/>
      <c r="E226" s="1124"/>
      <c r="F226" s="1124"/>
      <c r="G226" s="1124"/>
      <c r="H226" s="1124"/>
      <c r="I226" s="1124"/>
      <c r="J226" s="1124"/>
      <c r="K226" s="1124"/>
      <c r="L226" s="1124"/>
      <c r="M226" s="1124"/>
      <c r="N226" s="1124"/>
      <c r="O226" s="1124"/>
    </row>
    <row r="227" spans="1:15">
      <c r="A227" s="1124"/>
      <c r="B227" s="1124"/>
      <c r="C227" s="1124"/>
      <c r="D227" s="1124"/>
      <c r="E227" s="1124"/>
      <c r="F227" s="1124"/>
      <c r="G227" s="1124"/>
      <c r="H227" s="1124"/>
      <c r="I227" s="1124"/>
      <c r="J227" s="1124"/>
      <c r="K227" s="1124"/>
      <c r="L227" s="1124"/>
      <c r="M227" s="1124"/>
      <c r="N227" s="1124"/>
      <c r="O227" s="1124"/>
    </row>
    <row r="228" spans="1:15">
      <c r="A228" s="1124"/>
      <c r="B228" s="1124"/>
      <c r="C228" s="1124"/>
      <c r="D228" s="1124"/>
      <c r="E228" s="1124"/>
      <c r="F228" s="1124"/>
      <c r="G228" s="1124"/>
      <c r="H228" s="1124"/>
      <c r="I228" s="1124"/>
      <c r="J228" s="1124"/>
      <c r="K228" s="1124"/>
      <c r="L228" s="1124"/>
      <c r="M228" s="1124"/>
      <c r="N228" s="1124"/>
      <c r="O228" s="1124"/>
    </row>
    <row r="229" spans="1:15">
      <c r="A229" s="1124"/>
      <c r="B229" s="1124"/>
      <c r="C229" s="1124"/>
      <c r="D229" s="1124"/>
      <c r="E229" s="1124"/>
      <c r="F229" s="1124"/>
      <c r="G229" s="1124"/>
      <c r="H229" s="1124"/>
      <c r="I229" s="1124"/>
      <c r="J229" s="1124"/>
      <c r="K229" s="1124"/>
      <c r="L229" s="1124"/>
      <c r="M229" s="1124"/>
      <c r="N229" s="1124"/>
      <c r="O229" s="1124"/>
    </row>
    <row r="230" spans="1:15">
      <c r="A230" s="1124"/>
      <c r="B230" s="1124"/>
      <c r="C230" s="1124"/>
      <c r="D230" s="1124"/>
      <c r="E230" s="1124"/>
      <c r="F230" s="1124"/>
      <c r="G230" s="1124"/>
      <c r="H230" s="1124"/>
      <c r="I230" s="1124"/>
      <c r="J230" s="1124"/>
      <c r="K230" s="1124"/>
      <c r="L230" s="1124"/>
      <c r="M230" s="1124"/>
      <c r="N230" s="1124"/>
      <c r="O230" s="1124"/>
    </row>
    <row r="231" spans="1:15">
      <c r="A231" s="1124"/>
      <c r="B231" s="1124"/>
      <c r="C231" s="1124"/>
      <c r="D231" s="1124"/>
      <c r="E231" s="1124"/>
      <c r="F231" s="1124"/>
      <c r="G231" s="1124"/>
      <c r="H231" s="1124"/>
      <c r="I231" s="1124"/>
      <c r="J231" s="1124"/>
      <c r="K231" s="1124"/>
      <c r="L231" s="1124"/>
      <c r="M231" s="1124"/>
      <c r="N231" s="1124"/>
      <c r="O231" s="1124"/>
    </row>
    <row r="232" spans="1:15">
      <c r="A232" s="1124"/>
      <c r="B232" s="1124"/>
      <c r="C232" s="1124"/>
      <c r="D232" s="1124"/>
      <c r="E232" s="1124"/>
      <c r="F232" s="1124"/>
      <c r="G232" s="1124"/>
      <c r="H232" s="1124"/>
      <c r="I232" s="1124"/>
      <c r="J232" s="1124"/>
      <c r="K232" s="1124"/>
      <c r="L232" s="1124"/>
      <c r="M232" s="1124"/>
      <c r="N232" s="1124"/>
      <c r="O232" s="1124"/>
    </row>
    <row r="233" spans="1:15">
      <c r="A233" s="1124"/>
      <c r="B233" s="1124"/>
      <c r="C233" s="1124"/>
      <c r="D233" s="1124"/>
      <c r="E233" s="1124"/>
      <c r="F233" s="1124"/>
      <c r="G233" s="1124"/>
      <c r="H233" s="1124"/>
      <c r="I233" s="1124"/>
      <c r="J233" s="1124"/>
      <c r="K233" s="1124"/>
      <c r="L233" s="1124"/>
      <c r="M233" s="1124"/>
      <c r="N233" s="1124"/>
      <c r="O233" s="1124"/>
    </row>
    <row r="234" spans="1:15">
      <c r="A234" s="1124"/>
      <c r="B234" s="1124"/>
      <c r="C234" s="1124"/>
      <c r="D234" s="1124"/>
      <c r="E234" s="1124"/>
      <c r="F234" s="1124"/>
      <c r="G234" s="1124"/>
      <c r="H234" s="1124"/>
      <c r="I234" s="1124"/>
      <c r="J234" s="1124"/>
      <c r="K234" s="1124"/>
      <c r="L234" s="1124"/>
      <c r="M234" s="1124"/>
      <c r="N234" s="1124"/>
      <c r="O234" s="1124"/>
    </row>
    <row r="235" spans="1:15">
      <c r="A235" s="1124"/>
      <c r="B235" s="1124"/>
      <c r="C235" s="1124"/>
      <c r="D235" s="1124"/>
      <c r="E235" s="1124"/>
      <c r="F235" s="1124"/>
      <c r="G235" s="1124"/>
      <c r="H235" s="1124"/>
      <c r="I235" s="1124"/>
      <c r="J235" s="1124"/>
      <c r="K235" s="1124"/>
      <c r="L235" s="1124"/>
      <c r="M235" s="1124"/>
      <c r="N235" s="1124"/>
      <c r="O235" s="1124"/>
    </row>
    <row r="236" spans="1:15">
      <c r="A236" s="1124"/>
      <c r="B236" s="1124"/>
      <c r="C236" s="1124"/>
      <c r="D236" s="1124"/>
      <c r="E236" s="1124"/>
      <c r="F236" s="1124"/>
      <c r="G236" s="1124"/>
      <c r="H236" s="1124"/>
      <c r="I236" s="1124"/>
      <c r="J236" s="1124"/>
      <c r="K236" s="1124"/>
      <c r="L236" s="1124"/>
      <c r="M236" s="1124"/>
      <c r="N236" s="1124"/>
      <c r="O236" s="1124"/>
    </row>
    <row r="237" spans="1:15">
      <c r="A237" s="1124"/>
      <c r="B237" s="1124"/>
      <c r="C237" s="1124"/>
      <c r="D237" s="1124"/>
      <c r="E237" s="1124"/>
      <c r="F237" s="1124"/>
      <c r="G237" s="1124"/>
      <c r="H237" s="1124"/>
      <c r="I237" s="1124"/>
      <c r="J237" s="1124"/>
      <c r="K237" s="1124"/>
      <c r="L237" s="1124"/>
      <c r="M237" s="1124"/>
      <c r="N237" s="1124"/>
      <c r="O237" s="1124"/>
    </row>
    <row r="238" spans="1:15">
      <c r="A238" s="1124"/>
      <c r="B238" s="1124"/>
      <c r="C238" s="1124"/>
      <c r="D238" s="1124"/>
      <c r="E238" s="1124"/>
      <c r="F238" s="1124"/>
      <c r="G238" s="1124"/>
      <c r="H238" s="1124"/>
      <c r="I238" s="1124"/>
      <c r="J238" s="1124"/>
      <c r="K238" s="1124"/>
      <c r="L238" s="1124"/>
      <c r="M238" s="1124"/>
      <c r="N238" s="1124"/>
      <c r="O238" s="1124"/>
    </row>
    <row r="239" spans="1:15">
      <c r="A239" s="1124"/>
      <c r="B239" s="1124"/>
      <c r="C239" s="1124"/>
      <c r="D239" s="1124"/>
      <c r="E239" s="1124"/>
      <c r="F239" s="1124"/>
      <c r="G239" s="1124"/>
      <c r="H239" s="1124"/>
      <c r="I239" s="1124"/>
      <c r="J239" s="1124"/>
      <c r="K239" s="1124"/>
      <c r="L239" s="1124"/>
      <c r="M239" s="1124"/>
      <c r="N239" s="1124"/>
      <c r="O239" s="1124"/>
    </row>
    <row r="240" spans="1:15">
      <c r="A240" s="1124"/>
      <c r="B240" s="1124"/>
      <c r="C240" s="1124"/>
      <c r="D240" s="1124"/>
      <c r="E240" s="1124"/>
      <c r="F240" s="1124"/>
      <c r="G240" s="1124"/>
      <c r="H240" s="1124"/>
      <c r="I240" s="1124"/>
      <c r="J240" s="1124"/>
      <c r="K240" s="1124"/>
      <c r="L240" s="1124"/>
      <c r="M240" s="1124"/>
      <c r="N240" s="1124"/>
      <c r="O240" s="1124"/>
    </row>
    <row r="241" spans="1:15">
      <c r="A241" s="1124"/>
      <c r="B241" s="1124"/>
      <c r="C241" s="1124"/>
      <c r="D241" s="1124"/>
      <c r="E241" s="1124"/>
      <c r="F241" s="1124"/>
      <c r="G241" s="1124"/>
      <c r="H241" s="1124"/>
      <c r="I241" s="1124"/>
      <c r="J241" s="1124"/>
      <c r="K241" s="1124"/>
      <c r="L241" s="1124"/>
      <c r="M241" s="1124"/>
      <c r="N241" s="1124"/>
      <c r="O241" s="1124"/>
    </row>
    <row r="242" spans="1:15">
      <c r="A242" s="1124"/>
      <c r="B242" s="1124"/>
      <c r="C242" s="1124"/>
      <c r="D242" s="1124"/>
      <c r="E242" s="1124"/>
      <c r="F242" s="1124"/>
      <c r="G242" s="1124"/>
      <c r="H242" s="1124"/>
      <c r="I242" s="1124"/>
      <c r="J242" s="1124"/>
      <c r="K242" s="1124"/>
      <c r="L242" s="1124"/>
      <c r="M242" s="1124"/>
      <c r="N242" s="1124"/>
      <c r="O242" s="1124"/>
    </row>
    <row r="243" spans="1:15">
      <c r="A243" s="1124"/>
      <c r="B243" s="1124"/>
      <c r="C243" s="1124"/>
      <c r="D243" s="1124"/>
      <c r="E243" s="1124"/>
      <c r="F243" s="1124"/>
      <c r="G243" s="1124"/>
      <c r="H243" s="1124"/>
      <c r="I243" s="1124"/>
      <c r="J243" s="1124"/>
      <c r="K243" s="1124"/>
      <c r="L243" s="1124"/>
      <c r="M243" s="1124"/>
      <c r="N243" s="1124"/>
      <c r="O243" s="1124"/>
    </row>
    <row r="244" spans="1:15">
      <c r="A244" s="1124"/>
      <c r="B244" s="1124"/>
      <c r="C244" s="1124"/>
      <c r="D244" s="1124"/>
      <c r="E244" s="1124"/>
      <c r="F244" s="1124"/>
      <c r="G244" s="1124"/>
      <c r="H244" s="1124"/>
      <c r="I244" s="1124"/>
      <c r="J244" s="1124"/>
      <c r="K244" s="1124"/>
      <c r="L244" s="1124"/>
      <c r="M244" s="1124"/>
      <c r="N244" s="1124"/>
      <c r="O244" s="1124"/>
    </row>
    <row r="245" spans="1:15">
      <c r="A245" s="1124"/>
      <c r="B245" s="1124"/>
      <c r="C245" s="1124"/>
      <c r="D245" s="1124"/>
      <c r="E245" s="1124"/>
      <c r="F245" s="1124"/>
      <c r="G245" s="1124"/>
      <c r="H245" s="1124"/>
      <c r="I245" s="1124"/>
      <c r="J245" s="1124"/>
      <c r="K245" s="1124"/>
      <c r="L245" s="1124"/>
      <c r="M245" s="1124"/>
      <c r="N245" s="1124"/>
      <c r="O245" s="1124"/>
    </row>
    <row r="246" spans="1:15">
      <c r="A246" s="1124"/>
      <c r="B246" s="1124"/>
      <c r="C246" s="1124"/>
      <c r="D246" s="1124"/>
      <c r="E246" s="1124"/>
      <c r="F246" s="1124"/>
      <c r="G246" s="1124"/>
      <c r="H246" s="1124"/>
      <c r="I246" s="1124"/>
      <c r="J246" s="1124"/>
      <c r="K246" s="1124"/>
      <c r="L246" s="1124"/>
      <c r="M246" s="1124"/>
      <c r="N246" s="1124"/>
      <c r="O246" s="1124"/>
    </row>
    <row r="247" spans="1:15">
      <c r="A247" s="1124"/>
      <c r="B247" s="1124"/>
      <c r="C247" s="1124"/>
      <c r="D247" s="1124"/>
      <c r="E247" s="1124"/>
      <c r="F247" s="1124"/>
      <c r="G247" s="1124"/>
      <c r="H247" s="1124"/>
      <c r="I247" s="1124"/>
      <c r="J247" s="1124"/>
      <c r="K247" s="1124"/>
      <c r="L247" s="1124"/>
      <c r="M247" s="1124"/>
      <c r="N247" s="1124"/>
      <c r="O247" s="1124"/>
    </row>
    <row r="248" spans="1:15">
      <c r="A248" s="1124"/>
      <c r="B248" s="1124"/>
      <c r="C248" s="1124"/>
      <c r="D248" s="1124"/>
      <c r="E248" s="1124"/>
      <c r="F248" s="1124"/>
      <c r="G248" s="1124"/>
      <c r="H248" s="1124"/>
      <c r="I248" s="1124"/>
      <c r="J248" s="1124"/>
      <c r="K248" s="1124"/>
      <c r="L248" s="1124"/>
      <c r="M248" s="1124"/>
      <c r="N248" s="1124"/>
      <c r="O248" s="1124"/>
    </row>
    <row r="249" spans="1:15">
      <c r="A249" s="1124"/>
      <c r="B249" s="1124"/>
      <c r="C249" s="1124"/>
      <c r="D249" s="1124"/>
      <c r="E249" s="1124"/>
      <c r="F249" s="1124"/>
      <c r="G249" s="1124"/>
      <c r="H249" s="1124"/>
      <c r="I249" s="1124"/>
      <c r="J249" s="1124"/>
      <c r="K249" s="1124"/>
      <c r="L249" s="1124"/>
      <c r="M249" s="1124"/>
      <c r="N249" s="1124"/>
      <c r="O249" s="1124"/>
    </row>
    <row r="250" spans="1:15">
      <c r="A250" s="1124"/>
      <c r="B250" s="1124"/>
      <c r="C250" s="1124"/>
      <c r="D250" s="1124"/>
      <c r="E250" s="1124"/>
      <c r="F250" s="1124"/>
      <c r="G250" s="1124"/>
      <c r="H250" s="1124"/>
      <c r="I250" s="1124"/>
      <c r="J250" s="1124"/>
      <c r="K250" s="1124"/>
      <c r="L250" s="1124"/>
      <c r="M250" s="1124"/>
      <c r="N250" s="1124"/>
      <c r="O250" s="1124"/>
    </row>
    <row r="251" spans="1:15">
      <c r="A251" s="1124"/>
      <c r="B251" s="1124"/>
      <c r="C251" s="1124"/>
      <c r="D251" s="1124"/>
      <c r="E251" s="1124"/>
      <c r="F251" s="1124"/>
      <c r="G251" s="1124"/>
      <c r="H251" s="1124"/>
      <c r="I251" s="1124"/>
      <c r="J251" s="1124"/>
      <c r="K251" s="1124"/>
      <c r="L251" s="1124"/>
      <c r="M251" s="1124"/>
      <c r="N251" s="1124"/>
      <c r="O251" s="1124"/>
    </row>
    <row r="252" spans="1:15">
      <c r="A252" s="1124"/>
      <c r="B252" s="1124"/>
      <c r="C252" s="1124"/>
      <c r="D252" s="1124"/>
      <c r="E252" s="1124"/>
      <c r="F252" s="1124"/>
      <c r="G252" s="1124"/>
      <c r="H252" s="1124"/>
      <c r="I252" s="1124"/>
      <c r="J252" s="1124"/>
      <c r="K252" s="1124"/>
      <c r="L252" s="1124"/>
      <c r="M252" s="1124"/>
      <c r="N252" s="1124"/>
      <c r="O252" s="1124"/>
    </row>
    <row r="253" spans="1:15">
      <c r="A253" s="1124"/>
      <c r="B253" s="1124"/>
      <c r="C253" s="1124"/>
      <c r="D253" s="1124"/>
      <c r="E253" s="1124"/>
      <c r="F253" s="1124"/>
      <c r="G253" s="1124"/>
      <c r="H253" s="1124"/>
      <c r="I253" s="1124"/>
      <c r="J253" s="1124"/>
      <c r="K253" s="1124"/>
      <c r="L253" s="1124"/>
      <c r="M253" s="1124"/>
      <c r="N253" s="1124"/>
      <c r="O253" s="1124"/>
    </row>
    <row r="254" spans="1:15">
      <c r="A254" s="1124"/>
      <c r="B254" s="1124"/>
      <c r="C254" s="1124"/>
      <c r="D254" s="1124"/>
      <c r="E254" s="1124"/>
      <c r="F254" s="1124"/>
      <c r="G254" s="1124"/>
      <c r="H254" s="1124"/>
      <c r="I254" s="1124"/>
      <c r="J254" s="1124"/>
      <c r="K254" s="1124"/>
      <c r="L254" s="1124"/>
      <c r="M254" s="1124"/>
      <c r="N254" s="1124"/>
      <c r="O254" s="1124"/>
    </row>
    <row r="255" spans="1:15">
      <c r="A255" s="1124"/>
      <c r="B255" s="1124"/>
      <c r="C255" s="1124"/>
      <c r="D255" s="1124"/>
      <c r="E255" s="1124"/>
      <c r="F255" s="1124"/>
      <c r="G255" s="1124"/>
      <c r="H255" s="1124"/>
      <c r="I255" s="1124"/>
      <c r="J255" s="1124"/>
      <c r="K255" s="1124"/>
      <c r="L255" s="1124"/>
      <c r="M255" s="1124"/>
      <c r="N255" s="1124"/>
      <c r="O255" s="1124"/>
    </row>
    <row r="256" spans="1:15">
      <c r="A256" s="1124"/>
      <c r="B256" s="1124"/>
      <c r="C256" s="1124"/>
      <c r="D256" s="1124"/>
      <c r="E256" s="1124"/>
      <c r="F256" s="1124"/>
      <c r="G256" s="1124"/>
      <c r="H256" s="1124"/>
      <c r="I256" s="1124"/>
      <c r="J256" s="1124"/>
      <c r="K256" s="1124"/>
      <c r="L256" s="1124"/>
      <c r="M256" s="1124"/>
      <c r="N256" s="1124"/>
      <c r="O256" s="1124"/>
    </row>
    <row r="257" spans="1:15">
      <c r="A257" s="1124"/>
      <c r="B257" s="1124"/>
      <c r="C257" s="1124"/>
      <c r="D257" s="1124"/>
      <c r="E257" s="1124"/>
      <c r="F257" s="1124"/>
      <c r="G257" s="1124"/>
      <c r="H257" s="1124"/>
      <c r="I257" s="1124"/>
      <c r="J257" s="1124"/>
      <c r="K257" s="1124"/>
      <c r="L257" s="1124"/>
      <c r="M257" s="1124"/>
      <c r="N257" s="1124"/>
      <c r="O257" s="1124"/>
    </row>
    <row r="258" spans="1:15">
      <c r="A258" s="1124"/>
      <c r="B258" s="1124"/>
      <c r="C258" s="1124"/>
      <c r="D258" s="1124"/>
      <c r="E258" s="1124"/>
      <c r="F258" s="1124"/>
      <c r="G258" s="1124"/>
      <c r="H258" s="1124"/>
      <c r="I258" s="1124"/>
      <c r="J258" s="1124"/>
      <c r="K258" s="1124"/>
      <c r="L258" s="1124"/>
      <c r="M258" s="1124"/>
      <c r="N258" s="1124"/>
      <c r="O258" s="1124"/>
    </row>
    <row r="259" spans="1:15">
      <c r="A259" s="1124"/>
      <c r="B259" s="1124"/>
      <c r="C259" s="1124"/>
      <c r="D259" s="1124"/>
      <c r="E259" s="1124"/>
      <c r="F259" s="1124"/>
      <c r="G259" s="1124"/>
      <c r="H259" s="1124"/>
      <c r="I259" s="1124"/>
      <c r="J259" s="1124"/>
      <c r="K259" s="1124"/>
      <c r="L259" s="1124"/>
      <c r="M259" s="1124"/>
      <c r="N259" s="1124"/>
      <c r="O259" s="1124"/>
    </row>
    <row r="260" spans="1:15">
      <c r="A260" s="1124"/>
      <c r="B260" s="1124"/>
      <c r="C260" s="1124"/>
      <c r="D260" s="1124"/>
      <c r="E260" s="1124"/>
      <c r="F260" s="1124"/>
      <c r="G260" s="1124"/>
      <c r="H260" s="1124"/>
      <c r="I260" s="1124"/>
      <c r="J260" s="1124"/>
      <c r="K260" s="1124"/>
      <c r="L260" s="1124"/>
      <c r="M260" s="1124"/>
      <c r="N260" s="1124"/>
      <c r="O260" s="1124"/>
    </row>
    <row r="261" spans="1:15">
      <c r="A261" s="1124"/>
      <c r="B261" s="1124"/>
      <c r="C261" s="1124"/>
      <c r="D261" s="1124"/>
      <c r="E261" s="1124"/>
      <c r="F261" s="1124"/>
      <c r="G261" s="1124"/>
      <c r="H261" s="1124"/>
      <c r="I261" s="1124"/>
      <c r="J261" s="1124"/>
      <c r="K261" s="1124"/>
      <c r="L261" s="1124"/>
      <c r="M261" s="1124"/>
      <c r="N261" s="1124"/>
      <c r="O261" s="1124"/>
    </row>
    <row r="262" spans="1:15">
      <c r="A262" s="1124"/>
      <c r="B262" s="1124"/>
      <c r="C262" s="1124"/>
      <c r="D262" s="1124"/>
      <c r="E262" s="1124"/>
      <c r="F262" s="1124"/>
      <c r="G262" s="1124"/>
      <c r="H262" s="1124"/>
      <c r="I262" s="1124"/>
      <c r="J262" s="1124"/>
      <c r="K262" s="1124"/>
      <c r="L262" s="1124"/>
      <c r="M262" s="1124"/>
      <c r="N262" s="1124"/>
      <c r="O262" s="1124"/>
    </row>
    <row r="263" spans="1:15">
      <c r="A263" s="1124"/>
      <c r="B263" s="1124"/>
      <c r="C263" s="1124"/>
      <c r="D263" s="1124"/>
      <c r="E263" s="1124"/>
      <c r="F263" s="1124"/>
      <c r="G263" s="1124"/>
      <c r="H263" s="1124"/>
      <c r="I263" s="1124"/>
      <c r="J263" s="1124"/>
      <c r="K263" s="1124"/>
      <c r="L263" s="1124"/>
      <c r="M263" s="1124"/>
      <c r="N263" s="1124"/>
      <c r="O263" s="1124"/>
    </row>
    <row r="264" spans="1:15">
      <c r="A264" s="1124"/>
      <c r="B264" s="1124"/>
      <c r="C264" s="1124"/>
      <c r="D264" s="1124"/>
      <c r="E264" s="1124"/>
      <c r="F264" s="1124"/>
      <c r="G264" s="1124"/>
      <c r="H264" s="1124"/>
      <c r="I264" s="1124"/>
      <c r="J264" s="1124"/>
      <c r="K264" s="1124"/>
      <c r="L264" s="1124"/>
      <c r="M264" s="1124"/>
      <c r="N264" s="1124"/>
      <c r="O264" s="1124"/>
    </row>
    <row r="265" spans="1:15">
      <c r="A265" s="1124"/>
      <c r="B265" s="1124"/>
      <c r="C265" s="1124"/>
      <c r="D265" s="1124"/>
      <c r="E265" s="1124"/>
      <c r="F265" s="1124"/>
      <c r="G265" s="1124"/>
      <c r="H265" s="1124"/>
      <c r="I265" s="1124"/>
      <c r="J265" s="1124"/>
      <c r="K265" s="1124"/>
      <c r="L265" s="1124"/>
      <c r="M265" s="1124"/>
      <c r="N265" s="1124"/>
      <c r="O265" s="1124"/>
    </row>
    <row r="266" spans="1:15">
      <c r="A266" s="1124"/>
      <c r="B266" s="1124"/>
      <c r="C266" s="1124"/>
      <c r="D266" s="1124"/>
      <c r="E266" s="1124"/>
      <c r="F266" s="1124"/>
      <c r="G266" s="1124"/>
      <c r="H266" s="1124"/>
      <c r="I266" s="1124"/>
      <c r="J266" s="1124"/>
      <c r="K266" s="1124"/>
      <c r="L266" s="1124"/>
      <c r="M266" s="1124"/>
      <c r="N266" s="1124"/>
      <c r="O266" s="1124"/>
    </row>
    <row r="267" spans="1:15">
      <c r="A267" s="1124"/>
      <c r="B267" s="1124"/>
      <c r="C267" s="1124"/>
      <c r="D267" s="1124"/>
      <c r="E267" s="1124"/>
      <c r="F267" s="1124"/>
      <c r="G267" s="1124"/>
      <c r="H267" s="1124"/>
      <c r="I267" s="1124"/>
      <c r="J267" s="1124"/>
      <c r="K267" s="1124"/>
      <c r="L267" s="1124"/>
      <c r="M267" s="1124"/>
      <c r="N267" s="1124"/>
      <c r="O267" s="1124"/>
    </row>
    <row r="268" spans="1:15">
      <c r="A268" s="1124"/>
      <c r="B268" s="1124"/>
      <c r="C268" s="1124"/>
      <c r="D268" s="1124"/>
      <c r="E268" s="1124"/>
      <c r="F268" s="1124"/>
      <c r="G268" s="1124"/>
      <c r="H268" s="1124"/>
      <c r="I268" s="1124"/>
      <c r="J268" s="1124"/>
      <c r="K268" s="1124"/>
      <c r="L268" s="1124"/>
      <c r="M268" s="1124"/>
      <c r="N268" s="1124"/>
      <c r="O268" s="1124"/>
    </row>
    <row r="269" spans="1:15">
      <c r="A269" s="1124"/>
      <c r="B269" s="1124"/>
      <c r="C269" s="1124"/>
      <c r="D269" s="1124"/>
      <c r="E269" s="1124"/>
      <c r="F269" s="1124"/>
      <c r="G269" s="1124"/>
      <c r="H269" s="1124"/>
      <c r="I269" s="1124"/>
      <c r="J269" s="1124"/>
      <c r="K269" s="1124"/>
      <c r="L269" s="1124"/>
      <c r="M269" s="1124"/>
      <c r="N269" s="1124"/>
      <c r="O269" s="1124"/>
    </row>
    <row r="270" spans="1:15">
      <c r="A270" s="1124"/>
      <c r="B270" s="1124"/>
      <c r="C270" s="1124"/>
      <c r="D270" s="1124"/>
      <c r="E270" s="1124"/>
      <c r="F270" s="1124"/>
      <c r="G270" s="1124"/>
      <c r="H270" s="1124"/>
      <c r="I270" s="1124"/>
      <c r="J270" s="1124"/>
      <c r="K270" s="1124"/>
      <c r="L270" s="1124"/>
      <c r="M270" s="1124"/>
      <c r="N270" s="1124"/>
      <c r="O270" s="1124"/>
    </row>
    <row r="271" spans="1:15">
      <c r="A271" s="1124"/>
      <c r="B271" s="1124"/>
      <c r="C271" s="1124"/>
      <c r="D271" s="1124"/>
      <c r="E271" s="1124"/>
      <c r="F271" s="1124"/>
      <c r="G271" s="1124"/>
      <c r="H271" s="1124"/>
      <c r="I271" s="1124"/>
      <c r="J271" s="1124"/>
      <c r="K271" s="1124"/>
      <c r="L271" s="1124"/>
      <c r="M271" s="1124"/>
      <c r="N271" s="1124"/>
      <c r="O271" s="1124"/>
    </row>
    <row r="272" spans="1:15">
      <c r="A272" s="1124"/>
      <c r="B272" s="1124"/>
      <c r="C272" s="1124"/>
      <c r="D272" s="1124"/>
      <c r="E272" s="1124"/>
      <c r="F272" s="1124"/>
      <c r="G272" s="1124"/>
      <c r="H272" s="1124"/>
      <c r="I272" s="1124"/>
      <c r="J272" s="1124"/>
      <c r="K272" s="1124"/>
      <c r="L272" s="1124"/>
      <c r="M272" s="1124"/>
      <c r="N272" s="1124"/>
      <c r="O272" s="1124"/>
    </row>
    <row r="273" spans="1:15">
      <c r="A273" s="1124"/>
      <c r="B273" s="1124"/>
      <c r="C273" s="1124"/>
      <c r="D273" s="1124"/>
      <c r="E273" s="1124"/>
      <c r="F273" s="1124"/>
      <c r="G273" s="1124"/>
      <c r="H273" s="1124"/>
      <c r="I273" s="1124"/>
      <c r="J273" s="1124"/>
      <c r="K273" s="1124"/>
      <c r="L273" s="1124"/>
      <c r="M273" s="1124"/>
      <c r="N273" s="1124"/>
      <c r="O273" s="1124"/>
    </row>
    <row r="274" spans="1:15">
      <c r="A274" s="1124"/>
      <c r="B274" s="1124"/>
      <c r="C274" s="1124"/>
      <c r="D274" s="1124"/>
      <c r="E274" s="1124"/>
      <c r="F274" s="1124"/>
      <c r="G274" s="1124"/>
      <c r="H274" s="1124"/>
      <c r="I274" s="1124"/>
      <c r="J274" s="1124"/>
      <c r="K274" s="1124"/>
      <c r="L274" s="1124"/>
      <c r="M274" s="1124"/>
      <c r="N274" s="1124"/>
      <c r="O274" s="1124"/>
    </row>
    <row r="275" spans="1:15">
      <c r="A275" s="1124"/>
      <c r="B275" s="1124"/>
      <c r="C275" s="1124"/>
      <c r="D275" s="1124"/>
      <c r="E275" s="1124"/>
      <c r="F275" s="1124"/>
      <c r="G275" s="1124"/>
      <c r="H275" s="1124"/>
      <c r="I275" s="1124"/>
      <c r="J275" s="1124"/>
      <c r="K275" s="1124"/>
      <c r="L275" s="1124"/>
      <c r="M275" s="1124"/>
      <c r="N275" s="1124"/>
      <c r="O275" s="1124"/>
    </row>
    <row r="276" spans="1:15">
      <c r="A276" s="1124"/>
      <c r="B276" s="1124"/>
      <c r="C276" s="1124"/>
      <c r="D276" s="1124"/>
      <c r="E276" s="1124"/>
      <c r="F276" s="1124"/>
      <c r="G276" s="1124"/>
      <c r="H276" s="1124"/>
      <c r="I276" s="1124"/>
      <c r="J276" s="1124"/>
      <c r="K276" s="1124"/>
      <c r="L276" s="1124"/>
      <c r="M276" s="1124"/>
      <c r="N276" s="1124"/>
      <c r="O276" s="1124"/>
    </row>
    <row r="277" spans="1:15">
      <c r="A277" s="1124"/>
      <c r="B277" s="1124"/>
      <c r="C277" s="1124"/>
      <c r="D277" s="1124"/>
      <c r="E277" s="1124"/>
      <c r="F277" s="1124"/>
      <c r="G277" s="1124"/>
      <c r="H277" s="1124"/>
      <c r="I277" s="1124"/>
      <c r="J277" s="1124"/>
      <c r="K277" s="1124"/>
      <c r="L277" s="1124"/>
      <c r="M277" s="1124"/>
      <c r="N277" s="1124"/>
      <c r="O277" s="1124"/>
    </row>
    <row r="278" spans="1:15">
      <c r="A278" s="1124"/>
      <c r="B278" s="1124"/>
      <c r="C278" s="1124"/>
      <c r="D278" s="1124"/>
      <c r="E278" s="1124"/>
      <c r="F278" s="1124"/>
      <c r="G278" s="1124"/>
      <c r="H278" s="1124"/>
      <c r="I278" s="1124"/>
      <c r="J278" s="1124"/>
      <c r="K278" s="1124"/>
      <c r="L278" s="1124"/>
      <c r="M278" s="1124"/>
      <c r="N278" s="1124"/>
      <c r="O278" s="1124"/>
    </row>
    <row r="279" spans="1:15">
      <c r="A279" s="1124"/>
      <c r="B279" s="1124"/>
      <c r="C279" s="1124"/>
      <c r="D279" s="1124"/>
      <c r="E279" s="1124"/>
      <c r="F279" s="1124"/>
      <c r="G279" s="1124"/>
      <c r="H279" s="1124"/>
      <c r="I279" s="1124"/>
      <c r="J279" s="1124"/>
      <c r="K279" s="1124"/>
      <c r="L279" s="1124"/>
      <c r="M279" s="1124"/>
      <c r="N279" s="1124"/>
      <c r="O279" s="1124"/>
    </row>
    <row r="280" spans="1:15">
      <c r="A280" s="1124"/>
      <c r="B280" s="1124"/>
      <c r="C280" s="1124"/>
      <c r="D280" s="1124"/>
      <c r="E280" s="1124"/>
      <c r="F280" s="1124"/>
      <c r="G280" s="1124"/>
      <c r="H280" s="1124"/>
      <c r="I280" s="1124"/>
      <c r="J280" s="1124"/>
      <c r="K280" s="1124"/>
      <c r="L280" s="1124"/>
      <c r="M280" s="1124"/>
      <c r="N280" s="1124"/>
      <c r="O280" s="1124"/>
    </row>
    <row r="281" spans="1:15">
      <c r="A281" s="1124"/>
      <c r="B281" s="1124"/>
      <c r="C281" s="1124"/>
      <c r="D281" s="1124"/>
      <c r="E281" s="1124"/>
      <c r="F281" s="1124"/>
      <c r="G281" s="1124"/>
      <c r="H281" s="1124"/>
      <c r="I281" s="1124"/>
      <c r="J281" s="1124"/>
      <c r="K281" s="1124"/>
      <c r="L281" s="1124"/>
      <c r="M281" s="1124"/>
      <c r="N281" s="1124"/>
      <c r="O281" s="1124"/>
    </row>
    <row r="282" spans="1:15">
      <c r="A282" s="1124"/>
      <c r="B282" s="1124"/>
      <c r="C282" s="1124"/>
      <c r="D282" s="1124"/>
      <c r="E282" s="1124"/>
      <c r="F282" s="1124"/>
      <c r="G282" s="1124"/>
      <c r="H282" s="1124"/>
      <c r="I282" s="1124"/>
      <c r="J282" s="1124"/>
      <c r="K282" s="1124"/>
      <c r="L282" s="1124"/>
      <c r="M282" s="1124"/>
      <c r="N282" s="1124"/>
      <c r="O282" s="1124"/>
    </row>
    <row r="283" spans="1:15">
      <c r="A283" s="1124"/>
      <c r="B283" s="1124"/>
      <c r="C283" s="1124"/>
      <c r="D283" s="1124"/>
      <c r="E283" s="1124"/>
      <c r="F283" s="1124"/>
      <c r="G283" s="1124"/>
      <c r="H283" s="1124"/>
      <c r="I283" s="1124"/>
      <c r="J283" s="1124"/>
      <c r="K283" s="1124"/>
      <c r="L283" s="1124"/>
      <c r="M283" s="1124"/>
      <c r="N283" s="1124"/>
      <c r="O283" s="1124"/>
    </row>
    <row r="284" spans="1:15">
      <c r="A284" s="1124"/>
      <c r="B284" s="1124"/>
      <c r="C284" s="1124"/>
      <c r="D284" s="1124"/>
      <c r="E284" s="1124"/>
      <c r="F284" s="1124"/>
      <c r="G284" s="1124"/>
      <c r="H284" s="1124"/>
      <c r="I284" s="1124"/>
      <c r="J284" s="1124"/>
      <c r="K284" s="1124"/>
      <c r="L284" s="1124"/>
      <c r="M284" s="1124"/>
      <c r="N284" s="1124"/>
      <c r="O284" s="1124"/>
    </row>
    <row r="285" spans="1:15">
      <c r="A285" s="1124"/>
      <c r="B285" s="1124"/>
      <c r="C285" s="1124"/>
      <c r="D285" s="1124"/>
      <c r="E285" s="1124"/>
      <c r="F285" s="1124"/>
      <c r="G285" s="1124"/>
      <c r="H285" s="1124"/>
      <c r="I285" s="1124"/>
      <c r="J285" s="1124"/>
      <c r="K285" s="1124"/>
      <c r="L285" s="1124"/>
      <c r="M285" s="1124"/>
      <c r="N285" s="1124"/>
      <c r="O285" s="1124"/>
    </row>
    <row r="286" spans="1:15">
      <c r="A286" s="1124"/>
      <c r="B286" s="1124"/>
      <c r="C286" s="1124"/>
      <c r="D286" s="1124"/>
      <c r="E286" s="1124"/>
      <c r="F286" s="1124"/>
      <c r="G286" s="1124"/>
      <c r="H286" s="1124"/>
      <c r="I286" s="1124"/>
      <c r="J286" s="1124"/>
      <c r="K286" s="1124"/>
      <c r="L286" s="1124"/>
      <c r="M286" s="1124"/>
      <c r="N286" s="1124"/>
      <c r="O286" s="1124"/>
    </row>
    <row r="287" spans="1:15">
      <c r="A287" s="1124"/>
      <c r="B287" s="1124"/>
      <c r="C287" s="1124"/>
      <c r="D287" s="1124"/>
      <c r="E287" s="1124"/>
      <c r="F287" s="1124"/>
      <c r="G287" s="1124"/>
      <c r="H287" s="1124"/>
      <c r="I287" s="1124"/>
      <c r="J287" s="1124"/>
      <c r="K287" s="1124"/>
      <c r="L287" s="1124"/>
      <c r="M287" s="1124"/>
      <c r="N287" s="1124"/>
      <c r="O287" s="1124"/>
    </row>
    <row r="288" spans="1:15">
      <c r="A288" s="1124"/>
      <c r="B288" s="1124"/>
      <c r="C288" s="1124"/>
      <c r="D288" s="1124"/>
      <c r="E288" s="1124"/>
      <c r="F288" s="1124"/>
      <c r="G288" s="1124"/>
      <c r="H288" s="1124"/>
      <c r="I288" s="1124"/>
      <c r="J288" s="1124"/>
      <c r="K288" s="1124"/>
      <c r="L288" s="1124"/>
      <c r="M288" s="1124"/>
      <c r="N288" s="1124"/>
      <c r="O288" s="1124"/>
    </row>
    <row r="289" spans="1:15">
      <c r="A289" s="1124"/>
      <c r="B289" s="1124"/>
      <c r="C289" s="1124"/>
      <c r="D289" s="1124"/>
      <c r="E289" s="1124"/>
      <c r="F289" s="1124"/>
      <c r="G289" s="1124"/>
      <c r="H289" s="1124"/>
      <c r="I289" s="1124"/>
      <c r="J289" s="1124"/>
      <c r="K289" s="1124"/>
      <c r="L289" s="1124"/>
      <c r="M289" s="1124"/>
      <c r="N289" s="1124"/>
      <c r="O289" s="1124"/>
    </row>
    <row r="290" spans="1:15">
      <c r="A290" s="1124"/>
      <c r="B290" s="1124"/>
      <c r="C290" s="1124"/>
      <c r="D290" s="1124"/>
      <c r="E290" s="1124"/>
      <c r="F290" s="1124"/>
      <c r="G290" s="1124"/>
      <c r="H290" s="1124"/>
      <c r="I290" s="1124"/>
      <c r="J290" s="1124"/>
      <c r="K290" s="1124"/>
      <c r="L290" s="1124"/>
      <c r="M290" s="1124"/>
      <c r="N290" s="1124"/>
      <c r="O290" s="1124"/>
    </row>
    <row r="291" spans="1:15">
      <c r="A291" s="1124"/>
      <c r="B291" s="1124"/>
      <c r="C291" s="1124"/>
      <c r="D291" s="1124"/>
      <c r="E291" s="1124"/>
      <c r="F291" s="1124"/>
      <c r="G291" s="1124"/>
      <c r="H291" s="1124"/>
      <c r="I291" s="1124"/>
      <c r="J291" s="1124"/>
      <c r="K291" s="1124"/>
      <c r="L291" s="1124"/>
      <c r="M291" s="1124"/>
      <c r="N291" s="1124"/>
      <c r="O291" s="1124"/>
    </row>
    <row r="292" spans="1:15">
      <c r="A292" s="1124"/>
      <c r="B292" s="1124"/>
      <c r="C292" s="1124"/>
      <c r="D292" s="1124"/>
      <c r="E292" s="1124"/>
      <c r="F292" s="1124"/>
      <c r="G292" s="1124"/>
      <c r="H292" s="1124"/>
      <c r="I292" s="1124"/>
      <c r="J292" s="1124"/>
      <c r="K292" s="1124"/>
      <c r="L292" s="1124"/>
      <c r="M292" s="1124"/>
      <c r="N292" s="1124"/>
      <c r="O292" s="1124"/>
    </row>
    <row r="293" spans="1:15">
      <c r="A293" s="1124"/>
      <c r="B293" s="1124"/>
      <c r="C293" s="1124"/>
      <c r="D293" s="1124"/>
      <c r="E293" s="1124"/>
      <c r="F293" s="1124"/>
      <c r="G293" s="1124"/>
      <c r="H293" s="1124"/>
      <c r="I293" s="1124"/>
      <c r="J293" s="1124"/>
      <c r="K293" s="1124"/>
      <c r="L293" s="1124"/>
      <c r="M293" s="1124"/>
      <c r="N293" s="1124"/>
      <c r="O293" s="1124"/>
    </row>
  </sheetData>
  <mergeCells count="112">
    <mergeCell ref="A110:C110"/>
    <mergeCell ref="M110:O110"/>
    <mergeCell ref="M8:O8"/>
    <mergeCell ref="A84:C84"/>
    <mergeCell ref="M84:O84"/>
    <mergeCell ref="A100:A106"/>
    <mergeCell ref="A107:C107"/>
    <mergeCell ref="M107:O107"/>
    <mergeCell ref="A80:A83"/>
    <mergeCell ref="A75:C75"/>
    <mergeCell ref="M75:O75"/>
    <mergeCell ref="A76:A77"/>
    <mergeCell ref="A70:C70"/>
    <mergeCell ref="A78:C78"/>
    <mergeCell ref="D65:F65"/>
    <mergeCell ref="G65:I65"/>
    <mergeCell ref="J65:L65"/>
    <mergeCell ref="A30:C30"/>
    <mergeCell ref="A33:A36"/>
    <mergeCell ref="B33:B36"/>
    <mergeCell ref="C33:C36"/>
    <mergeCell ref="D33:F33"/>
    <mergeCell ref="J97:L97"/>
    <mergeCell ref="A96:A99"/>
    <mergeCell ref="A13:A16"/>
    <mergeCell ref="O13:O16"/>
    <mergeCell ref="A109:C109"/>
    <mergeCell ref="M109:O109"/>
    <mergeCell ref="A37:A40"/>
    <mergeCell ref="A4:A7"/>
    <mergeCell ref="B4:B7"/>
    <mergeCell ref="C4:C7"/>
    <mergeCell ref="D4:F4"/>
    <mergeCell ref="G4:I4"/>
    <mergeCell ref="A54:C54"/>
    <mergeCell ref="M64:M67"/>
    <mergeCell ref="A41:C41"/>
    <mergeCell ref="G33:I33"/>
    <mergeCell ref="J33:L33"/>
    <mergeCell ref="G34:I34"/>
    <mergeCell ref="D97:F97"/>
    <mergeCell ref="G97:I97"/>
    <mergeCell ref="B96:B99"/>
    <mergeCell ref="C96:C99"/>
    <mergeCell ref="D96:F96"/>
    <mergeCell ref="G96:I96"/>
    <mergeCell ref="A51:C51"/>
    <mergeCell ref="A52:A53"/>
    <mergeCell ref="J96:L96"/>
    <mergeCell ref="A55:A59"/>
    <mergeCell ref="J64:L64"/>
    <mergeCell ref="A1:O1"/>
    <mergeCell ref="N3:O3"/>
    <mergeCell ref="D5:F5"/>
    <mergeCell ref="G5:I5"/>
    <mergeCell ref="A21:C21"/>
    <mergeCell ref="A22:A24"/>
    <mergeCell ref="O22:O24"/>
    <mergeCell ref="A25:C25"/>
    <mergeCell ref="O4:O7"/>
    <mergeCell ref="A17:C17"/>
    <mergeCell ref="O18:O20"/>
    <mergeCell ref="J5:L5"/>
    <mergeCell ref="A2:O2"/>
    <mergeCell ref="J4:L4"/>
    <mergeCell ref="M4:M7"/>
    <mergeCell ref="N4:N7"/>
    <mergeCell ref="M18:N18"/>
    <mergeCell ref="A18:A20"/>
    <mergeCell ref="N17:O17"/>
    <mergeCell ref="N21:O21"/>
    <mergeCell ref="N25:O25"/>
    <mergeCell ref="O100:O106"/>
    <mergeCell ref="N32:O32"/>
    <mergeCell ref="M96:M99"/>
    <mergeCell ref="N96:N99"/>
    <mergeCell ref="O96:O99"/>
    <mergeCell ref="O76:O77"/>
    <mergeCell ref="N33:N36"/>
    <mergeCell ref="O33:O36"/>
    <mergeCell ref="O37:O40"/>
    <mergeCell ref="M33:M36"/>
    <mergeCell ref="O55:O59"/>
    <mergeCell ref="N63:O63"/>
    <mergeCell ref="O52:O53"/>
    <mergeCell ref="O80:O83"/>
    <mergeCell ref="O64:O67"/>
    <mergeCell ref="M70:O70"/>
    <mergeCell ref="N71:O71"/>
    <mergeCell ref="O72:O74"/>
    <mergeCell ref="N64:N67"/>
    <mergeCell ref="M52:N52"/>
    <mergeCell ref="N54:O54"/>
    <mergeCell ref="N60:O60"/>
    <mergeCell ref="N78:O78"/>
    <mergeCell ref="A26:A29"/>
    <mergeCell ref="O26:O29"/>
    <mergeCell ref="A42:A50"/>
    <mergeCell ref="O42:O50"/>
    <mergeCell ref="N30:O30"/>
    <mergeCell ref="N41:O41"/>
    <mergeCell ref="N51:O51"/>
    <mergeCell ref="J34:L34"/>
    <mergeCell ref="N95:O95"/>
    <mergeCell ref="B64:B67"/>
    <mergeCell ref="C64:C67"/>
    <mergeCell ref="D64:F64"/>
    <mergeCell ref="A72:A74"/>
    <mergeCell ref="G64:I64"/>
    <mergeCell ref="D34:F34"/>
    <mergeCell ref="A60:C60"/>
    <mergeCell ref="A64:A6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2394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55"/>
  <sheetViews>
    <sheetView rightToLeft="1" view="pageBreakPreview" topLeftCell="A17" zoomScale="80" zoomScaleNormal="60" zoomScaleSheetLayoutView="80" workbookViewId="0">
      <selection activeCell="R101" sqref="R101"/>
    </sheetView>
  </sheetViews>
  <sheetFormatPr defaultRowHeight="17.25" customHeight="1"/>
  <cols>
    <col min="1" max="1" width="32.140625" style="31" customWidth="1"/>
    <col min="2" max="10" width="10" style="31" customWidth="1"/>
    <col min="11" max="11" width="44.42578125" style="31" customWidth="1"/>
    <col min="12" max="253" width="9.140625" style="31"/>
    <col min="254" max="254" width="26.7109375" style="31" customWidth="1"/>
    <col min="255" max="266" width="9.28515625" style="31" customWidth="1"/>
    <col min="267" max="509" width="9.140625" style="31"/>
    <col min="510" max="510" width="26.7109375" style="31" customWidth="1"/>
    <col min="511" max="522" width="9.28515625" style="31" customWidth="1"/>
    <col min="523" max="765" width="9.140625" style="31"/>
    <col min="766" max="766" width="26.7109375" style="31" customWidth="1"/>
    <col min="767" max="778" width="9.28515625" style="31" customWidth="1"/>
    <col min="779" max="1021" width="9.140625" style="31"/>
    <col min="1022" max="1022" width="26.7109375" style="31" customWidth="1"/>
    <col min="1023" max="1034" width="9.28515625" style="31" customWidth="1"/>
    <col min="1035" max="1277" width="9.140625" style="31"/>
    <col min="1278" max="1278" width="26.7109375" style="31" customWidth="1"/>
    <col min="1279" max="1290" width="9.28515625" style="31" customWidth="1"/>
    <col min="1291" max="1533" width="9.140625" style="31"/>
    <col min="1534" max="1534" width="26.7109375" style="31" customWidth="1"/>
    <col min="1535" max="1546" width="9.28515625" style="31" customWidth="1"/>
    <col min="1547" max="1789" width="9.140625" style="31"/>
    <col min="1790" max="1790" width="26.7109375" style="31" customWidth="1"/>
    <col min="1791" max="1802" width="9.28515625" style="31" customWidth="1"/>
    <col min="1803" max="2045" width="9.140625" style="31"/>
    <col min="2046" max="2046" width="26.7109375" style="31" customWidth="1"/>
    <col min="2047" max="2058" width="9.28515625" style="31" customWidth="1"/>
    <col min="2059" max="2301" width="9.140625" style="31"/>
    <col min="2302" max="2302" width="26.7109375" style="31" customWidth="1"/>
    <col min="2303" max="2314" width="9.28515625" style="31" customWidth="1"/>
    <col min="2315" max="2557" width="9.140625" style="31"/>
    <col min="2558" max="2558" width="26.7109375" style="31" customWidth="1"/>
    <col min="2559" max="2570" width="9.28515625" style="31" customWidth="1"/>
    <col min="2571" max="2813" width="9.140625" style="31"/>
    <col min="2814" max="2814" width="26.7109375" style="31" customWidth="1"/>
    <col min="2815" max="2826" width="9.28515625" style="31" customWidth="1"/>
    <col min="2827" max="3069" width="9.140625" style="31"/>
    <col min="3070" max="3070" width="26.7109375" style="31" customWidth="1"/>
    <col min="3071" max="3082" width="9.28515625" style="31" customWidth="1"/>
    <col min="3083" max="3325" width="9.140625" style="31"/>
    <col min="3326" max="3326" width="26.7109375" style="31" customWidth="1"/>
    <col min="3327" max="3338" width="9.28515625" style="31" customWidth="1"/>
    <col min="3339" max="3581" width="9.140625" style="31"/>
    <col min="3582" max="3582" width="26.7109375" style="31" customWidth="1"/>
    <col min="3583" max="3594" width="9.28515625" style="31" customWidth="1"/>
    <col min="3595" max="3837" width="9.140625" style="31"/>
    <col min="3838" max="3838" width="26.7109375" style="31" customWidth="1"/>
    <col min="3839" max="3850" width="9.28515625" style="31" customWidth="1"/>
    <col min="3851" max="4093" width="9.140625" style="31"/>
    <col min="4094" max="4094" width="26.7109375" style="31" customWidth="1"/>
    <col min="4095" max="4106" width="9.28515625" style="31" customWidth="1"/>
    <col min="4107" max="4349" width="9.140625" style="31"/>
    <col min="4350" max="4350" width="26.7109375" style="31" customWidth="1"/>
    <col min="4351" max="4362" width="9.28515625" style="31" customWidth="1"/>
    <col min="4363" max="4605" width="9.140625" style="31"/>
    <col min="4606" max="4606" width="26.7109375" style="31" customWidth="1"/>
    <col min="4607" max="4618" width="9.28515625" style="31" customWidth="1"/>
    <col min="4619" max="4861" width="9.140625" style="31"/>
    <col min="4862" max="4862" width="26.7109375" style="31" customWidth="1"/>
    <col min="4863" max="4874" width="9.28515625" style="31" customWidth="1"/>
    <col min="4875" max="5117" width="9.140625" style="31"/>
    <col min="5118" max="5118" width="26.7109375" style="31" customWidth="1"/>
    <col min="5119" max="5130" width="9.28515625" style="31" customWidth="1"/>
    <col min="5131" max="5373" width="9.140625" style="31"/>
    <col min="5374" max="5374" width="26.7109375" style="31" customWidth="1"/>
    <col min="5375" max="5386" width="9.28515625" style="31" customWidth="1"/>
    <col min="5387" max="5629" width="9.140625" style="31"/>
    <col min="5630" max="5630" width="26.7109375" style="31" customWidth="1"/>
    <col min="5631" max="5642" width="9.28515625" style="31" customWidth="1"/>
    <col min="5643" max="5885" width="9.140625" style="31"/>
    <col min="5886" max="5886" width="26.7109375" style="31" customWidth="1"/>
    <col min="5887" max="5898" width="9.28515625" style="31" customWidth="1"/>
    <col min="5899" max="6141" width="9.140625" style="31"/>
    <col min="6142" max="6142" width="26.7109375" style="31" customWidth="1"/>
    <col min="6143" max="6154" width="9.28515625" style="31" customWidth="1"/>
    <col min="6155" max="6397" width="9.140625" style="31"/>
    <col min="6398" max="6398" width="26.7109375" style="31" customWidth="1"/>
    <col min="6399" max="6410" width="9.28515625" style="31" customWidth="1"/>
    <col min="6411" max="6653" width="9.140625" style="31"/>
    <col min="6654" max="6654" width="26.7109375" style="31" customWidth="1"/>
    <col min="6655" max="6666" width="9.28515625" style="31" customWidth="1"/>
    <col min="6667" max="6909" width="9.140625" style="31"/>
    <col min="6910" max="6910" width="26.7109375" style="31" customWidth="1"/>
    <col min="6911" max="6922" width="9.28515625" style="31" customWidth="1"/>
    <col min="6923" max="7165" width="9.140625" style="31"/>
    <col min="7166" max="7166" width="26.7109375" style="31" customWidth="1"/>
    <col min="7167" max="7178" width="9.28515625" style="31" customWidth="1"/>
    <col min="7179" max="7421" width="9.140625" style="31"/>
    <col min="7422" max="7422" width="26.7109375" style="31" customWidth="1"/>
    <col min="7423" max="7434" width="9.28515625" style="31" customWidth="1"/>
    <col min="7435" max="7677" width="9.140625" style="31"/>
    <col min="7678" max="7678" width="26.7109375" style="31" customWidth="1"/>
    <col min="7679" max="7690" width="9.28515625" style="31" customWidth="1"/>
    <col min="7691" max="7933" width="9.140625" style="31"/>
    <col min="7934" max="7934" width="26.7109375" style="31" customWidth="1"/>
    <col min="7935" max="7946" width="9.28515625" style="31" customWidth="1"/>
    <col min="7947" max="8189" width="9.140625" style="31"/>
    <col min="8190" max="8190" width="26.7109375" style="31" customWidth="1"/>
    <col min="8191" max="8202" width="9.28515625" style="31" customWidth="1"/>
    <col min="8203" max="8445" width="9.140625" style="31"/>
    <col min="8446" max="8446" width="26.7109375" style="31" customWidth="1"/>
    <col min="8447" max="8458" width="9.28515625" style="31" customWidth="1"/>
    <col min="8459" max="8701" width="9.140625" style="31"/>
    <col min="8702" max="8702" width="26.7109375" style="31" customWidth="1"/>
    <col min="8703" max="8714" width="9.28515625" style="31" customWidth="1"/>
    <col min="8715" max="8957" width="9.140625" style="31"/>
    <col min="8958" max="8958" width="26.7109375" style="31" customWidth="1"/>
    <col min="8959" max="8970" width="9.28515625" style="31" customWidth="1"/>
    <col min="8971" max="9213" width="9.140625" style="31"/>
    <col min="9214" max="9214" width="26.7109375" style="31" customWidth="1"/>
    <col min="9215" max="9226" width="9.28515625" style="31" customWidth="1"/>
    <col min="9227" max="9469" width="9.140625" style="31"/>
    <col min="9470" max="9470" width="26.7109375" style="31" customWidth="1"/>
    <col min="9471" max="9482" width="9.28515625" style="31" customWidth="1"/>
    <col min="9483" max="9725" width="9.140625" style="31"/>
    <col min="9726" max="9726" width="26.7109375" style="31" customWidth="1"/>
    <col min="9727" max="9738" width="9.28515625" style="31" customWidth="1"/>
    <col min="9739" max="9981" width="9.140625" style="31"/>
    <col min="9982" max="9982" width="26.7109375" style="31" customWidth="1"/>
    <col min="9983" max="9994" width="9.28515625" style="31" customWidth="1"/>
    <col min="9995" max="10237" width="9.140625" style="31"/>
    <col min="10238" max="10238" width="26.7109375" style="31" customWidth="1"/>
    <col min="10239" max="10250" width="9.28515625" style="31" customWidth="1"/>
    <col min="10251" max="10493" width="9.140625" style="31"/>
    <col min="10494" max="10494" width="26.7109375" style="31" customWidth="1"/>
    <col min="10495" max="10506" width="9.28515625" style="31" customWidth="1"/>
    <col min="10507" max="10749" width="9.140625" style="31"/>
    <col min="10750" max="10750" width="26.7109375" style="31" customWidth="1"/>
    <col min="10751" max="10762" width="9.28515625" style="31" customWidth="1"/>
    <col min="10763" max="11005" width="9.140625" style="31"/>
    <col min="11006" max="11006" width="26.7109375" style="31" customWidth="1"/>
    <col min="11007" max="11018" width="9.28515625" style="31" customWidth="1"/>
    <col min="11019" max="11261" width="9.140625" style="31"/>
    <col min="11262" max="11262" width="26.7109375" style="31" customWidth="1"/>
    <col min="11263" max="11274" width="9.28515625" style="31" customWidth="1"/>
    <col min="11275" max="11517" width="9.140625" style="31"/>
    <col min="11518" max="11518" width="26.7109375" style="31" customWidth="1"/>
    <col min="11519" max="11530" width="9.28515625" style="31" customWidth="1"/>
    <col min="11531" max="11773" width="9.140625" style="31"/>
    <col min="11774" max="11774" width="26.7109375" style="31" customWidth="1"/>
    <col min="11775" max="11786" width="9.28515625" style="31" customWidth="1"/>
    <col min="11787" max="12029" width="9.140625" style="31"/>
    <col min="12030" max="12030" width="26.7109375" style="31" customWidth="1"/>
    <col min="12031" max="12042" width="9.28515625" style="31" customWidth="1"/>
    <col min="12043" max="12285" width="9.140625" style="31"/>
    <col min="12286" max="12286" width="26.7109375" style="31" customWidth="1"/>
    <col min="12287" max="12298" width="9.28515625" style="31" customWidth="1"/>
    <col min="12299" max="12541" width="9.140625" style="31"/>
    <col min="12542" max="12542" width="26.7109375" style="31" customWidth="1"/>
    <col min="12543" max="12554" width="9.28515625" style="31" customWidth="1"/>
    <col min="12555" max="12797" width="9.140625" style="31"/>
    <col min="12798" max="12798" width="26.7109375" style="31" customWidth="1"/>
    <col min="12799" max="12810" width="9.28515625" style="31" customWidth="1"/>
    <col min="12811" max="13053" width="9.140625" style="31"/>
    <col min="13054" max="13054" width="26.7109375" style="31" customWidth="1"/>
    <col min="13055" max="13066" width="9.28515625" style="31" customWidth="1"/>
    <col min="13067" max="13309" width="9.140625" style="31"/>
    <col min="13310" max="13310" width="26.7109375" style="31" customWidth="1"/>
    <col min="13311" max="13322" width="9.28515625" style="31" customWidth="1"/>
    <col min="13323" max="13565" width="9.140625" style="31"/>
    <col min="13566" max="13566" width="26.7109375" style="31" customWidth="1"/>
    <col min="13567" max="13578" width="9.28515625" style="31" customWidth="1"/>
    <col min="13579" max="13821" width="9.140625" style="31"/>
    <col min="13822" max="13822" width="26.7109375" style="31" customWidth="1"/>
    <col min="13823" max="13834" width="9.28515625" style="31" customWidth="1"/>
    <col min="13835" max="14077" width="9.140625" style="31"/>
    <col min="14078" max="14078" width="26.7109375" style="31" customWidth="1"/>
    <col min="14079" max="14090" width="9.28515625" style="31" customWidth="1"/>
    <col min="14091" max="14333" width="9.140625" style="31"/>
    <col min="14334" max="14334" width="26.7109375" style="31" customWidth="1"/>
    <col min="14335" max="14346" width="9.28515625" style="31" customWidth="1"/>
    <col min="14347" max="14589" width="9.140625" style="31"/>
    <col min="14590" max="14590" width="26.7109375" style="31" customWidth="1"/>
    <col min="14591" max="14602" width="9.28515625" style="31" customWidth="1"/>
    <col min="14603" max="14845" width="9.140625" style="31"/>
    <col min="14846" max="14846" width="26.7109375" style="31" customWidth="1"/>
    <col min="14847" max="14858" width="9.28515625" style="31" customWidth="1"/>
    <col min="14859" max="15101" width="9.140625" style="31"/>
    <col min="15102" max="15102" width="26.7109375" style="31" customWidth="1"/>
    <col min="15103" max="15114" width="9.28515625" style="31" customWidth="1"/>
    <col min="15115" max="15357" width="9.140625" style="31"/>
    <col min="15358" max="15358" width="26.7109375" style="31" customWidth="1"/>
    <col min="15359" max="15370" width="9.28515625" style="31" customWidth="1"/>
    <col min="15371" max="15613" width="9.140625" style="31"/>
    <col min="15614" max="15614" width="26.7109375" style="31" customWidth="1"/>
    <col min="15615" max="15626" width="9.28515625" style="31" customWidth="1"/>
    <col min="15627" max="15869" width="9.140625" style="31"/>
    <col min="15870" max="15870" width="26.7109375" style="31" customWidth="1"/>
    <col min="15871" max="15882" width="9.28515625" style="31" customWidth="1"/>
    <col min="15883" max="16125" width="9.140625" style="31"/>
    <col min="16126" max="16126" width="26.7109375" style="31" customWidth="1"/>
    <col min="16127" max="16138" width="9.28515625" style="31" customWidth="1"/>
    <col min="16139" max="16384" width="9.140625" style="31"/>
  </cols>
  <sheetData>
    <row r="1" spans="1:11" s="55" customFormat="1" ht="24.75" customHeight="1">
      <c r="A1" s="2693" t="s">
        <v>1905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55" customFormat="1" ht="24" customHeight="1">
      <c r="A2" s="3142" t="s">
        <v>1906</v>
      </c>
      <c r="B2" s="3142"/>
      <c r="C2" s="3142"/>
      <c r="D2" s="3142"/>
      <c r="E2" s="3142"/>
      <c r="F2" s="3142"/>
      <c r="G2" s="3142"/>
      <c r="H2" s="3142"/>
      <c r="I2" s="3142"/>
      <c r="J2" s="3142"/>
      <c r="K2" s="3142"/>
    </row>
    <row r="3" spans="1:11" s="356" customFormat="1" ht="28.5" customHeight="1" thickBot="1">
      <c r="A3" s="20" t="s">
        <v>2202</v>
      </c>
      <c r="B3" s="301"/>
      <c r="C3" s="301"/>
      <c r="D3" s="301"/>
      <c r="E3" s="301"/>
      <c r="F3" s="301"/>
      <c r="G3" s="301"/>
      <c r="H3" s="301"/>
      <c r="I3" s="301"/>
      <c r="J3" s="301"/>
      <c r="K3" s="357" t="s">
        <v>1635</v>
      </c>
    </row>
    <row r="4" spans="1:11" s="35" customFormat="1" ht="17.25" customHeight="1" thickTop="1">
      <c r="A4" s="3048" t="s">
        <v>53</v>
      </c>
      <c r="B4" s="3048" t="s">
        <v>45</v>
      </c>
      <c r="C4" s="3048"/>
      <c r="D4" s="3048"/>
      <c r="E4" s="3048" t="s">
        <v>46</v>
      </c>
      <c r="F4" s="3048"/>
      <c r="G4" s="3048"/>
      <c r="H4" s="3048" t="s">
        <v>905</v>
      </c>
      <c r="I4" s="3048"/>
      <c r="J4" s="3048"/>
      <c r="K4" s="3051" t="s">
        <v>502</v>
      </c>
    </row>
    <row r="5" spans="1:11" s="35" customFormat="1" ht="17.25" customHeight="1">
      <c r="A5" s="3049"/>
      <c r="B5" s="3049" t="s">
        <v>1673</v>
      </c>
      <c r="C5" s="3049"/>
      <c r="D5" s="3049"/>
      <c r="E5" s="3049" t="s">
        <v>463</v>
      </c>
      <c r="F5" s="3049"/>
      <c r="G5" s="3049"/>
      <c r="H5" s="3049" t="s">
        <v>464</v>
      </c>
      <c r="I5" s="3049"/>
      <c r="J5" s="3049"/>
      <c r="K5" s="3052"/>
    </row>
    <row r="6" spans="1:11" s="35" customFormat="1" ht="17.25" customHeight="1">
      <c r="A6" s="3049"/>
      <c r="B6" s="1318" t="s">
        <v>931</v>
      </c>
      <c r="C6" s="1318" t="s">
        <v>1126</v>
      </c>
      <c r="D6" s="175" t="s">
        <v>954</v>
      </c>
      <c r="E6" s="1318" t="s">
        <v>931</v>
      </c>
      <c r="F6" s="1318" t="s">
        <v>1126</v>
      </c>
      <c r="G6" s="175" t="s">
        <v>954</v>
      </c>
      <c r="H6" s="1318" t="s">
        <v>931</v>
      </c>
      <c r="I6" s="1318" t="s">
        <v>1126</v>
      </c>
      <c r="J6" s="175" t="s">
        <v>954</v>
      </c>
      <c r="K6" s="3052"/>
    </row>
    <row r="7" spans="1:11" s="35" customFormat="1" ht="17.25" customHeight="1" thickBot="1">
      <c r="A7" s="3050"/>
      <c r="B7" s="176" t="s">
        <v>934</v>
      </c>
      <c r="C7" s="176" t="s">
        <v>935</v>
      </c>
      <c r="D7" s="176" t="s">
        <v>936</v>
      </c>
      <c r="E7" s="176" t="s">
        <v>934</v>
      </c>
      <c r="F7" s="176" t="s">
        <v>935</v>
      </c>
      <c r="G7" s="176" t="s">
        <v>936</v>
      </c>
      <c r="H7" s="176" t="s">
        <v>934</v>
      </c>
      <c r="I7" s="176" t="s">
        <v>935</v>
      </c>
      <c r="J7" s="176" t="s">
        <v>936</v>
      </c>
      <c r="K7" s="3053"/>
    </row>
    <row r="8" spans="1:11" s="35" customFormat="1" ht="20.25" customHeight="1">
      <c r="A8" s="938" t="s">
        <v>1207</v>
      </c>
      <c r="B8" s="938"/>
      <c r="C8" s="938"/>
      <c r="D8" s="938"/>
      <c r="E8" s="938"/>
      <c r="F8" s="938"/>
      <c r="G8" s="938"/>
      <c r="H8" s="938"/>
      <c r="I8" s="938"/>
      <c r="J8" s="938"/>
      <c r="K8" s="92" t="s">
        <v>504</v>
      </c>
    </row>
    <row r="9" spans="1:11" s="35" customFormat="1" ht="19.5" customHeight="1">
      <c r="A9" s="180" t="s">
        <v>56</v>
      </c>
      <c r="B9" s="1775">
        <v>29</v>
      </c>
      <c r="C9" s="1775">
        <v>42</v>
      </c>
      <c r="D9" s="1775">
        <v>71</v>
      </c>
      <c r="E9" s="945">
        <v>0</v>
      </c>
      <c r="F9" s="945">
        <v>0</v>
      </c>
      <c r="G9" s="945">
        <v>0</v>
      </c>
      <c r="H9" s="945">
        <f>SUM(B9,E9)</f>
        <v>29</v>
      </c>
      <c r="I9" s="945">
        <f t="shared" ref="I9:J9" si="0">SUM(C9,F9)</f>
        <v>42</v>
      </c>
      <c r="J9" s="945">
        <f t="shared" si="0"/>
        <v>71</v>
      </c>
      <c r="K9" s="178" t="s">
        <v>589</v>
      </c>
    </row>
    <row r="10" spans="1:11" s="35" customFormat="1" ht="19.5" customHeight="1">
      <c r="A10" s="180" t="s">
        <v>57</v>
      </c>
      <c r="B10" s="1775">
        <v>42</v>
      </c>
      <c r="C10" s="1775">
        <v>41</v>
      </c>
      <c r="D10" s="1775">
        <v>83</v>
      </c>
      <c r="E10" s="945">
        <v>0</v>
      </c>
      <c r="F10" s="945">
        <v>0</v>
      </c>
      <c r="G10" s="945">
        <v>0</v>
      </c>
      <c r="H10" s="945">
        <f t="shared" ref="H10:H25" si="1">SUM(B10,E10)</f>
        <v>42</v>
      </c>
      <c r="I10" s="945">
        <f t="shared" ref="I10:I25" si="2">SUM(C10,F10)</f>
        <v>41</v>
      </c>
      <c r="J10" s="945">
        <f t="shared" ref="J10:J25" si="3">SUM(D10,G10)</f>
        <v>83</v>
      </c>
      <c r="K10" s="178" t="s">
        <v>480</v>
      </c>
    </row>
    <row r="11" spans="1:11" s="159" customFormat="1" ht="21" customHeight="1">
      <c r="A11" s="179" t="s">
        <v>58</v>
      </c>
      <c r="B11" s="49">
        <v>16</v>
      </c>
      <c r="C11" s="49">
        <v>24</v>
      </c>
      <c r="D11" s="1775">
        <v>40</v>
      </c>
      <c r="E11" s="945">
        <v>0</v>
      </c>
      <c r="F11" s="49">
        <v>0</v>
      </c>
      <c r="G11" s="49">
        <v>0</v>
      </c>
      <c r="H11" s="945">
        <f t="shared" si="1"/>
        <v>16</v>
      </c>
      <c r="I11" s="945">
        <f t="shared" si="2"/>
        <v>24</v>
      </c>
      <c r="J11" s="945">
        <f t="shared" si="3"/>
        <v>40</v>
      </c>
      <c r="K11" s="4" t="s">
        <v>481</v>
      </c>
    </row>
    <row r="12" spans="1:11" s="35" customFormat="1" ht="17.25" customHeight="1">
      <c r="A12" s="180" t="s">
        <v>60</v>
      </c>
      <c r="B12" s="1775">
        <v>104</v>
      </c>
      <c r="C12" s="1775">
        <v>57</v>
      </c>
      <c r="D12" s="1775">
        <v>161</v>
      </c>
      <c r="E12" s="945">
        <v>0</v>
      </c>
      <c r="F12" s="945">
        <v>0</v>
      </c>
      <c r="G12" s="945">
        <v>0</v>
      </c>
      <c r="H12" s="945">
        <f t="shared" si="1"/>
        <v>104</v>
      </c>
      <c r="I12" s="945">
        <f t="shared" si="2"/>
        <v>57</v>
      </c>
      <c r="J12" s="945">
        <f t="shared" si="3"/>
        <v>161</v>
      </c>
      <c r="K12" s="178" t="s">
        <v>483</v>
      </c>
    </row>
    <row r="13" spans="1:11" s="35" customFormat="1" ht="23.25" customHeight="1">
      <c r="A13" s="180" t="s">
        <v>61</v>
      </c>
      <c r="B13" s="1775">
        <v>208</v>
      </c>
      <c r="C13" s="1775">
        <v>90</v>
      </c>
      <c r="D13" s="1775">
        <v>298</v>
      </c>
      <c r="E13" s="945">
        <v>0</v>
      </c>
      <c r="F13" s="945">
        <v>0</v>
      </c>
      <c r="G13" s="945">
        <v>0</v>
      </c>
      <c r="H13" s="945">
        <f t="shared" si="1"/>
        <v>208</v>
      </c>
      <c r="I13" s="945">
        <f t="shared" si="2"/>
        <v>90</v>
      </c>
      <c r="J13" s="945">
        <f t="shared" si="3"/>
        <v>298</v>
      </c>
      <c r="K13" s="178" t="s">
        <v>485</v>
      </c>
    </row>
    <row r="14" spans="1:11" s="35" customFormat="1" ht="23.25" customHeight="1">
      <c r="A14" s="180" t="s">
        <v>63</v>
      </c>
      <c r="B14" s="1775">
        <v>55</v>
      </c>
      <c r="C14" s="1775">
        <v>100</v>
      </c>
      <c r="D14" s="1775">
        <v>155</v>
      </c>
      <c r="E14" s="945">
        <v>0</v>
      </c>
      <c r="F14" s="945">
        <v>0</v>
      </c>
      <c r="G14" s="945">
        <v>0</v>
      </c>
      <c r="H14" s="945">
        <f t="shared" si="1"/>
        <v>55</v>
      </c>
      <c r="I14" s="945">
        <f t="shared" si="2"/>
        <v>100</v>
      </c>
      <c r="J14" s="945">
        <f t="shared" si="3"/>
        <v>155</v>
      </c>
      <c r="K14" s="178" t="s">
        <v>487</v>
      </c>
    </row>
    <row r="15" spans="1:11" s="35" customFormat="1" ht="23.25" customHeight="1">
      <c r="A15" s="1618" t="s">
        <v>1821</v>
      </c>
      <c r="B15" s="1775">
        <v>50</v>
      </c>
      <c r="C15" s="1775">
        <v>48</v>
      </c>
      <c r="D15" s="1775">
        <v>98</v>
      </c>
      <c r="E15" s="945">
        <v>0</v>
      </c>
      <c r="F15" s="945">
        <v>0</v>
      </c>
      <c r="G15" s="945">
        <v>0</v>
      </c>
      <c r="H15" s="945">
        <f t="shared" si="1"/>
        <v>50</v>
      </c>
      <c r="I15" s="945">
        <f t="shared" si="2"/>
        <v>48</v>
      </c>
      <c r="J15" s="945">
        <f t="shared" si="3"/>
        <v>98</v>
      </c>
      <c r="K15" s="178" t="s">
        <v>725</v>
      </c>
    </row>
    <row r="16" spans="1:11" s="35" customFormat="1" ht="23.25" customHeight="1">
      <c r="A16" s="180" t="s">
        <v>278</v>
      </c>
      <c r="B16" s="1775">
        <v>169</v>
      </c>
      <c r="C16" s="1775">
        <v>25</v>
      </c>
      <c r="D16" s="1775">
        <v>194</v>
      </c>
      <c r="E16" s="945">
        <v>0</v>
      </c>
      <c r="F16" s="945">
        <v>0</v>
      </c>
      <c r="G16" s="945">
        <v>0</v>
      </c>
      <c r="H16" s="945">
        <f t="shared" si="1"/>
        <v>169</v>
      </c>
      <c r="I16" s="945">
        <f t="shared" si="2"/>
        <v>25</v>
      </c>
      <c r="J16" s="945">
        <f t="shared" si="3"/>
        <v>194</v>
      </c>
      <c r="K16" s="202" t="s">
        <v>726</v>
      </c>
    </row>
    <row r="17" spans="1:11" s="35" customFormat="1" ht="23.25" customHeight="1">
      <c r="A17" s="180" t="s">
        <v>998</v>
      </c>
      <c r="B17" s="1775">
        <v>33</v>
      </c>
      <c r="C17" s="1775">
        <v>57</v>
      </c>
      <c r="D17" s="1775">
        <v>90</v>
      </c>
      <c r="E17" s="945">
        <v>0</v>
      </c>
      <c r="F17" s="945">
        <v>0</v>
      </c>
      <c r="G17" s="945">
        <v>0</v>
      </c>
      <c r="H17" s="945">
        <f t="shared" si="1"/>
        <v>33</v>
      </c>
      <c r="I17" s="945">
        <f t="shared" si="2"/>
        <v>57</v>
      </c>
      <c r="J17" s="945">
        <f t="shared" si="3"/>
        <v>90</v>
      </c>
      <c r="K17" s="1502" t="s">
        <v>1806</v>
      </c>
    </row>
    <row r="18" spans="1:11" s="35" customFormat="1" ht="23.25" customHeight="1">
      <c r="A18" s="180" t="s">
        <v>279</v>
      </c>
      <c r="B18" s="1775">
        <v>336</v>
      </c>
      <c r="C18" s="1775">
        <v>250</v>
      </c>
      <c r="D18" s="1775">
        <v>586</v>
      </c>
      <c r="E18" s="945">
        <v>0</v>
      </c>
      <c r="F18" s="945">
        <v>0</v>
      </c>
      <c r="G18" s="945">
        <v>0</v>
      </c>
      <c r="H18" s="945">
        <f t="shared" si="1"/>
        <v>336</v>
      </c>
      <c r="I18" s="945">
        <f t="shared" si="2"/>
        <v>250</v>
      </c>
      <c r="J18" s="945">
        <f t="shared" si="3"/>
        <v>586</v>
      </c>
      <c r="K18" s="202" t="s">
        <v>1820</v>
      </c>
    </row>
    <row r="19" spans="1:11" s="35" customFormat="1" ht="23.25" customHeight="1">
      <c r="A19" s="180" t="s">
        <v>280</v>
      </c>
      <c r="B19" s="1775">
        <v>88</v>
      </c>
      <c r="C19" s="1775">
        <v>139</v>
      </c>
      <c r="D19" s="1775">
        <v>227</v>
      </c>
      <c r="E19" s="945">
        <v>0</v>
      </c>
      <c r="F19" s="945">
        <v>0</v>
      </c>
      <c r="G19" s="945">
        <v>0</v>
      </c>
      <c r="H19" s="945">
        <f t="shared" si="1"/>
        <v>88</v>
      </c>
      <c r="I19" s="945">
        <f t="shared" si="2"/>
        <v>139</v>
      </c>
      <c r="J19" s="945">
        <f t="shared" si="3"/>
        <v>227</v>
      </c>
      <c r="K19" s="202" t="s">
        <v>1819</v>
      </c>
    </row>
    <row r="20" spans="1:11" s="35" customFormat="1" ht="23.25" customHeight="1">
      <c r="A20" s="180" t="s">
        <v>42</v>
      </c>
      <c r="B20" s="1775">
        <v>0</v>
      </c>
      <c r="C20" s="1775">
        <v>604</v>
      </c>
      <c r="D20" s="1775">
        <v>604</v>
      </c>
      <c r="E20" s="945">
        <v>0</v>
      </c>
      <c r="F20" s="945">
        <v>0</v>
      </c>
      <c r="G20" s="945">
        <v>0</v>
      </c>
      <c r="H20" s="945">
        <f t="shared" si="1"/>
        <v>0</v>
      </c>
      <c r="I20" s="945">
        <f t="shared" si="2"/>
        <v>604</v>
      </c>
      <c r="J20" s="945">
        <f t="shared" si="3"/>
        <v>604</v>
      </c>
      <c r="K20" s="178" t="s">
        <v>543</v>
      </c>
    </row>
    <row r="21" spans="1:11" s="35" customFormat="1" ht="23.25" customHeight="1">
      <c r="A21" s="200" t="s">
        <v>40</v>
      </c>
      <c r="B21" s="1775">
        <v>40</v>
      </c>
      <c r="C21" s="1775">
        <v>0</v>
      </c>
      <c r="D21" s="1775">
        <v>40</v>
      </c>
      <c r="E21" s="945">
        <v>0</v>
      </c>
      <c r="F21" s="945">
        <v>0</v>
      </c>
      <c r="G21" s="945">
        <v>0</v>
      </c>
      <c r="H21" s="945">
        <f t="shared" ref="H21" si="4">SUM(B21,E21)</f>
        <v>40</v>
      </c>
      <c r="I21" s="945">
        <f t="shared" ref="I21" si="5">SUM(C21,F21)</f>
        <v>0</v>
      </c>
      <c r="J21" s="945">
        <f t="shared" ref="J21" si="6">SUM(D21,G21)</f>
        <v>40</v>
      </c>
      <c r="K21" s="935" t="s">
        <v>1202</v>
      </c>
    </row>
    <row r="22" spans="1:11" s="35" customFormat="1" ht="23.25" customHeight="1">
      <c r="A22" s="180" t="s">
        <v>281</v>
      </c>
      <c r="B22" s="1775">
        <v>15</v>
      </c>
      <c r="C22" s="1775">
        <v>53</v>
      </c>
      <c r="D22" s="1775">
        <v>68</v>
      </c>
      <c r="E22" s="945">
        <v>0</v>
      </c>
      <c r="F22" s="945">
        <v>0</v>
      </c>
      <c r="G22" s="945">
        <v>0</v>
      </c>
      <c r="H22" s="945">
        <f t="shared" si="1"/>
        <v>15</v>
      </c>
      <c r="I22" s="945">
        <f t="shared" si="2"/>
        <v>53</v>
      </c>
      <c r="J22" s="945">
        <f t="shared" si="3"/>
        <v>68</v>
      </c>
      <c r="K22" s="178" t="s">
        <v>728</v>
      </c>
    </row>
    <row r="23" spans="1:11" s="35" customFormat="1" ht="23.25" customHeight="1">
      <c r="A23" s="180" t="s">
        <v>65</v>
      </c>
      <c r="B23" s="1775">
        <v>274</v>
      </c>
      <c r="C23" s="1775">
        <v>125</v>
      </c>
      <c r="D23" s="1775">
        <v>399</v>
      </c>
      <c r="E23" s="945">
        <v>0</v>
      </c>
      <c r="F23" s="945">
        <v>0</v>
      </c>
      <c r="G23" s="945">
        <v>0</v>
      </c>
      <c r="H23" s="945">
        <f t="shared" si="1"/>
        <v>274</v>
      </c>
      <c r="I23" s="945">
        <f t="shared" si="2"/>
        <v>125</v>
      </c>
      <c r="J23" s="945">
        <f t="shared" si="3"/>
        <v>399</v>
      </c>
      <c r="K23" s="935" t="s">
        <v>1168</v>
      </c>
    </row>
    <row r="24" spans="1:11" s="35" customFormat="1" ht="21" customHeight="1">
      <c r="A24" s="180" t="s">
        <v>282</v>
      </c>
      <c r="B24" s="1775">
        <v>98</v>
      </c>
      <c r="C24" s="1775">
        <v>47</v>
      </c>
      <c r="D24" s="1775">
        <v>145</v>
      </c>
      <c r="E24" s="945">
        <v>0</v>
      </c>
      <c r="F24" s="945">
        <v>0</v>
      </c>
      <c r="G24" s="945">
        <v>0</v>
      </c>
      <c r="H24" s="945">
        <f t="shared" si="1"/>
        <v>98</v>
      </c>
      <c r="I24" s="945">
        <f t="shared" si="2"/>
        <v>47</v>
      </c>
      <c r="J24" s="945">
        <f t="shared" si="3"/>
        <v>145</v>
      </c>
      <c r="K24" s="178" t="s">
        <v>729</v>
      </c>
    </row>
    <row r="25" spans="1:11" s="35" customFormat="1" ht="23.25" customHeight="1">
      <c r="A25" s="966" t="s">
        <v>283</v>
      </c>
      <c r="B25" s="998">
        <v>85</v>
      </c>
      <c r="C25" s="998">
        <v>81</v>
      </c>
      <c r="D25" s="998">
        <v>166</v>
      </c>
      <c r="E25" s="966">
        <v>0</v>
      </c>
      <c r="F25" s="966">
        <v>0</v>
      </c>
      <c r="G25" s="966">
        <v>0</v>
      </c>
      <c r="H25" s="966">
        <f t="shared" si="1"/>
        <v>85</v>
      </c>
      <c r="I25" s="966">
        <f t="shared" si="2"/>
        <v>81</v>
      </c>
      <c r="J25" s="966">
        <f t="shared" si="3"/>
        <v>166</v>
      </c>
      <c r="K25" s="323" t="s">
        <v>730</v>
      </c>
    </row>
    <row r="26" spans="1:11" s="35" customFormat="1" ht="21" customHeight="1" thickBot="1">
      <c r="A26" s="519" t="s">
        <v>50</v>
      </c>
      <c r="B26" s="519">
        <f>SUM(B9:B25)</f>
        <v>1642</v>
      </c>
      <c r="C26" s="519">
        <f t="shared" ref="C26:J26" si="7">SUM(C9:C25)</f>
        <v>1783</v>
      </c>
      <c r="D26" s="519">
        <f t="shared" si="7"/>
        <v>3425</v>
      </c>
      <c r="E26" s="519">
        <f t="shared" si="7"/>
        <v>0</v>
      </c>
      <c r="F26" s="519">
        <f t="shared" si="7"/>
        <v>0</v>
      </c>
      <c r="G26" s="519">
        <f t="shared" si="7"/>
        <v>0</v>
      </c>
      <c r="H26" s="519">
        <f t="shared" si="7"/>
        <v>1642</v>
      </c>
      <c r="I26" s="519">
        <f t="shared" si="7"/>
        <v>1783</v>
      </c>
      <c r="J26" s="519">
        <f t="shared" si="7"/>
        <v>3425</v>
      </c>
      <c r="K26" s="970" t="s">
        <v>500</v>
      </c>
    </row>
    <row r="27" spans="1:11" s="35" customFormat="1" ht="17.25" customHeight="1" thickTop="1"/>
    <row r="28" spans="1:11" s="35" customFormat="1" ht="17.25" hidden="1" customHeight="1"/>
    <row r="29" spans="1:11" s="35" customFormat="1" ht="17.25" customHeight="1"/>
    <row r="30" spans="1:11" s="356" customFormat="1" ht="28.5" customHeight="1" thickBot="1">
      <c r="A30" s="20" t="s">
        <v>2204</v>
      </c>
      <c r="B30" s="1758"/>
      <c r="C30" s="1758"/>
      <c r="D30" s="1758"/>
      <c r="E30" s="301"/>
      <c r="F30" s="301"/>
      <c r="G30" s="301"/>
      <c r="H30" s="301"/>
      <c r="I30" s="301"/>
      <c r="J30" s="301"/>
      <c r="K30" s="357" t="s">
        <v>2203</v>
      </c>
    </row>
    <row r="31" spans="1:11" s="35" customFormat="1" ht="17.25" customHeight="1" thickTop="1">
      <c r="A31" s="3048" t="s">
        <v>53</v>
      </c>
      <c r="B31" s="3048" t="s">
        <v>45</v>
      </c>
      <c r="C31" s="3048"/>
      <c r="D31" s="3048"/>
      <c r="E31" s="3048" t="s">
        <v>46</v>
      </c>
      <c r="F31" s="3048"/>
      <c r="G31" s="3048"/>
      <c r="H31" s="3048" t="s">
        <v>47</v>
      </c>
      <c r="I31" s="3048"/>
      <c r="J31" s="3048"/>
      <c r="K31" s="3051" t="s">
        <v>502</v>
      </c>
    </row>
    <row r="32" spans="1:11" s="35" customFormat="1" ht="17.25" customHeight="1">
      <c r="A32" s="3049"/>
      <c r="B32" s="3049" t="s">
        <v>1673</v>
      </c>
      <c r="C32" s="3049"/>
      <c r="D32" s="3049"/>
      <c r="E32" s="3049" t="s">
        <v>463</v>
      </c>
      <c r="F32" s="3049"/>
      <c r="G32" s="3049"/>
      <c r="H32" s="3049" t="s">
        <v>464</v>
      </c>
      <c r="I32" s="3049"/>
      <c r="J32" s="3049"/>
      <c r="K32" s="3052"/>
    </row>
    <row r="33" spans="1:11" s="35" customFormat="1" ht="17.25" customHeight="1">
      <c r="A33" s="3049"/>
      <c r="B33" s="1318" t="s">
        <v>931</v>
      </c>
      <c r="C33" s="1318" t="s">
        <v>1126</v>
      </c>
      <c r="D33" s="175" t="s">
        <v>954</v>
      </c>
      <c r="E33" s="1318" t="s">
        <v>931</v>
      </c>
      <c r="F33" s="1318" t="s">
        <v>1126</v>
      </c>
      <c r="G33" s="175" t="s">
        <v>954</v>
      </c>
      <c r="H33" s="1318" t="s">
        <v>931</v>
      </c>
      <c r="I33" s="1318" t="s">
        <v>1126</v>
      </c>
      <c r="J33" s="175" t="s">
        <v>954</v>
      </c>
      <c r="K33" s="3052"/>
    </row>
    <row r="34" spans="1:11" s="35" customFormat="1" ht="17.25" customHeight="1" thickBot="1">
      <c r="A34" s="3050"/>
      <c r="B34" s="176" t="s">
        <v>934</v>
      </c>
      <c r="C34" s="176" t="s">
        <v>935</v>
      </c>
      <c r="D34" s="176" t="s">
        <v>936</v>
      </c>
      <c r="E34" s="176" t="s">
        <v>934</v>
      </c>
      <c r="F34" s="176" t="s">
        <v>935</v>
      </c>
      <c r="G34" s="176" t="s">
        <v>936</v>
      </c>
      <c r="H34" s="176" t="s">
        <v>934</v>
      </c>
      <c r="I34" s="176" t="s">
        <v>935</v>
      </c>
      <c r="J34" s="176" t="s">
        <v>936</v>
      </c>
      <c r="K34" s="3053"/>
    </row>
    <row r="35" spans="1:11" s="4" customFormat="1" ht="30.75" customHeight="1">
      <c r="A35" s="945" t="s">
        <v>1211</v>
      </c>
      <c r="B35" s="33"/>
      <c r="C35" s="33"/>
      <c r="D35" s="33"/>
      <c r="E35" s="33"/>
      <c r="F35" s="33"/>
      <c r="G35" s="33"/>
      <c r="H35" s="33"/>
      <c r="I35" s="33"/>
      <c r="J35" s="33"/>
      <c r="K35" s="37" t="s">
        <v>582</v>
      </c>
    </row>
    <row r="36" spans="1:11" s="35" customFormat="1" ht="30.75" customHeight="1">
      <c r="A36" s="200" t="s">
        <v>1000</v>
      </c>
      <c r="B36" s="1775">
        <v>18</v>
      </c>
      <c r="C36" s="1775">
        <v>7</v>
      </c>
      <c r="D36" s="1775">
        <v>25</v>
      </c>
      <c r="E36" s="945">
        <v>0</v>
      </c>
      <c r="F36" s="945">
        <v>0</v>
      </c>
      <c r="G36" s="945">
        <v>0</v>
      </c>
      <c r="H36" s="945">
        <f>SUM(B36,E36)</f>
        <v>18</v>
      </c>
      <c r="I36" s="945">
        <f>SUM(C36,F36)</f>
        <v>7</v>
      </c>
      <c r="J36" s="945">
        <f>SUM(D36,G36)</f>
        <v>25</v>
      </c>
      <c r="K36" s="315" t="s">
        <v>527</v>
      </c>
    </row>
    <row r="37" spans="1:11" s="35" customFormat="1" ht="30.75" customHeight="1">
      <c r="A37" s="180" t="s">
        <v>182</v>
      </c>
      <c r="B37" s="1775">
        <v>29</v>
      </c>
      <c r="C37" s="1775">
        <v>3</v>
      </c>
      <c r="D37" s="1775">
        <v>32</v>
      </c>
      <c r="E37" s="945">
        <v>0</v>
      </c>
      <c r="F37" s="945">
        <v>0</v>
      </c>
      <c r="G37" s="945">
        <v>0</v>
      </c>
      <c r="H37" s="945">
        <f>SUM(B37,E37)</f>
        <v>29</v>
      </c>
      <c r="I37" s="945">
        <f t="shared" ref="I37:J37" si="8">SUM(C37,F37)</f>
        <v>3</v>
      </c>
      <c r="J37" s="945">
        <f t="shared" si="8"/>
        <v>32</v>
      </c>
      <c r="K37" s="172" t="s">
        <v>999</v>
      </c>
    </row>
    <row r="38" spans="1:11" s="35" customFormat="1" ht="30.75" customHeight="1">
      <c r="A38" s="180" t="s">
        <v>279</v>
      </c>
      <c r="B38" s="1775">
        <v>26</v>
      </c>
      <c r="C38" s="1775">
        <v>16</v>
      </c>
      <c r="D38" s="1775">
        <v>42</v>
      </c>
      <c r="E38" s="945">
        <v>0</v>
      </c>
      <c r="F38" s="945">
        <v>0</v>
      </c>
      <c r="G38" s="945">
        <v>0</v>
      </c>
      <c r="H38" s="945">
        <f t="shared" ref="H38:H39" si="9">SUM(B38,E38)</f>
        <v>26</v>
      </c>
      <c r="I38" s="945">
        <f t="shared" ref="I38:I39" si="10">SUM(C38,F38)</f>
        <v>16</v>
      </c>
      <c r="J38" s="945">
        <f t="shared" ref="J38:J39" si="11">SUM(D38,G38)</f>
        <v>42</v>
      </c>
      <c r="K38" s="1623" t="s">
        <v>1820</v>
      </c>
    </row>
    <row r="39" spans="1:11" s="35" customFormat="1" ht="30.75" customHeight="1">
      <c r="A39" s="180" t="s">
        <v>280</v>
      </c>
      <c r="B39" s="1775">
        <v>39</v>
      </c>
      <c r="C39" s="1775">
        <v>47</v>
      </c>
      <c r="D39" s="1775">
        <v>86</v>
      </c>
      <c r="E39" s="945">
        <v>0</v>
      </c>
      <c r="F39" s="945">
        <v>0</v>
      </c>
      <c r="G39" s="945">
        <v>0</v>
      </c>
      <c r="H39" s="945">
        <f t="shared" si="9"/>
        <v>39</v>
      </c>
      <c r="I39" s="945">
        <f t="shared" si="10"/>
        <v>47</v>
      </c>
      <c r="J39" s="945">
        <f t="shared" si="11"/>
        <v>86</v>
      </c>
      <c r="K39" s="1623" t="s">
        <v>1819</v>
      </c>
    </row>
    <row r="40" spans="1:11" s="35" customFormat="1" ht="30.75" customHeight="1">
      <c r="A40" s="998" t="s">
        <v>68</v>
      </c>
      <c r="B40" s="1775">
        <v>27</v>
      </c>
      <c r="C40" s="1775">
        <v>3</v>
      </c>
      <c r="D40" s="1775">
        <v>30</v>
      </c>
      <c r="E40" s="1775">
        <v>0</v>
      </c>
      <c r="F40" s="1775">
        <v>0</v>
      </c>
      <c r="G40" s="1775">
        <v>0</v>
      </c>
      <c r="H40" s="1775">
        <f t="shared" ref="H40" si="12">SUM(B40,E40)</f>
        <v>27</v>
      </c>
      <c r="I40" s="1775">
        <f t="shared" ref="I40" si="13">SUM(C40,F40)</f>
        <v>3</v>
      </c>
      <c r="J40" s="1775">
        <f t="shared" ref="J40" si="14">SUM(D40,G40)</f>
        <v>30</v>
      </c>
      <c r="K40" s="1756" t="s">
        <v>496</v>
      </c>
    </row>
    <row r="41" spans="1:11" s="3" customFormat="1" ht="30.75" customHeight="1" thickBot="1">
      <c r="A41" s="177" t="s">
        <v>52</v>
      </c>
      <c r="B41" s="945">
        <f>SUM(B36:B40)</f>
        <v>139</v>
      </c>
      <c r="C41" s="1775">
        <f t="shared" ref="C41:J41" si="15">SUM(C36:C40)</f>
        <v>76</v>
      </c>
      <c r="D41" s="1775">
        <f t="shared" si="15"/>
        <v>215</v>
      </c>
      <c r="E41" s="1775">
        <f t="shared" si="15"/>
        <v>0</v>
      </c>
      <c r="F41" s="1775">
        <f t="shared" si="15"/>
        <v>0</v>
      </c>
      <c r="G41" s="1775">
        <f t="shared" si="15"/>
        <v>0</v>
      </c>
      <c r="H41" s="1775">
        <f t="shared" si="15"/>
        <v>139</v>
      </c>
      <c r="I41" s="1775">
        <f t="shared" si="15"/>
        <v>76</v>
      </c>
      <c r="J41" s="1775">
        <f t="shared" si="15"/>
        <v>215</v>
      </c>
      <c r="K41" s="128" t="s">
        <v>588</v>
      </c>
    </row>
    <row r="42" spans="1:11" s="3" customFormat="1" ht="24" customHeight="1" thickBot="1">
      <c r="A42" s="965" t="s">
        <v>218</v>
      </c>
      <c r="B42" s="53">
        <f t="shared" ref="B42:J42" si="16">SUM(B41,B26)</f>
        <v>1781</v>
      </c>
      <c r="C42" s="53">
        <f t="shared" si="16"/>
        <v>1859</v>
      </c>
      <c r="D42" s="53">
        <f t="shared" si="16"/>
        <v>3640</v>
      </c>
      <c r="E42" s="53">
        <f t="shared" si="16"/>
        <v>0</v>
      </c>
      <c r="F42" s="53">
        <f t="shared" si="16"/>
        <v>0</v>
      </c>
      <c r="G42" s="53">
        <f t="shared" si="16"/>
        <v>0</v>
      </c>
      <c r="H42" s="53">
        <f t="shared" si="16"/>
        <v>1781</v>
      </c>
      <c r="I42" s="53">
        <f t="shared" si="16"/>
        <v>1859</v>
      </c>
      <c r="J42" s="53">
        <f t="shared" si="16"/>
        <v>3640</v>
      </c>
      <c r="K42" s="1432" t="s">
        <v>2351</v>
      </c>
    </row>
    <row r="43" spans="1:11" s="35" customFormat="1" ht="19.5" customHeight="1" thickTop="1"/>
    <row r="44" spans="1:11" s="35" customFormat="1" ht="17.25" customHeight="1"/>
    <row r="45" spans="1:11" s="35" customFormat="1" ht="17.25" customHeight="1"/>
    <row r="46" spans="1:11" s="35" customFormat="1" ht="17.25" customHeight="1"/>
    <row r="47" spans="1:11" s="35" customFormat="1" ht="17.25" customHeight="1"/>
    <row r="48" spans="1:11" s="35" customFormat="1" ht="17.25" customHeight="1"/>
    <row r="49" spans="2:10" s="35" customFormat="1" ht="17.25" customHeight="1"/>
    <row r="50" spans="2:10" s="35" customFormat="1" ht="17.25" customHeight="1"/>
    <row r="51" spans="2:10" ht="17.25" customHeight="1">
      <c r="B51" s="56"/>
      <c r="C51" s="56"/>
      <c r="D51" s="56"/>
      <c r="E51" s="56"/>
      <c r="F51" s="56"/>
      <c r="G51" s="56"/>
      <c r="H51" s="56"/>
      <c r="I51" s="56"/>
      <c r="J51" s="56"/>
    </row>
    <row r="52" spans="2:10" ht="17.25" customHeight="1">
      <c r="B52" s="56"/>
      <c r="C52" s="56"/>
      <c r="D52" s="56"/>
      <c r="E52" s="56"/>
      <c r="F52" s="56"/>
      <c r="G52" s="56"/>
      <c r="H52" s="56"/>
      <c r="I52" s="56"/>
      <c r="J52" s="56"/>
    </row>
    <row r="53" spans="2:10" ht="17.25" customHeight="1">
      <c r="B53" s="56"/>
      <c r="C53" s="56"/>
      <c r="D53" s="56"/>
      <c r="E53" s="56"/>
      <c r="F53" s="56"/>
      <c r="G53" s="56"/>
      <c r="H53" s="56"/>
      <c r="I53" s="56"/>
      <c r="J53" s="56"/>
    </row>
    <row r="54" spans="2:10" ht="17.25" customHeight="1">
      <c r="B54" s="56"/>
      <c r="C54" s="56"/>
      <c r="D54" s="56"/>
      <c r="E54" s="56"/>
      <c r="F54" s="56"/>
      <c r="G54" s="56"/>
      <c r="H54" s="56"/>
      <c r="I54" s="56"/>
      <c r="J54" s="56"/>
    </row>
    <row r="55" spans="2:10" ht="17.25" customHeight="1">
      <c r="B55" s="56"/>
      <c r="C55" s="56"/>
      <c r="D55" s="56"/>
      <c r="E55" s="56"/>
      <c r="F55" s="56"/>
      <c r="G55" s="56"/>
      <c r="H55" s="56"/>
      <c r="I55" s="56"/>
      <c r="J55" s="56"/>
    </row>
    <row r="56" spans="2:10" ht="17.25" customHeight="1">
      <c r="B56" s="56"/>
      <c r="C56" s="56"/>
      <c r="D56" s="56"/>
      <c r="E56" s="56"/>
      <c r="F56" s="56"/>
      <c r="G56" s="56"/>
      <c r="H56" s="56"/>
      <c r="I56" s="56"/>
      <c r="J56" s="56"/>
    </row>
    <row r="57" spans="2:10" ht="17.25" customHeight="1">
      <c r="B57" s="56"/>
      <c r="C57" s="56"/>
      <c r="D57" s="56"/>
      <c r="E57" s="56"/>
      <c r="F57" s="56"/>
      <c r="G57" s="56"/>
      <c r="H57" s="56"/>
      <c r="I57" s="56"/>
      <c r="J57" s="56"/>
    </row>
    <row r="58" spans="2:10" ht="17.25" customHeight="1">
      <c r="B58" s="56"/>
      <c r="C58" s="56"/>
      <c r="D58" s="56"/>
      <c r="E58" s="56"/>
      <c r="F58" s="56"/>
      <c r="G58" s="56"/>
      <c r="H58" s="56"/>
      <c r="I58" s="56"/>
      <c r="J58" s="56"/>
    </row>
    <row r="59" spans="2:10" ht="17.25" customHeight="1">
      <c r="B59" s="56"/>
      <c r="C59" s="56"/>
      <c r="D59" s="56"/>
      <c r="E59" s="56"/>
      <c r="F59" s="56"/>
      <c r="G59" s="56"/>
      <c r="H59" s="56"/>
      <c r="I59" s="56"/>
      <c r="J59" s="56"/>
    </row>
    <row r="60" spans="2:10" ht="17.25" customHeight="1">
      <c r="B60" s="56"/>
      <c r="C60" s="56"/>
      <c r="D60" s="56"/>
      <c r="E60" s="56"/>
      <c r="F60" s="56"/>
      <c r="G60" s="56"/>
      <c r="H60" s="56"/>
      <c r="I60" s="56"/>
      <c r="J60" s="56"/>
    </row>
    <row r="61" spans="2:10" ht="17.25" customHeight="1">
      <c r="B61" s="56"/>
      <c r="C61" s="56"/>
      <c r="D61" s="56"/>
      <c r="E61" s="56"/>
      <c r="F61" s="56"/>
      <c r="G61" s="56"/>
      <c r="H61" s="56"/>
      <c r="I61" s="56"/>
      <c r="J61" s="56"/>
    </row>
    <row r="62" spans="2:10" ht="17.25" customHeight="1">
      <c r="B62" s="56"/>
      <c r="C62" s="56"/>
      <c r="D62" s="56"/>
      <c r="E62" s="56"/>
      <c r="F62" s="56"/>
      <c r="G62" s="56"/>
      <c r="H62" s="56"/>
      <c r="I62" s="56"/>
      <c r="J62" s="56"/>
    </row>
    <row r="63" spans="2:10" ht="17.25" customHeight="1">
      <c r="B63" s="56"/>
      <c r="C63" s="56"/>
      <c r="D63" s="56"/>
      <c r="E63" s="56"/>
      <c r="F63" s="56"/>
      <c r="G63" s="56"/>
      <c r="H63" s="56"/>
      <c r="I63" s="56"/>
      <c r="J63" s="56"/>
    </row>
    <row r="64" spans="2:10" ht="17.25" customHeight="1">
      <c r="B64" s="56"/>
      <c r="C64" s="56"/>
      <c r="D64" s="56"/>
      <c r="E64" s="56"/>
      <c r="F64" s="56"/>
      <c r="G64" s="56"/>
      <c r="H64" s="56"/>
      <c r="I64" s="56"/>
      <c r="J64" s="56"/>
    </row>
    <row r="65" spans="2:10" ht="17.25" customHeight="1">
      <c r="B65" s="56"/>
      <c r="C65" s="56"/>
      <c r="D65" s="56"/>
      <c r="E65" s="56"/>
      <c r="F65" s="56"/>
      <c r="G65" s="56"/>
      <c r="H65" s="56"/>
      <c r="I65" s="56"/>
      <c r="J65" s="56"/>
    </row>
    <row r="66" spans="2:10" ht="17.25" customHeight="1">
      <c r="B66" s="56"/>
      <c r="C66" s="56"/>
      <c r="D66" s="56"/>
      <c r="E66" s="56"/>
      <c r="F66" s="56"/>
      <c r="G66" s="56"/>
      <c r="H66" s="56"/>
      <c r="I66" s="56"/>
      <c r="J66" s="56"/>
    </row>
    <row r="67" spans="2:10" ht="17.25" customHeight="1">
      <c r="B67" s="56"/>
      <c r="C67" s="56"/>
      <c r="D67" s="56"/>
      <c r="E67" s="56"/>
      <c r="F67" s="56"/>
      <c r="G67" s="56"/>
      <c r="H67" s="56"/>
      <c r="I67" s="56"/>
      <c r="J67" s="56"/>
    </row>
    <row r="68" spans="2:10" ht="17.25" customHeight="1">
      <c r="B68" s="56"/>
      <c r="C68" s="56"/>
      <c r="D68" s="56"/>
      <c r="E68" s="56"/>
      <c r="F68" s="56"/>
      <c r="G68" s="56"/>
      <c r="H68" s="56"/>
      <c r="I68" s="56"/>
      <c r="J68" s="56"/>
    </row>
    <row r="69" spans="2:10" ht="17.25" customHeight="1">
      <c r="B69" s="56"/>
      <c r="C69" s="56"/>
      <c r="D69" s="56"/>
      <c r="E69" s="56"/>
      <c r="F69" s="56"/>
      <c r="G69" s="56"/>
      <c r="H69" s="56"/>
      <c r="I69" s="56"/>
      <c r="J69" s="56"/>
    </row>
    <row r="70" spans="2:10" ht="17.25" customHeight="1">
      <c r="B70" s="56"/>
      <c r="C70" s="56"/>
      <c r="D70" s="56"/>
      <c r="E70" s="56"/>
      <c r="F70" s="56"/>
      <c r="G70" s="56"/>
      <c r="H70" s="56"/>
      <c r="I70" s="56"/>
      <c r="J70" s="56"/>
    </row>
    <row r="71" spans="2:10" ht="17.25" customHeight="1">
      <c r="B71" s="56"/>
      <c r="C71" s="56"/>
      <c r="D71" s="56"/>
      <c r="E71" s="56"/>
      <c r="F71" s="56"/>
      <c r="G71" s="56"/>
      <c r="H71" s="56"/>
      <c r="I71" s="56"/>
      <c r="J71" s="56"/>
    </row>
    <row r="72" spans="2:10" ht="17.25" customHeight="1">
      <c r="B72" s="56"/>
      <c r="C72" s="56"/>
      <c r="D72" s="56"/>
      <c r="E72" s="56"/>
      <c r="F72" s="56"/>
      <c r="G72" s="56"/>
      <c r="H72" s="56"/>
      <c r="I72" s="56"/>
      <c r="J72" s="56"/>
    </row>
    <row r="73" spans="2:10" ht="17.25" customHeight="1">
      <c r="B73" s="56"/>
      <c r="C73" s="56"/>
      <c r="D73" s="56"/>
      <c r="E73" s="56"/>
      <c r="F73" s="56"/>
      <c r="G73" s="56"/>
      <c r="H73" s="56"/>
      <c r="I73" s="56"/>
      <c r="J73" s="56"/>
    </row>
    <row r="74" spans="2:10" ht="17.25" customHeight="1">
      <c r="B74" s="56"/>
      <c r="C74" s="56"/>
      <c r="D74" s="56"/>
      <c r="E74" s="56"/>
      <c r="F74" s="56"/>
      <c r="G74" s="56"/>
      <c r="H74" s="56"/>
      <c r="I74" s="56"/>
      <c r="J74" s="56"/>
    </row>
    <row r="75" spans="2:10" ht="17.25" customHeight="1">
      <c r="B75" s="56"/>
      <c r="C75" s="56"/>
      <c r="D75" s="56"/>
      <c r="E75" s="56"/>
      <c r="F75" s="56"/>
      <c r="G75" s="56"/>
      <c r="H75" s="56"/>
      <c r="I75" s="56"/>
      <c r="J75" s="56"/>
    </row>
    <row r="76" spans="2:10" ht="17.25" customHeight="1">
      <c r="B76" s="56"/>
      <c r="C76" s="56"/>
      <c r="D76" s="56"/>
      <c r="E76" s="56"/>
      <c r="F76" s="56"/>
      <c r="G76" s="56"/>
      <c r="H76" s="56"/>
      <c r="I76" s="56"/>
      <c r="J76" s="56"/>
    </row>
    <row r="77" spans="2:10" ht="17.25" customHeight="1">
      <c r="B77" s="56"/>
      <c r="C77" s="56"/>
      <c r="D77" s="56"/>
      <c r="E77" s="56"/>
      <c r="F77" s="56"/>
      <c r="G77" s="56"/>
      <c r="H77" s="56"/>
      <c r="I77" s="56"/>
      <c r="J77" s="56"/>
    </row>
    <row r="78" spans="2:10" ht="17.25" customHeight="1">
      <c r="B78" s="56"/>
      <c r="C78" s="56"/>
      <c r="D78" s="56"/>
      <c r="E78" s="56"/>
      <c r="F78" s="56"/>
      <c r="G78" s="56"/>
      <c r="H78" s="56"/>
      <c r="I78" s="56"/>
      <c r="J78" s="56"/>
    </row>
    <row r="79" spans="2:10" ht="17.25" customHeight="1">
      <c r="B79" s="56"/>
      <c r="C79" s="56"/>
      <c r="D79" s="56"/>
      <c r="E79" s="56"/>
      <c r="F79" s="56"/>
      <c r="G79" s="56"/>
      <c r="H79" s="56"/>
      <c r="I79" s="56"/>
      <c r="J79" s="56"/>
    </row>
    <row r="80" spans="2:10" ht="17.25" customHeight="1">
      <c r="B80" s="56"/>
      <c r="C80" s="56"/>
      <c r="D80" s="56"/>
      <c r="E80" s="56"/>
      <c r="F80" s="56"/>
      <c r="G80" s="56"/>
      <c r="H80" s="56"/>
      <c r="I80" s="56"/>
      <c r="J80" s="56"/>
    </row>
    <row r="81" spans="2:10" ht="17.25" customHeight="1">
      <c r="B81" s="56"/>
      <c r="C81" s="56"/>
      <c r="D81" s="56"/>
      <c r="E81" s="56"/>
      <c r="F81" s="56"/>
      <c r="G81" s="56"/>
      <c r="H81" s="56"/>
      <c r="I81" s="56"/>
      <c r="J81" s="56"/>
    </row>
    <row r="82" spans="2:10" ht="17.25" customHeight="1">
      <c r="B82" s="56"/>
      <c r="C82" s="56"/>
      <c r="D82" s="56"/>
      <c r="E82" s="56"/>
      <c r="F82" s="56"/>
      <c r="G82" s="56"/>
      <c r="H82" s="56"/>
      <c r="I82" s="56"/>
      <c r="J82" s="56"/>
    </row>
    <row r="83" spans="2:10" ht="17.25" customHeight="1">
      <c r="B83" s="56"/>
      <c r="C83" s="56"/>
      <c r="D83" s="56"/>
      <c r="E83" s="56"/>
      <c r="F83" s="56"/>
      <c r="G83" s="56"/>
      <c r="H83" s="56"/>
      <c r="I83" s="56"/>
      <c r="J83" s="56"/>
    </row>
    <row r="84" spans="2:10" ht="17.25" customHeight="1">
      <c r="B84" s="56"/>
      <c r="C84" s="56"/>
      <c r="D84" s="56"/>
      <c r="E84" s="56"/>
      <c r="F84" s="56"/>
      <c r="G84" s="56"/>
      <c r="H84" s="56"/>
      <c r="I84" s="56"/>
      <c r="J84" s="56"/>
    </row>
    <row r="85" spans="2:10" ht="17.25" customHeight="1">
      <c r="B85" s="56"/>
      <c r="C85" s="56"/>
      <c r="D85" s="56"/>
      <c r="E85" s="56"/>
      <c r="F85" s="56"/>
      <c r="G85" s="56"/>
      <c r="H85" s="56"/>
      <c r="I85" s="56"/>
      <c r="J85" s="56"/>
    </row>
    <row r="86" spans="2:10" ht="17.25" customHeight="1">
      <c r="B86" s="56"/>
      <c r="C86" s="56"/>
      <c r="D86" s="56"/>
      <c r="E86" s="56"/>
      <c r="F86" s="56"/>
      <c r="G86" s="56"/>
      <c r="H86" s="56"/>
      <c r="I86" s="56"/>
      <c r="J86" s="56"/>
    </row>
    <row r="87" spans="2:10" ht="17.25" customHeight="1">
      <c r="B87" s="56"/>
      <c r="C87" s="56"/>
      <c r="D87" s="56"/>
      <c r="E87" s="56"/>
      <c r="F87" s="56"/>
      <c r="G87" s="56"/>
      <c r="H87" s="56"/>
      <c r="I87" s="56"/>
      <c r="J87" s="56"/>
    </row>
    <row r="88" spans="2:10" ht="17.25" customHeight="1">
      <c r="B88" s="56"/>
      <c r="C88" s="56"/>
      <c r="D88" s="56"/>
      <c r="E88" s="56"/>
      <c r="F88" s="56"/>
      <c r="G88" s="56"/>
      <c r="H88" s="56"/>
      <c r="I88" s="56"/>
      <c r="J88" s="56"/>
    </row>
    <row r="89" spans="2:10" ht="17.25" customHeight="1">
      <c r="B89" s="56"/>
      <c r="C89" s="56"/>
      <c r="D89" s="56"/>
      <c r="E89" s="56"/>
      <c r="F89" s="56"/>
      <c r="G89" s="56"/>
      <c r="H89" s="56"/>
      <c r="I89" s="56"/>
      <c r="J89" s="56"/>
    </row>
    <row r="90" spans="2:10" ht="17.25" customHeight="1">
      <c r="B90" s="56"/>
      <c r="C90" s="56"/>
      <c r="D90" s="56"/>
      <c r="E90" s="56"/>
      <c r="F90" s="56"/>
      <c r="G90" s="56"/>
      <c r="H90" s="56"/>
      <c r="I90" s="56"/>
      <c r="J90" s="56"/>
    </row>
    <row r="91" spans="2:10" ht="17.25" customHeight="1">
      <c r="B91" s="56"/>
      <c r="C91" s="56"/>
      <c r="D91" s="56"/>
      <c r="E91" s="56"/>
      <c r="F91" s="56"/>
      <c r="G91" s="56"/>
      <c r="H91" s="56"/>
      <c r="I91" s="56"/>
      <c r="J91" s="56"/>
    </row>
    <row r="92" spans="2:10" ht="17.25" customHeight="1">
      <c r="B92" s="56"/>
      <c r="C92" s="56"/>
      <c r="D92" s="56"/>
      <c r="E92" s="56"/>
      <c r="F92" s="56"/>
      <c r="G92" s="56"/>
      <c r="H92" s="56"/>
      <c r="I92" s="56"/>
      <c r="J92" s="56"/>
    </row>
    <row r="93" spans="2:10" ht="17.25" customHeight="1">
      <c r="B93" s="56"/>
      <c r="C93" s="56"/>
      <c r="D93" s="56"/>
      <c r="E93" s="56"/>
      <c r="F93" s="56"/>
      <c r="G93" s="56"/>
      <c r="H93" s="56"/>
      <c r="I93" s="56"/>
      <c r="J93" s="56"/>
    </row>
    <row r="94" spans="2:10" ht="17.25" customHeight="1">
      <c r="B94" s="56"/>
      <c r="C94" s="56"/>
      <c r="D94" s="56"/>
      <c r="E94" s="56"/>
      <c r="F94" s="56"/>
      <c r="G94" s="56"/>
      <c r="H94" s="56"/>
      <c r="I94" s="56"/>
      <c r="J94" s="56"/>
    </row>
    <row r="95" spans="2:10" ht="17.25" customHeight="1">
      <c r="B95" s="56"/>
      <c r="C95" s="56"/>
      <c r="D95" s="56"/>
      <c r="E95" s="56"/>
      <c r="F95" s="56"/>
      <c r="G95" s="56"/>
      <c r="H95" s="56"/>
      <c r="I95" s="56"/>
      <c r="J95" s="56"/>
    </row>
    <row r="96" spans="2:10" ht="17.25" customHeight="1">
      <c r="B96" s="56"/>
      <c r="C96" s="56"/>
      <c r="D96" s="56"/>
      <c r="E96" s="56"/>
      <c r="F96" s="56"/>
      <c r="G96" s="56"/>
      <c r="H96" s="56"/>
      <c r="I96" s="56"/>
      <c r="J96" s="56"/>
    </row>
    <row r="97" spans="2:10" ht="17.25" customHeight="1">
      <c r="B97" s="56"/>
      <c r="C97" s="56"/>
      <c r="D97" s="56"/>
      <c r="E97" s="56"/>
      <c r="F97" s="56"/>
      <c r="G97" s="56"/>
      <c r="H97" s="56"/>
      <c r="I97" s="56"/>
      <c r="J97" s="56"/>
    </row>
    <row r="98" spans="2:10" ht="17.25" customHeight="1">
      <c r="B98" s="56"/>
      <c r="C98" s="56"/>
      <c r="D98" s="56"/>
      <c r="E98" s="56"/>
      <c r="F98" s="56"/>
      <c r="G98" s="56"/>
      <c r="H98" s="56"/>
      <c r="I98" s="56"/>
      <c r="J98" s="56"/>
    </row>
    <row r="99" spans="2:10" ht="17.25" customHeight="1">
      <c r="B99" s="56"/>
      <c r="C99" s="56"/>
      <c r="D99" s="56"/>
      <c r="E99" s="56"/>
      <c r="F99" s="56"/>
      <c r="G99" s="56"/>
      <c r="H99" s="56"/>
      <c r="I99" s="56"/>
      <c r="J99" s="56"/>
    </row>
    <row r="100" spans="2:10" ht="17.25" customHeight="1">
      <c r="B100" s="56"/>
      <c r="C100" s="56"/>
      <c r="D100" s="56"/>
      <c r="E100" s="56"/>
      <c r="F100" s="56"/>
      <c r="G100" s="56"/>
      <c r="H100" s="56"/>
      <c r="I100" s="56"/>
      <c r="J100" s="56"/>
    </row>
    <row r="101" spans="2:10" ht="17.25" customHeight="1">
      <c r="B101" s="56"/>
      <c r="C101" s="56"/>
      <c r="D101" s="56"/>
      <c r="E101" s="56"/>
      <c r="F101" s="56"/>
      <c r="G101" s="56"/>
      <c r="H101" s="56"/>
      <c r="I101" s="56"/>
      <c r="J101" s="56"/>
    </row>
    <row r="102" spans="2:10" ht="17.25" customHeight="1">
      <c r="B102" s="56"/>
      <c r="C102" s="56"/>
      <c r="D102" s="56"/>
      <c r="E102" s="56"/>
      <c r="F102" s="56"/>
      <c r="G102" s="56"/>
      <c r="H102" s="56"/>
      <c r="I102" s="56"/>
      <c r="J102" s="56"/>
    </row>
    <row r="103" spans="2:10" ht="17.25" customHeight="1">
      <c r="B103" s="56"/>
      <c r="C103" s="56"/>
      <c r="D103" s="56"/>
      <c r="E103" s="56"/>
      <c r="F103" s="56"/>
      <c r="G103" s="56"/>
      <c r="H103" s="56"/>
      <c r="I103" s="56"/>
      <c r="J103" s="56"/>
    </row>
    <row r="104" spans="2:10" ht="17.25" customHeight="1">
      <c r="B104" s="56"/>
      <c r="C104" s="56"/>
      <c r="D104" s="56"/>
      <c r="E104" s="56"/>
      <c r="F104" s="56"/>
      <c r="G104" s="56"/>
      <c r="H104" s="56"/>
      <c r="I104" s="56"/>
      <c r="J104" s="56"/>
    </row>
    <row r="105" spans="2:10" ht="17.25" customHeight="1">
      <c r="B105" s="56"/>
      <c r="C105" s="56"/>
      <c r="D105" s="56"/>
      <c r="E105" s="56"/>
      <c r="F105" s="56"/>
      <c r="G105" s="56"/>
      <c r="H105" s="56"/>
      <c r="I105" s="56"/>
      <c r="J105" s="56"/>
    </row>
    <row r="106" spans="2:10" ht="17.25" customHeight="1">
      <c r="B106" s="56"/>
      <c r="C106" s="56"/>
      <c r="D106" s="56"/>
      <c r="E106" s="56"/>
      <c r="F106" s="56"/>
      <c r="G106" s="56"/>
      <c r="H106" s="56"/>
      <c r="I106" s="56"/>
      <c r="J106" s="56"/>
    </row>
    <row r="107" spans="2:10" ht="17.25" customHeight="1">
      <c r="B107" s="56"/>
      <c r="C107" s="56"/>
      <c r="D107" s="56"/>
      <c r="E107" s="56"/>
      <c r="F107" s="56"/>
      <c r="G107" s="56"/>
      <c r="H107" s="56"/>
      <c r="I107" s="56"/>
      <c r="J107" s="56"/>
    </row>
    <row r="108" spans="2:10" ht="17.25" customHeight="1">
      <c r="B108" s="56"/>
      <c r="C108" s="56"/>
      <c r="D108" s="56"/>
      <c r="E108" s="56"/>
      <c r="F108" s="56"/>
      <c r="G108" s="56"/>
      <c r="H108" s="56"/>
      <c r="I108" s="56"/>
      <c r="J108" s="56"/>
    </row>
    <row r="109" spans="2:10" ht="17.25" customHeight="1">
      <c r="B109" s="56"/>
      <c r="C109" s="56"/>
      <c r="D109" s="56"/>
      <c r="E109" s="56"/>
      <c r="F109" s="56"/>
      <c r="G109" s="56"/>
      <c r="H109" s="56"/>
      <c r="I109" s="56"/>
      <c r="J109" s="56"/>
    </row>
    <row r="110" spans="2:10" ht="17.25" customHeight="1">
      <c r="B110" s="56"/>
      <c r="C110" s="56"/>
      <c r="D110" s="56"/>
      <c r="E110" s="56"/>
      <c r="F110" s="56"/>
      <c r="G110" s="56"/>
      <c r="H110" s="56"/>
      <c r="I110" s="56"/>
      <c r="J110" s="56"/>
    </row>
    <row r="111" spans="2:10" ht="17.25" customHeight="1">
      <c r="B111" s="56"/>
      <c r="C111" s="56"/>
      <c r="D111" s="56"/>
      <c r="E111" s="56"/>
      <c r="F111" s="56"/>
      <c r="G111" s="56"/>
      <c r="H111" s="56"/>
      <c r="I111" s="56"/>
      <c r="J111" s="56"/>
    </row>
    <row r="112" spans="2:10" ht="17.25" customHeight="1">
      <c r="B112" s="56"/>
      <c r="C112" s="56"/>
      <c r="D112" s="56"/>
      <c r="E112" s="56"/>
      <c r="F112" s="56"/>
      <c r="G112" s="56"/>
      <c r="H112" s="56"/>
      <c r="I112" s="56"/>
      <c r="J112" s="56"/>
    </row>
    <row r="113" spans="2:10" ht="17.25" customHeight="1">
      <c r="B113" s="56"/>
      <c r="C113" s="56"/>
      <c r="D113" s="56"/>
      <c r="E113" s="56"/>
      <c r="F113" s="56"/>
      <c r="G113" s="56"/>
      <c r="H113" s="56"/>
      <c r="I113" s="56"/>
      <c r="J113" s="56"/>
    </row>
    <row r="114" spans="2:10" ht="17.25" customHeight="1">
      <c r="B114" s="56"/>
      <c r="C114" s="56"/>
      <c r="D114" s="56"/>
      <c r="E114" s="56"/>
      <c r="F114" s="56"/>
      <c r="G114" s="56"/>
      <c r="H114" s="56"/>
      <c r="I114" s="56"/>
      <c r="J114" s="56"/>
    </row>
    <row r="115" spans="2:10" ht="17.25" customHeight="1">
      <c r="B115" s="56"/>
      <c r="C115" s="56"/>
      <c r="D115" s="56"/>
      <c r="E115" s="56"/>
      <c r="F115" s="56"/>
      <c r="G115" s="56"/>
      <c r="H115" s="56"/>
      <c r="I115" s="56"/>
      <c r="J115" s="56"/>
    </row>
    <row r="116" spans="2:10" ht="17.25" customHeight="1">
      <c r="B116" s="56"/>
      <c r="C116" s="56"/>
      <c r="D116" s="56"/>
      <c r="E116" s="56"/>
      <c r="F116" s="56"/>
      <c r="G116" s="56"/>
      <c r="H116" s="56"/>
      <c r="I116" s="56"/>
      <c r="J116" s="56"/>
    </row>
    <row r="117" spans="2:10" ht="17.25" customHeight="1">
      <c r="B117" s="56"/>
      <c r="C117" s="56"/>
      <c r="D117" s="56"/>
      <c r="E117" s="56"/>
      <c r="F117" s="56"/>
      <c r="G117" s="56"/>
      <c r="H117" s="56"/>
      <c r="I117" s="56"/>
      <c r="J117" s="56"/>
    </row>
    <row r="118" spans="2:10" ht="17.25" customHeight="1">
      <c r="B118" s="56"/>
      <c r="C118" s="56"/>
      <c r="D118" s="56"/>
      <c r="E118" s="56"/>
      <c r="F118" s="56"/>
      <c r="G118" s="56"/>
      <c r="H118" s="56"/>
      <c r="I118" s="56"/>
      <c r="J118" s="56"/>
    </row>
    <row r="119" spans="2:10" ht="17.25" customHeight="1">
      <c r="B119" s="56"/>
      <c r="C119" s="56"/>
      <c r="D119" s="56"/>
      <c r="E119" s="56"/>
      <c r="F119" s="56"/>
      <c r="G119" s="56"/>
      <c r="H119" s="56"/>
      <c r="I119" s="56"/>
      <c r="J119" s="56"/>
    </row>
    <row r="120" spans="2:10" ht="17.25" customHeight="1">
      <c r="B120" s="56"/>
      <c r="C120" s="56"/>
      <c r="D120" s="56"/>
      <c r="E120" s="56"/>
      <c r="F120" s="56"/>
      <c r="G120" s="56"/>
      <c r="H120" s="56"/>
      <c r="I120" s="56"/>
      <c r="J120" s="56"/>
    </row>
    <row r="121" spans="2:10" ht="17.25" customHeight="1">
      <c r="B121" s="56"/>
      <c r="C121" s="56"/>
      <c r="D121" s="56"/>
      <c r="E121" s="56"/>
      <c r="F121" s="56"/>
      <c r="G121" s="56"/>
      <c r="H121" s="56"/>
      <c r="I121" s="56"/>
      <c r="J121" s="56"/>
    </row>
    <row r="122" spans="2:10" ht="17.25" customHeight="1">
      <c r="B122" s="56"/>
      <c r="C122" s="56"/>
      <c r="D122" s="56"/>
      <c r="E122" s="56"/>
      <c r="F122" s="56"/>
      <c r="G122" s="56"/>
      <c r="H122" s="56"/>
      <c r="I122" s="56"/>
      <c r="J122" s="56"/>
    </row>
    <row r="123" spans="2:10" ht="17.25" customHeight="1">
      <c r="B123" s="56"/>
      <c r="C123" s="56"/>
      <c r="D123" s="56"/>
      <c r="E123" s="56"/>
      <c r="F123" s="56"/>
      <c r="G123" s="56"/>
      <c r="H123" s="56"/>
      <c r="I123" s="56"/>
      <c r="J123" s="56"/>
    </row>
    <row r="124" spans="2:10" ht="17.25" customHeight="1">
      <c r="B124" s="56"/>
      <c r="C124" s="56"/>
      <c r="D124" s="56"/>
      <c r="E124" s="56"/>
      <c r="F124" s="56"/>
      <c r="G124" s="56"/>
      <c r="H124" s="56"/>
      <c r="I124" s="56"/>
      <c r="J124" s="56"/>
    </row>
    <row r="125" spans="2:10" ht="17.25" customHeight="1">
      <c r="B125" s="56"/>
      <c r="C125" s="56"/>
      <c r="D125" s="56"/>
      <c r="E125" s="56"/>
      <c r="F125" s="56"/>
      <c r="G125" s="56"/>
      <c r="H125" s="56"/>
      <c r="I125" s="56"/>
      <c r="J125" s="56"/>
    </row>
    <row r="126" spans="2:10" ht="17.25" customHeight="1">
      <c r="B126" s="56"/>
      <c r="C126" s="56"/>
      <c r="D126" s="56"/>
      <c r="E126" s="56"/>
      <c r="F126" s="56"/>
      <c r="G126" s="56"/>
      <c r="H126" s="56"/>
      <c r="I126" s="56"/>
      <c r="J126" s="56"/>
    </row>
    <row r="127" spans="2:10" ht="17.25" customHeight="1">
      <c r="B127" s="56"/>
      <c r="C127" s="56"/>
      <c r="D127" s="56"/>
      <c r="E127" s="56"/>
      <c r="F127" s="56"/>
      <c r="G127" s="56"/>
      <c r="H127" s="56"/>
      <c r="I127" s="56"/>
      <c r="J127" s="56"/>
    </row>
    <row r="128" spans="2:10" ht="17.25" customHeight="1">
      <c r="B128" s="56"/>
      <c r="C128" s="56"/>
      <c r="D128" s="56"/>
      <c r="E128" s="56"/>
      <c r="F128" s="56"/>
      <c r="G128" s="56"/>
      <c r="H128" s="56"/>
      <c r="I128" s="56"/>
      <c r="J128" s="56"/>
    </row>
    <row r="129" spans="2:10" ht="17.25" customHeight="1">
      <c r="B129" s="56"/>
      <c r="C129" s="56"/>
      <c r="D129" s="56"/>
      <c r="E129" s="56"/>
      <c r="F129" s="56"/>
      <c r="G129" s="56"/>
      <c r="H129" s="56"/>
      <c r="I129" s="56"/>
      <c r="J129" s="56"/>
    </row>
    <row r="130" spans="2:10" ht="17.25" customHeight="1">
      <c r="B130" s="56"/>
      <c r="C130" s="56"/>
      <c r="D130" s="56"/>
      <c r="E130" s="56"/>
      <c r="F130" s="56"/>
      <c r="G130" s="56"/>
      <c r="H130" s="56"/>
      <c r="I130" s="56"/>
      <c r="J130" s="56"/>
    </row>
    <row r="131" spans="2:10" ht="17.25" customHeight="1">
      <c r="B131" s="56"/>
      <c r="C131" s="56"/>
      <c r="D131" s="56"/>
      <c r="E131" s="56"/>
      <c r="F131" s="56"/>
      <c r="G131" s="56"/>
      <c r="H131" s="56"/>
      <c r="I131" s="56"/>
      <c r="J131" s="56"/>
    </row>
    <row r="132" spans="2:10" ht="17.25" customHeight="1">
      <c r="B132" s="56"/>
      <c r="C132" s="56"/>
      <c r="D132" s="56"/>
      <c r="E132" s="56"/>
      <c r="F132" s="56"/>
      <c r="G132" s="56"/>
      <c r="H132" s="56"/>
      <c r="I132" s="56"/>
      <c r="J132" s="56"/>
    </row>
    <row r="133" spans="2:10" ht="17.25" customHeight="1">
      <c r="B133" s="56"/>
      <c r="C133" s="56"/>
      <c r="D133" s="56"/>
      <c r="E133" s="56"/>
      <c r="F133" s="56"/>
      <c r="G133" s="56"/>
      <c r="H133" s="56"/>
      <c r="I133" s="56"/>
      <c r="J133" s="56"/>
    </row>
    <row r="134" spans="2:10" ht="17.25" customHeight="1">
      <c r="B134" s="56"/>
      <c r="C134" s="56"/>
      <c r="D134" s="56"/>
      <c r="E134" s="56"/>
      <c r="F134" s="56"/>
      <c r="G134" s="56"/>
      <c r="H134" s="56"/>
      <c r="I134" s="56"/>
      <c r="J134" s="56"/>
    </row>
    <row r="135" spans="2:10" ht="17.25" customHeight="1">
      <c r="B135" s="56"/>
      <c r="C135" s="56"/>
      <c r="D135" s="56"/>
      <c r="E135" s="56"/>
      <c r="F135" s="56"/>
      <c r="G135" s="56"/>
      <c r="H135" s="56"/>
      <c r="I135" s="56"/>
      <c r="J135" s="56"/>
    </row>
    <row r="136" spans="2:10" ht="17.25" customHeight="1">
      <c r="B136" s="56"/>
      <c r="C136" s="56"/>
      <c r="D136" s="56"/>
      <c r="E136" s="56"/>
      <c r="F136" s="56"/>
      <c r="G136" s="56"/>
      <c r="H136" s="56"/>
      <c r="I136" s="56"/>
      <c r="J136" s="56"/>
    </row>
    <row r="137" spans="2:10" ht="17.25" customHeight="1">
      <c r="B137" s="56"/>
      <c r="C137" s="56"/>
      <c r="D137" s="56"/>
      <c r="E137" s="56"/>
      <c r="F137" s="56"/>
      <c r="G137" s="56"/>
      <c r="H137" s="56"/>
      <c r="I137" s="56"/>
      <c r="J137" s="56"/>
    </row>
    <row r="138" spans="2:10" ht="17.25" customHeight="1">
      <c r="B138" s="56"/>
      <c r="C138" s="56"/>
      <c r="D138" s="56"/>
      <c r="E138" s="56"/>
      <c r="F138" s="56"/>
      <c r="G138" s="56"/>
      <c r="H138" s="56"/>
      <c r="I138" s="56"/>
      <c r="J138" s="56"/>
    </row>
    <row r="139" spans="2:10" ht="17.25" customHeight="1">
      <c r="B139" s="56"/>
      <c r="C139" s="56"/>
      <c r="D139" s="56"/>
      <c r="E139" s="56"/>
      <c r="F139" s="56"/>
      <c r="G139" s="56"/>
      <c r="H139" s="56"/>
      <c r="I139" s="56"/>
      <c r="J139" s="56"/>
    </row>
    <row r="140" spans="2:10" ht="17.25" customHeight="1">
      <c r="B140" s="56"/>
      <c r="C140" s="56"/>
      <c r="D140" s="56"/>
      <c r="E140" s="56"/>
      <c r="F140" s="56"/>
      <c r="G140" s="56"/>
      <c r="H140" s="56"/>
      <c r="I140" s="56"/>
      <c r="J140" s="56"/>
    </row>
    <row r="141" spans="2:10" ht="17.25" customHeight="1">
      <c r="B141" s="56"/>
      <c r="C141" s="56"/>
      <c r="D141" s="56"/>
      <c r="E141" s="56"/>
      <c r="F141" s="56"/>
      <c r="G141" s="56"/>
      <c r="H141" s="56"/>
      <c r="I141" s="56"/>
      <c r="J141" s="56"/>
    </row>
    <row r="142" spans="2:10" ht="17.25" customHeight="1">
      <c r="B142" s="56"/>
      <c r="C142" s="56"/>
      <c r="D142" s="56"/>
      <c r="E142" s="56"/>
      <c r="F142" s="56"/>
      <c r="G142" s="56"/>
      <c r="H142" s="56"/>
      <c r="I142" s="56"/>
      <c r="J142" s="56"/>
    </row>
    <row r="143" spans="2:10" ht="17.25" customHeight="1">
      <c r="B143" s="56"/>
      <c r="C143" s="56"/>
      <c r="D143" s="56"/>
      <c r="E143" s="56"/>
      <c r="F143" s="56"/>
      <c r="G143" s="56"/>
      <c r="H143" s="56"/>
      <c r="I143" s="56"/>
      <c r="J143" s="56"/>
    </row>
    <row r="144" spans="2:10" ht="17.25" customHeight="1">
      <c r="B144" s="56"/>
      <c r="C144" s="56"/>
      <c r="D144" s="56"/>
      <c r="E144" s="56"/>
      <c r="F144" s="56"/>
      <c r="G144" s="56"/>
      <c r="H144" s="56"/>
      <c r="I144" s="56"/>
      <c r="J144" s="56"/>
    </row>
    <row r="145" spans="2:10" ht="17.25" customHeight="1">
      <c r="B145" s="56"/>
      <c r="C145" s="56"/>
      <c r="D145" s="56"/>
      <c r="E145" s="56"/>
      <c r="F145" s="56"/>
      <c r="G145" s="56"/>
      <c r="H145" s="56"/>
      <c r="I145" s="56"/>
      <c r="J145" s="56"/>
    </row>
    <row r="146" spans="2:10" ht="17.25" customHeight="1">
      <c r="B146" s="56"/>
      <c r="C146" s="56"/>
      <c r="D146" s="56"/>
      <c r="E146" s="56"/>
      <c r="F146" s="56"/>
      <c r="G146" s="56"/>
      <c r="H146" s="56"/>
      <c r="I146" s="56"/>
      <c r="J146" s="56"/>
    </row>
    <row r="147" spans="2:10" ht="17.25" customHeight="1">
      <c r="B147" s="56"/>
      <c r="C147" s="56"/>
      <c r="D147" s="56"/>
      <c r="E147" s="56"/>
      <c r="F147" s="56"/>
      <c r="G147" s="56"/>
      <c r="H147" s="56"/>
      <c r="I147" s="56"/>
      <c r="J147" s="56"/>
    </row>
    <row r="148" spans="2:10" ht="17.25" customHeight="1">
      <c r="B148" s="56"/>
      <c r="C148" s="56"/>
      <c r="D148" s="56"/>
      <c r="E148" s="56"/>
      <c r="F148" s="56"/>
      <c r="G148" s="56"/>
      <c r="H148" s="56"/>
      <c r="I148" s="56"/>
      <c r="J148" s="56"/>
    </row>
    <row r="149" spans="2:10" ht="17.25" customHeight="1">
      <c r="B149" s="56"/>
      <c r="C149" s="56"/>
      <c r="D149" s="56"/>
      <c r="E149" s="56"/>
      <c r="F149" s="56"/>
      <c r="G149" s="56"/>
      <c r="H149" s="56"/>
      <c r="I149" s="56"/>
      <c r="J149" s="56"/>
    </row>
    <row r="150" spans="2:10" ht="17.25" customHeight="1">
      <c r="B150" s="56"/>
      <c r="C150" s="56"/>
      <c r="D150" s="56"/>
      <c r="E150" s="56"/>
      <c r="F150" s="56"/>
      <c r="G150" s="56"/>
      <c r="H150" s="56"/>
      <c r="I150" s="56"/>
      <c r="J150" s="56"/>
    </row>
    <row r="151" spans="2:10" ht="17.25" customHeight="1">
      <c r="B151" s="56"/>
      <c r="C151" s="56"/>
      <c r="D151" s="56"/>
      <c r="E151" s="56"/>
      <c r="F151" s="56"/>
      <c r="G151" s="56"/>
      <c r="H151" s="56"/>
      <c r="I151" s="56"/>
      <c r="J151" s="56"/>
    </row>
    <row r="152" spans="2:10" ht="17.25" customHeight="1">
      <c r="B152" s="56"/>
      <c r="C152" s="56"/>
      <c r="D152" s="56"/>
      <c r="E152" s="56"/>
      <c r="F152" s="56"/>
      <c r="G152" s="56"/>
      <c r="H152" s="56"/>
      <c r="I152" s="56"/>
      <c r="J152" s="56"/>
    </row>
    <row r="153" spans="2:10" ht="17.25" customHeight="1">
      <c r="B153" s="56"/>
      <c r="C153" s="56"/>
      <c r="D153" s="56"/>
      <c r="E153" s="56"/>
      <c r="F153" s="56"/>
      <c r="G153" s="56"/>
      <c r="H153" s="56"/>
      <c r="I153" s="56"/>
      <c r="J153" s="56"/>
    </row>
    <row r="154" spans="2:10" ht="17.25" customHeight="1">
      <c r="B154" s="56"/>
      <c r="C154" s="56"/>
      <c r="D154" s="56"/>
      <c r="E154" s="56"/>
      <c r="F154" s="56"/>
      <c r="G154" s="56"/>
      <c r="H154" s="56"/>
      <c r="I154" s="56"/>
      <c r="J154" s="56"/>
    </row>
    <row r="155" spans="2:10" ht="17.25" customHeight="1">
      <c r="B155" s="56"/>
      <c r="C155" s="56"/>
      <c r="D155" s="56"/>
      <c r="E155" s="56"/>
      <c r="F155" s="56"/>
      <c r="G155" s="56"/>
      <c r="H155" s="56"/>
      <c r="I155" s="56"/>
      <c r="J155" s="56"/>
    </row>
    <row r="156" spans="2:10" ht="17.25" customHeight="1">
      <c r="B156" s="56"/>
      <c r="C156" s="56"/>
      <c r="D156" s="56"/>
      <c r="E156" s="56"/>
      <c r="F156" s="56"/>
      <c r="G156" s="56"/>
      <c r="H156" s="56"/>
      <c r="I156" s="56"/>
      <c r="J156" s="56"/>
    </row>
    <row r="157" spans="2:10" ht="17.25" customHeight="1">
      <c r="B157" s="56"/>
      <c r="C157" s="56"/>
      <c r="D157" s="56"/>
      <c r="E157" s="56"/>
      <c r="F157" s="56"/>
      <c r="G157" s="56"/>
      <c r="H157" s="56"/>
      <c r="I157" s="56"/>
      <c r="J157" s="56"/>
    </row>
    <row r="158" spans="2:10" ht="17.25" customHeight="1">
      <c r="B158" s="56"/>
      <c r="C158" s="56"/>
      <c r="D158" s="56"/>
      <c r="E158" s="56"/>
      <c r="F158" s="56"/>
      <c r="G158" s="56"/>
      <c r="H158" s="56"/>
      <c r="I158" s="56"/>
      <c r="J158" s="56"/>
    </row>
    <row r="159" spans="2:10" ht="17.25" customHeight="1">
      <c r="B159" s="56"/>
      <c r="C159" s="56"/>
      <c r="D159" s="56"/>
      <c r="E159" s="56"/>
      <c r="F159" s="56"/>
      <c r="G159" s="56"/>
      <c r="H159" s="56"/>
      <c r="I159" s="56"/>
      <c r="J159" s="56"/>
    </row>
    <row r="160" spans="2:10" ht="17.25" customHeight="1">
      <c r="B160" s="56"/>
      <c r="C160" s="56"/>
      <c r="D160" s="56"/>
      <c r="E160" s="56"/>
      <c r="F160" s="56"/>
      <c r="G160" s="56"/>
      <c r="H160" s="56"/>
      <c r="I160" s="56"/>
      <c r="J160" s="56"/>
    </row>
    <row r="161" spans="2:10" ht="17.25" customHeight="1">
      <c r="B161" s="56"/>
      <c r="C161" s="56"/>
      <c r="D161" s="56"/>
      <c r="E161" s="56"/>
      <c r="F161" s="56"/>
      <c r="G161" s="56"/>
      <c r="H161" s="56"/>
      <c r="I161" s="56"/>
      <c r="J161" s="56"/>
    </row>
    <row r="162" spans="2:10" ht="17.25" customHeight="1">
      <c r="B162" s="56"/>
      <c r="C162" s="56"/>
      <c r="D162" s="56"/>
      <c r="E162" s="56"/>
      <c r="F162" s="56"/>
      <c r="G162" s="56"/>
      <c r="H162" s="56"/>
      <c r="I162" s="56"/>
      <c r="J162" s="56"/>
    </row>
    <row r="163" spans="2:10" ht="17.25" customHeight="1">
      <c r="B163" s="56"/>
      <c r="C163" s="56"/>
      <c r="D163" s="56"/>
      <c r="E163" s="56"/>
      <c r="F163" s="56"/>
      <c r="G163" s="56"/>
      <c r="H163" s="56"/>
      <c r="I163" s="56"/>
      <c r="J163" s="56"/>
    </row>
    <row r="164" spans="2:10" ht="17.25" customHeight="1">
      <c r="B164" s="56"/>
      <c r="C164" s="56"/>
      <c r="D164" s="56"/>
      <c r="E164" s="56"/>
      <c r="F164" s="56"/>
      <c r="G164" s="56"/>
      <c r="H164" s="56"/>
      <c r="I164" s="56"/>
      <c r="J164" s="56"/>
    </row>
    <row r="165" spans="2:10" ht="17.25" customHeight="1">
      <c r="B165" s="56"/>
      <c r="C165" s="56"/>
      <c r="D165" s="56"/>
      <c r="E165" s="56"/>
      <c r="F165" s="56"/>
      <c r="G165" s="56"/>
      <c r="H165" s="56"/>
      <c r="I165" s="56"/>
      <c r="J165" s="56"/>
    </row>
    <row r="166" spans="2:10" ht="17.25" customHeight="1">
      <c r="B166" s="56"/>
      <c r="C166" s="56"/>
      <c r="D166" s="56"/>
      <c r="E166" s="56"/>
      <c r="F166" s="56"/>
      <c r="G166" s="56"/>
      <c r="H166" s="56"/>
      <c r="I166" s="56"/>
      <c r="J166" s="56"/>
    </row>
    <row r="167" spans="2:10" ht="17.25" customHeight="1">
      <c r="B167" s="56"/>
      <c r="C167" s="56"/>
      <c r="D167" s="56"/>
      <c r="E167" s="56"/>
      <c r="F167" s="56"/>
      <c r="G167" s="56"/>
      <c r="H167" s="56"/>
      <c r="I167" s="56"/>
      <c r="J167" s="56"/>
    </row>
    <row r="168" spans="2:10" ht="17.25" customHeight="1">
      <c r="B168" s="56"/>
      <c r="C168" s="56"/>
      <c r="D168" s="56"/>
      <c r="E168" s="56"/>
      <c r="F168" s="56"/>
      <c r="G168" s="56"/>
      <c r="H168" s="56"/>
      <c r="I168" s="56"/>
      <c r="J168" s="56"/>
    </row>
    <row r="169" spans="2:10" ht="17.25" customHeight="1">
      <c r="B169" s="56"/>
      <c r="C169" s="56"/>
      <c r="D169" s="56"/>
      <c r="E169" s="56"/>
      <c r="F169" s="56"/>
      <c r="G169" s="56"/>
      <c r="H169" s="56"/>
      <c r="I169" s="56"/>
      <c r="J169" s="56"/>
    </row>
    <row r="170" spans="2:10" ht="17.25" customHeight="1">
      <c r="B170" s="56"/>
      <c r="C170" s="56"/>
      <c r="D170" s="56"/>
      <c r="E170" s="56"/>
      <c r="F170" s="56"/>
      <c r="G170" s="56"/>
      <c r="H170" s="56"/>
      <c r="I170" s="56"/>
      <c r="J170" s="56"/>
    </row>
    <row r="171" spans="2:10" ht="17.25" customHeight="1">
      <c r="B171" s="56"/>
      <c r="C171" s="56"/>
      <c r="D171" s="56"/>
      <c r="E171" s="56"/>
      <c r="F171" s="56"/>
      <c r="G171" s="56"/>
      <c r="H171" s="56"/>
      <c r="I171" s="56"/>
      <c r="J171" s="56"/>
    </row>
    <row r="172" spans="2:10" ht="17.25" customHeight="1">
      <c r="B172" s="56"/>
      <c r="C172" s="56"/>
      <c r="D172" s="56"/>
      <c r="E172" s="56"/>
      <c r="F172" s="56"/>
      <c r="G172" s="56"/>
      <c r="H172" s="56"/>
      <c r="I172" s="56"/>
      <c r="J172" s="56"/>
    </row>
    <row r="173" spans="2:10" ht="17.25" customHeight="1">
      <c r="B173" s="56"/>
      <c r="C173" s="56"/>
      <c r="D173" s="56"/>
      <c r="E173" s="56"/>
      <c r="F173" s="56"/>
      <c r="G173" s="56"/>
      <c r="H173" s="56"/>
      <c r="I173" s="56"/>
      <c r="J173" s="56"/>
    </row>
    <row r="174" spans="2:10" ht="17.25" customHeight="1">
      <c r="B174" s="56"/>
      <c r="C174" s="56"/>
      <c r="D174" s="56"/>
      <c r="E174" s="56"/>
      <c r="F174" s="56"/>
      <c r="G174" s="56"/>
      <c r="H174" s="56"/>
      <c r="I174" s="56"/>
      <c r="J174" s="56"/>
    </row>
    <row r="175" spans="2:10" ht="17.25" customHeight="1">
      <c r="B175" s="56"/>
      <c r="C175" s="56"/>
      <c r="D175" s="56"/>
      <c r="E175" s="56"/>
      <c r="F175" s="56"/>
      <c r="G175" s="56"/>
      <c r="H175" s="56"/>
      <c r="I175" s="56"/>
      <c r="J175" s="56"/>
    </row>
    <row r="176" spans="2:10" ht="17.25" customHeight="1">
      <c r="B176" s="56"/>
      <c r="C176" s="56"/>
      <c r="D176" s="56"/>
      <c r="E176" s="56"/>
      <c r="F176" s="56"/>
      <c r="G176" s="56"/>
      <c r="H176" s="56"/>
      <c r="I176" s="56"/>
      <c r="J176" s="56"/>
    </row>
    <row r="177" spans="2:10" ht="17.25" customHeight="1">
      <c r="B177" s="56"/>
      <c r="C177" s="56"/>
      <c r="D177" s="56"/>
      <c r="E177" s="56"/>
      <c r="F177" s="56"/>
      <c r="G177" s="56"/>
      <c r="H177" s="56"/>
      <c r="I177" s="56"/>
      <c r="J177" s="56"/>
    </row>
    <row r="178" spans="2:10" ht="17.25" customHeight="1">
      <c r="B178" s="56"/>
      <c r="C178" s="56"/>
      <c r="D178" s="56"/>
      <c r="E178" s="56"/>
      <c r="F178" s="56"/>
      <c r="G178" s="56"/>
      <c r="H178" s="56"/>
      <c r="I178" s="56"/>
      <c r="J178" s="56"/>
    </row>
    <row r="179" spans="2:10" ht="17.25" customHeight="1">
      <c r="B179" s="56"/>
      <c r="C179" s="56"/>
      <c r="D179" s="56"/>
      <c r="E179" s="56"/>
      <c r="F179" s="56"/>
      <c r="G179" s="56"/>
      <c r="H179" s="56"/>
      <c r="I179" s="56"/>
      <c r="J179" s="56"/>
    </row>
    <row r="180" spans="2:10" ht="17.25" customHeight="1">
      <c r="B180" s="56"/>
      <c r="C180" s="56"/>
      <c r="D180" s="56"/>
      <c r="E180" s="56"/>
      <c r="F180" s="56"/>
      <c r="G180" s="56"/>
      <c r="H180" s="56"/>
      <c r="I180" s="56"/>
      <c r="J180" s="56"/>
    </row>
    <row r="181" spans="2:10" ht="17.25" customHeight="1">
      <c r="B181" s="56"/>
      <c r="C181" s="56"/>
      <c r="D181" s="56"/>
      <c r="E181" s="56"/>
      <c r="F181" s="56"/>
      <c r="G181" s="56"/>
      <c r="H181" s="56"/>
      <c r="I181" s="56"/>
      <c r="J181" s="56"/>
    </row>
    <row r="182" spans="2:10" ht="17.25" customHeight="1">
      <c r="B182" s="56"/>
      <c r="C182" s="56"/>
      <c r="D182" s="56"/>
      <c r="E182" s="56"/>
      <c r="F182" s="56"/>
      <c r="G182" s="56"/>
      <c r="H182" s="56"/>
      <c r="I182" s="56"/>
      <c r="J182" s="56"/>
    </row>
    <row r="183" spans="2:10" ht="17.25" customHeight="1">
      <c r="B183" s="56"/>
      <c r="C183" s="56"/>
      <c r="D183" s="56"/>
      <c r="E183" s="56"/>
      <c r="F183" s="56"/>
      <c r="G183" s="56"/>
      <c r="H183" s="56"/>
      <c r="I183" s="56"/>
      <c r="J183" s="56"/>
    </row>
    <row r="184" spans="2:10" ht="17.25" customHeight="1">
      <c r="B184" s="56"/>
      <c r="C184" s="56"/>
      <c r="D184" s="56"/>
      <c r="E184" s="56"/>
      <c r="F184" s="56"/>
      <c r="G184" s="56"/>
      <c r="H184" s="56"/>
      <c r="I184" s="56"/>
      <c r="J184" s="56"/>
    </row>
    <row r="185" spans="2:10" ht="17.25" customHeight="1">
      <c r="B185" s="56"/>
      <c r="C185" s="56"/>
      <c r="D185" s="56"/>
      <c r="E185" s="56"/>
      <c r="F185" s="56"/>
      <c r="G185" s="56"/>
      <c r="H185" s="56"/>
      <c r="I185" s="56"/>
      <c r="J185" s="56"/>
    </row>
    <row r="186" spans="2:10" ht="17.25" customHeight="1">
      <c r="B186" s="56"/>
      <c r="C186" s="56"/>
      <c r="D186" s="56"/>
      <c r="E186" s="56"/>
      <c r="F186" s="56"/>
      <c r="G186" s="56"/>
      <c r="H186" s="56"/>
      <c r="I186" s="56"/>
      <c r="J186" s="56"/>
    </row>
    <row r="187" spans="2:10" ht="17.25" customHeight="1">
      <c r="B187" s="56"/>
      <c r="C187" s="56"/>
      <c r="D187" s="56"/>
      <c r="E187" s="56"/>
      <c r="F187" s="56"/>
      <c r="G187" s="56"/>
      <c r="H187" s="56"/>
      <c r="I187" s="56"/>
      <c r="J187" s="56"/>
    </row>
    <row r="188" spans="2:10" ht="17.25" customHeight="1">
      <c r="B188" s="56"/>
      <c r="C188" s="56"/>
      <c r="D188" s="56"/>
      <c r="E188" s="56"/>
      <c r="F188" s="56"/>
      <c r="G188" s="56"/>
      <c r="H188" s="56"/>
      <c r="I188" s="56"/>
      <c r="J188" s="56"/>
    </row>
    <row r="189" spans="2:10" ht="17.25" customHeight="1">
      <c r="B189" s="56"/>
      <c r="C189" s="56"/>
      <c r="D189" s="56"/>
      <c r="E189" s="56"/>
      <c r="F189" s="56"/>
      <c r="G189" s="56"/>
      <c r="H189" s="56"/>
      <c r="I189" s="56"/>
      <c r="J189" s="56"/>
    </row>
    <row r="190" spans="2:10" ht="17.25" customHeight="1">
      <c r="B190" s="56"/>
      <c r="C190" s="56"/>
      <c r="D190" s="56"/>
      <c r="E190" s="56"/>
      <c r="F190" s="56"/>
      <c r="G190" s="56"/>
      <c r="H190" s="56"/>
      <c r="I190" s="56"/>
      <c r="J190" s="56"/>
    </row>
    <row r="191" spans="2:10" ht="17.25" customHeight="1">
      <c r="B191" s="56"/>
      <c r="C191" s="56"/>
      <c r="D191" s="56"/>
      <c r="E191" s="56"/>
      <c r="F191" s="56"/>
      <c r="G191" s="56"/>
      <c r="H191" s="56"/>
      <c r="I191" s="56"/>
      <c r="J191" s="56"/>
    </row>
    <row r="192" spans="2:10" ht="17.25" customHeight="1">
      <c r="B192" s="56"/>
      <c r="C192" s="56"/>
      <c r="D192" s="56"/>
      <c r="E192" s="56"/>
      <c r="F192" s="56"/>
      <c r="G192" s="56"/>
      <c r="H192" s="56"/>
      <c r="I192" s="56"/>
      <c r="J192" s="56"/>
    </row>
    <row r="193" spans="2:10" ht="17.25" customHeight="1">
      <c r="B193" s="56"/>
      <c r="C193" s="56"/>
      <c r="D193" s="56"/>
      <c r="E193" s="56"/>
      <c r="F193" s="56"/>
      <c r="G193" s="56"/>
      <c r="H193" s="56"/>
      <c r="I193" s="56"/>
      <c r="J193" s="56"/>
    </row>
    <row r="194" spans="2:10" ht="17.25" customHeight="1">
      <c r="B194" s="56"/>
      <c r="C194" s="56"/>
      <c r="D194" s="56"/>
      <c r="E194" s="56"/>
      <c r="F194" s="56"/>
      <c r="G194" s="56"/>
      <c r="H194" s="56"/>
      <c r="I194" s="56"/>
      <c r="J194" s="56"/>
    </row>
    <row r="195" spans="2:10" ht="17.25" customHeight="1">
      <c r="B195" s="56"/>
      <c r="C195" s="56"/>
      <c r="D195" s="56"/>
      <c r="E195" s="56"/>
      <c r="F195" s="56"/>
      <c r="G195" s="56"/>
      <c r="H195" s="56"/>
      <c r="I195" s="56"/>
      <c r="J195" s="56"/>
    </row>
    <row r="196" spans="2:10" ht="17.25" customHeight="1">
      <c r="B196" s="56"/>
      <c r="C196" s="56"/>
      <c r="D196" s="56"/>
      <c r="E196" s="56"/>
      <c r="F196" s="56"/>
      <c r="G196" s="56"/>
      <c r="H196" s="56"/>
      <c r="I196" s="56"/>
      <c r="J196" s="56"/>
    </row>
    <row r="197" spans="2:10" ht="17.25" customHeight="1">
      <c r="B197" s="56"/>
      <c r="C197" s="56"/>
      <c r="D197" s="56"/>
      <c r="E197" s="56"/>
      <c r="F197" s="56"/>
      <c r="G197" s="56"/>
      <c r="H197" s="56"/>
      <c r="I197" s="56"/>
      <c r="J197" s="56"/>
    </row>
    <row r="198" spans="2:10" ht="17.25" customHeight="1">
      <c r="B198" s="56"/>
      <c r="C198" s="56"/>
      <c r="D198" s="56"/>
      <c r="E198" s="56"/>
      <c r="F198" s="56"/>
      <c r="G198" s="56"/>
      <c r="H198" s="56"/>
      <c r="I198" s="56"/>
      <c r="J198" s="56"/>
    </row>
    <row r="199" spans="2:10" ht="17.25" customHeight="1">
      <c r="B199" s="56"/>
      <c r="C199" s="56"/>
      <c r="D199" s="56"/>
      <c r="E199" s="56"/>
      <c r="F199" s="56"/>
      <c r="G199" s="56"/>
      <c r="H199" s="56"/>
      <c r="I199" s="56"/>
      <c r="J199" s="56"/>
    </row>
    <row r="200" spans="2:10" ht="17.25" customHeight="1">
      <c r="B200" s="56"/>
      <c r="C200" s="56"/>
      <c r="D200" s="56"/>
      <c r="E200" s="56"/>
      <c r="F200" s="56"/>
      <c r="G200" s="56"/>
      <c r="H200" s="56"/>
      <c r="I200" s="56"/>
      <c r="J200" s="56"/>
    </row>
    <row r="201" spans="2:10" ht="17.25" customHeight="1">
      <c r="B201" s="56"/>
      <c r="C201" s="56"/>
      <c r="D201" s="56"/>
      <c r="E201" s="56"/>
      <c r="F201" s="56"/>
      <c r="G201" s="56"/>
      <c r="H201" s="56"/>
      <c r="I201" s="56"/>
      <c r="J201" s="56"/>
    </row>
    <row r="202" spans="2:10" ht="17.25" customHeight="1">
      <c r="B202" s="56"/>
      <c r="C202" s="56"/>
      <c r="D202" s="56"/>
      <c r="E202" s="56"/>
      <c r="F202" s="56"/>
      <c r="G202" s="56"/>
      <c r="H202" s="56"/>
      <c r="I202" s="56"/>
      <c r="J202" s="56"/>
    </row>
    <row r="203" spans="2:10" ht="17.25" customHeight="1">
      <c r="B203" s="56"/>
      <c r="C203" s="56"/>
      <c r="D203" s="56"/>
      <c r="E203" s="56"/>
      <c r="F203" s="56"/>
      <c r="G203" s="56"/>
      <c r="H203" s="56"/>
      <c r="I203" s="56"/>
      <c r="J203" s="56"/>
    </row>
    <row r="204" spans="2:10" ht="17.25" customHeight="1">
      <c r="B204" s="56"/>
      <c r="C204" s="56"/>
      <c r="D204" s="56"/>
      <c r="E204" s="56"/>
      <c r="F204" s="56"/>
      <c r="G204" s="56"/>
      <c r="H204" s="56"/>
      <c r="I204" s="56"/>
      <c r="J204" s="56"/>
    </row>
    <row r="205" spans="2:10" ht="17.25" customHeight="1">
      <c r="B205" s="56"/>
      <c r="C205" s="56"/>
      <c r="D205" s="56"/>
      <c r="E205" s="56"/>
      <c r="F205" s="56"/>
      <c r="G205" s="56"/>
      <c r="H205" s="56"/>
      <c r="I205" s="56"/>
      <c r="J205" s="56"/>
    </row>
    <row r="206" spans="2:10" ht="17.25" customHeight="1">
      <c r="B206" s="56"/>
      <c r="C206" s="56"/>
      <c r="D206" s="56"/>
      <c r="E206" s="56"/>
      <c r="F206" s="56"/>
      <c r="G206" s="56"/>
      <c r="H206" s="56"/>
      <c r="I206" s="56"/>
      <c r="J206" s="56"/>
    </row>
    <row r="207" spans="2:10" ht="17.25" customHeight="1">
      <c r="B207" s="56"/>
      <c r="C207" s="56"/>
      <c r="D207" s="56"/>
      <c r="E207" s="56"/>
      <c r="F207" s="56"/>
      <c r="G207" s="56"/>
      <c r="H207" s="56"/>
      <c r="I207" s="56"/>
      <c r="J207" s="56"/>
    </row>
    <row r="208" spans="2:10" ht="17.25" customHeight="1">
      <c r="B208" s="56"/>
      <c r="C208" s="56"/>
      <c r="D208" s="56"/>
      <c r="E208" s="56"/>
      <c r="F208" s="56"/>
      <c r="G208" s="56"/>
      <c r="H208" s="56"/>
      <c r="I208" s="56"/>
      <c r="J208" s="56"/>
    </row>
    <row r="209" spans="2:10" ht="17.25" customHeight="1">
      <c r="B209" s="56"/>
      <c r="C209" s="56"/>
      <c r="D209" s="56"/>
      <c r="E209" s="56"/>
      <c r="F209" s="56"/>
      <c r="G209" s="56"/>
      <c r="H209" s="56"/>
      <c r="I209" s="56"/>
      <c r="J209" s="56"/>
    </row>
    <row r="210" spans="2:10" ht="17.25" customHeight="1">
      <c r="B210" s="56"/>
      <c r="C210" s="56"/>
      <c r="D210" s="56"/>
      <c r="E210" s="56"/>
      <c r="F210" s="56"/>
      <c r="G210" s="56"/>
      <c r="H210" s="56"/>
      <c r="I210" s="56"/>
      <c r="J210" s="56"/>
    </row>
    <row r="211" spans="2:10" ht="17.25" customHeight="1">
      <c r="B211" s="56"/>
      <c r="C211" s="56"/>
      <c r="D211" s="56"/>
      <c r="E211" s="56"/>
      <c r="F211" s="56"/>
      <c r="G211" s="56"/>
      <c r="H211" s="56"/>
      <c r="I211" s="56"/>
      <c r="J211" s="56"/>
    </row>
    <row r="212" spans="2:10" ht="17.25" customHeight="1">
      <c r="B212" s="56"/>
      <c r="C212" s="56"/>
      <c r="D212" s="56"/>
      <c r="E212" s="56"/>
      <c r="F212" s="56"/>
      <c r="G212" s="56"/>
      <c r="H212" s="56"/>
      <c r="I212" s="56"/>
      <c r="J212" s="56"/>
    </row>
    <row r="213" spans="2:10" ht="17.25" customHeight="1">
      <c r="B213" s="56"/>
      <c r="C213" s="56"/>
      <c r="D213" s="56"/>
      <c r="E213" s="56"/>
      <c r="F213" s="56"/>
      <c r="G213" s="56"/>
      <c r="H213" s="56"/>
      <c r="I213" s="56"/>
      <c r="J213" s="56"/>
    </row>
    <row r="214" spans="2:10" ht="17.25" customHeight="1">
      <c r="B214" s="56"/>
      <c r="C214" s="56"/>
      <c r="D214" s="56"/>
      <c r="E214" s="56"/>
      <c r="F214" s="56"/>
      <c r="G214" s="56"/>
      <c r="H214" s="56"/>
      <c r="I214" s="56"/>
      <c r="J214" s="56"/>
    </row>
    <row r="215" spans="2:10" ht="17.25" customHeight="1">
      <c r="B215" s="56"/>
      <c r="C215" s="56"/>
      <c r="D215" s="56"/>
      <c r="E215" s="56"/>
      <c r="F215" s="56"/>
      <c r="G215" s="56"/>
      <c r="H215" s="56"/>
      <c r="I215" s="56"/>
      <c r="J215" s="56"/>
    </row>
    <row r="216" spans="2:10" ht="17.25" customHeight="1">
      <c r="B216" s="56"/>
      <c r="C216" s="56"/>
      <c r="D216" s="56"/>
      <c r="E216" s="56"/>
      <c r="F216" s="56"/>
      <c r="G216" s="56"/>
      <c r="H216" s="56"/>
      <c r="I216" s="56"/>
      <c r="J216" s="56"/>
    </row>
    <row r="217" spans="2:10" ht="17.25" customHeight="1">
      <c r="B217" s="56"/>
      <c r="C217" s="56"/>
      <c r="D217" s="56"/>
      <c r="E217" s="56"/>
      <c r="F217" s="56"/>
      <c r="G217" s="56"/>
      <c r="H217" s="56"/>
      <c r="I217" s="56"/>
      <c r="J217" s="56"/>
    </row>
    <row r="218" spans="2:10" ht="17.25" customHeight="1">
      <c r="B218" s="56"/>
      <c r="C218" s="56"/>
      <c r="D218" s="56"/>
      <c r="E218" s="56"/>
      <c r="F218" s="56"/>
      <c r="G218" s="56"/>
      <c r="H218" s="56"/>
      <c r="I218" s="56"/>
      <c r="J218" s="56"/>
    </row>
    <row r="219" spans="2:10" ht="17.25" customHeight="1">
      <c r="B219" s="56"/>
      <c r="C219" s="56"/>
      <c r="D219" s="56"/>
      <c r="E219" s="56"/>
      <c r="F219" s="56"/>
      <c r="G219" s="56"/>
      <c r="H219" s="56"/>
      <c r="I219" s="56"/>
      <c r="J219" s="56"/>
    </row>
    <row r="220" spans="2:10" ht="17.25" customHeight="1">
      <c r="B220" s="56"/>
      <c r="C220" s="56"/>
      <c r="D220" s="56"/>
      <c r="E220" s="56"/>
      <c r="F220" s="56"/>
      <c r="G220" s="56"/>
      <c r="H220" s="56"/>
      <c r="I220" s="56"/>
      <c r="J220" s="56"/>
    </row>
    <row r="221" spans="2:10" ht="17.25" customHeight="1">
      <c r="B221" s="56"/>
      <c r="C221" s="56"/>
      <c r="D221" s="56"/>
      <c r="E221" s="56"/>
      <c r="F221" s="56"/>
      <c r="G221" s="56"/>
      <c r="H221" s="56"/>
      <c r="I221" s="56"/>
      <c r="J221" s="56"/>
    </row>
    <row r="222" spans="2:10" ht="17.25" customHeight="1">
      <c r="B222" s="56"/>
      <c r="C222" s="56"/>
      <c r="D222" s="56"/>
      <c r="E222" s="56"/>
      <c r="F222" s="56"/>
      <c r="G222" s="56"/>
      <c r="H222" s="56"/>
      <c r="I222" s="56"/>
      <c r="J222" s="56"/>
    </row>
    <row r="223" spans="2:10" ht="17.25" customHeight="1">
      <c r="B223" s="56"/>
      <c r="C223" s="56"/>
      <c r="D223" s="56"/>
      <c r="E223" s="56"/>
      <c r="F223" s="56"/>
      <c r="G223" s="56"/>
      <c r="H223" s="56"/>
      <c r="I223" s="56"/>
      <c r="J223" s="56"/>
    </row>
    <row r="224" spans="2:10" ht="17.25" customHeight="1">
      <c r="B224" s="56"/>
      <c r="C224" s="56"/>
      <c r="D224" s="56"/>
      <c r="E224" s="56"/>
      <c r="F224" s="56"/>
      <c r="G224" s="56"/>
      <c r="H224" s="56"/>
      <c r="I224" s="56"/>
      <c r="J224" s="56"/>
    </row>
    <row r="225" spans="2:10" ht="17.25" customHeight="1">
      <c r="B225" s="56"/>
      <c r="C225" s="56"/>
      <c r="D225" s="56"/>
      <c r="E225" s="56"/>
      <c r="F225" s="56"/>
      <c r="G225" s="56"/>
      <c r="H225" s="56"/>
      <c r="I225" s="56"/>
      <c r="J225" s="56"/>
    </row>
    <row r="226" spans="2:10" ht="17.25" customHeight="1">
      <c r="B226" s="56"/>
      <c r="C226" s="56"/>
      <c r="D226" s="56"/>
      <c r="E226" s="56"/>
      <c r="F226" s="56"/>
      <c r="G226" s="56"/>
      <c r="H226" s="56"/>
      <c r="I226" s="56"/>
      <c r="J226" s="56"/>
    </row>
    <row r="227" spans="2:10" ht="17.25" customHeight="1">
      <c r="B227" s="56"/>
      <c r="C227" s="56"/>
      <c r="D227" s="56"/>
      <c r="E227" s="56"/>
      <c r="F227" s="56"/>
      <c r="G227" s="56"/>
      <c r="H227" s="56"/>
      <c r="I227" s="56"/>
      <c r="J227" s="56"/>
    </row>
    <row r="228" spans="2:10" ht="17.25" customHeight="1">
      <c r="B228" s="56"/>
      <c r="C228" s="56"/>
      <c r="D228" s="56"/>
      <c r="E228" s="56"/>
      <c r="F228" s="56"/>
      <c r="G228" s="56"/>
      <c r="H228" s="56"/>
      <c r="I228" s="56"/>
      <c r="J228" s="56"/>
    </row>
    <row r="229" spans="2:10" ht="17.25" customHeight="1">
      <c r="B229" s="56"/>
      <c r="C229" s="56"/>
      <c r="D229" s="56"/>
      <c r="E229" s="56"/>
      <c r="F229" s="56"/>
      <c r="G229" s="56"/>
      <c r="H229" s="56"/>
      <c r="I229" s="56"/>
      <c r="J229" s="56"/>
    </row>
    <row r="230" spans="2:10" ht="17.25" customHeight="1">
      <c r="B230" s="56"/>
      <c r="C230" s="56"/>
      <c r="D230" s="56"/>
      <c r="E230" s="56"/>
      <c r="F230" s="56"/>
      <c r="G230" s="56"/>
      <c r="H230" s="56"/>
      <c r="I230" s="56"/>
      <c r="J230" s="56"/>
    </row>
    <row r="231" spans="2:10" ht="17.25" customHeight="1">
      <c r="B231" s="56"/>
      <c r="C231" s="56"/>
      <c r="D231" s="56"/>
      <c r="E231" s="56"/>
      <c r="F231" s="56"/>
      <c r="G231" s="56"/>
      <c r="H231" s="56"/>
      <c r="I231" s="56"/>
      <c r="J231" s="56"/>
    </row>
    <row r="232" spans="2:10" ht="17.25" customHeight="1">
      <c r="B232" s="56"/>
      <c r="C232" s="56"/>
      <c r="D232" s="56"/>
      <c r="E232" s="56"/>
      <c r="F232" s="56"/>
      <c r="G232" s="56"/>
      <c r="H232" s="56"/>
      <c r="I232" s="56"/>
      <c r="J232" s="56"/>
    </row>
    <row r="233" spans="2:10" ht="17.25" customHeight="1">
      <c r="B233" s="56"/>
      <c r="C233" s="56"/>
      <c r="D233" s="56"/>
      <c r="E233" s="56"/>
      <c r="F233" s="56"/>
      <c r="G233" s="56"/>
      <c r="H233" s="56"/>
      <c r="I233" s="56"/>
      <c r="J233" s="56"/>
    </row>
    <row r="234" spans="2:10" ht="17.25" customHeight="1">
      <c r="B234" s="56"/>
      <c r="C234" s="56"/>
      <c r="D234" s="56"/>
      <c r="E234" s="56"/>
      <c r="F234" s="56"/>
      <c r="G234" s="56"/>
      <c r="H234" s="56"/>
      <c r="I234" s="56"/>
      <c r="J234" s="56"/>
    </row>
    <row r="235" spans="2:10" ht="17.25" customHeight="1">
      <c r="B235" s="56"/>
      <c r="C235" s="56"/>
      <c r="D235" s="56"/>
      <c r="E235" s="56"/>
      <c r="F235" s="56"/>
      <c r="G235" s="56"/>
      <c r="H235" s="56"/>
      <c r="I235" s="56"/>
      <c r="J235" s="56"/>
    </row>
    <row r="236" spans="2:10" ht="17.25" customHeight="1">
      <c r="B236" s="56"/>
      <c r="C236" s="56"/>
      <c r="D236" s="56"/>
      <c r="E236" s="56"/>
      <c r="F236" s="56"/>
      <c r="G236" s="56"/>
      <c r="H236" s="56"/>
      <c r="I236" s="56"/>
      <c r="J236" s="56"/>
    </row>
    <row r="237" spans="2:10" ht="17.25" customHeight="1">
      <c r="B237" s="56"/>
      <c r="C237" s="56"/>
      <c r="D237" s="56"/>
      <c r="E237" s="56"/>
      <c r="F237" s="56"/>
      <c r="G237" s="56"/>
      <c r="H237" s="56"/>
      <c r="I237" s="56"/>
      <c r="J237" s="56"/>
    </row>
    <row r="238" spans="2:10" ht="17.25" customHeight="1">
      <c r="B238" s="56"/>
      <c r="C238" s="56"/>
      <c r="D238" s="56"/>
      <c r="E238" s="56"/>
      <c r="F238" s="56"/>
      <c r="G238" s="56"/>
      <c r="H238" s="56"/>
      <c r="I238" s="56"/>
      <c r="J238" s="56"/>
    </row>
    <row r="239" spans="2:10" ht="17.25" customHeight="1">
      <c r="B239" s="56"/>
      <c r="C239" s="56"/>
      <c r="D239" s="56"/>
      <c r="E239" s="56"/>
      <c r="F239" s="56"/>
      <c r="G239" s="56"/>
      <c r="H239" s="56"/>
      <c r="I239" s="56"/>
      <c r="J239" s="56"/>
    </row>
    <row r="240" spans="2:10" ht="17.25" customHeight="1">
      <c r="B240" s="56"/>
      <c r="C240" s="56"/>
      <c r="D240" s="56"/>
      <c r="E240" s="56"/>
      <c r="F240" s="56"/>
      <c r="G240" s="56"/>
      <c r="H240" s="56"/>
      <c r="I240" s="56"/>
      <c r="J240" s="56"/>
    </row>
    <row r="241" spans="2:10" ht="17.25" customHeight="1">
      <c r="B241" s="56"/>
      <c r="C241" s="56"/>
      <c r="D241" s="56"/>
      <c r="E241" s="56"/>
      <c r="F241" s="56"/>
      <c r="G241" s="56"/>
      <c r="H241" s="56"/>
      <c r="I241" s="56"/>
      <c r="J241" s="56"/>
    </row>
    <row r="242" spans="2:10" ht="17.25" customHeight="1">
      <c r="B242" s="56"/>
      <c r="C242" s="56"/>
      <c r="D242" s="56"/>
      <c r="E242" s="56"/>
      <c r="F242" s="56"/>
      <c r="G242" s="56"/>
      <c r="H242" s="56"/>
      <c r="I242" s="56"/>
      <c r="J242" s="56"/>
    </row>
    <row r="243" spans="2:10" ht="17.25" customHeight="1">
      <c r="B243" s="56"/>
      <c r="C243" s="56"/>
      <c r="D243" s="56"/>
      <c r="E243" s="56"/>
      <c r="F243" s="56"/>
      <c r="G243" s="56"/>
      <c r="H243" s="56"/>
      <c r="I243" s="56"/>
      <c r="J243" s="56"/>
    </row>
    <row r="244" spans="2:10" ht="17.25" customHeight="1">
      <c r="B244" s="56"/>
      <c r="C244" s="56"/>
      <c r="D244" s="56"/>
      <c r="E244" s="56"/>
      <c r="F244" s="56"/>
      <c r="G244" s="56"/>
      <c r="H244" s="56"/>
      <c r="I244" s="56"/>
      <c r="J244" s="56"/>
    </row>
    <row r="245" spans="2:10" ht="17.25" customHeight="1">
      <c r="B245" s="56"/>
      <c r="C245" s="56"/>
      <c r="D245" s="56"/>
      <c r="E245" s="56"/>
      <c r="F245" s="56"/>
      <c r="G245" s="56"/>
      <c r="H245" s="56"/>
      <c r="I245" s="56"/>
      <c r="J245" s="56"/>
    </row>
    <row r="246" spans="2:10" ht="17.25" customHeight="1">
      <c r="B246" s="56"/>
      <c r="C246" s="56"/>
      <c r="D246" s="56"/>
      <c r="E246" s="56"/>
      <c r="F246" s="56"/>
      <c r="G246" s="56"/>
      <c r="H246" s="56"/>
      <c r="I246" s="56"/>
      <c r="J246" s="56"/>
    </row>
    <row r="247" spans="2:10" ht="17.25" customHeight="1">
      <c r="B247" s="56"/>
      <c r="C247" s="56"/>
      <c r="D247" s="56"/>
      <c r="E247" s="56"/>
      <c r="F247" s="56"/>
      <c r="G247" s="56"/>
      <c r="H247" s="56"/>
      <c r="I247" s="56"/>
      <c r="J247" s="56"/>
    </row>
    <row r="248" spans="2:10" ht="17.25" customHeight="1">
      <c r="B248" s="56"/>
      <c r="C248" s="56"/>
      <c r="D248" s="56"/>
      <c r="E248" s="56"/>
      <c r="F248" s="56"/>
      <c r="G248" s="56"/>
      <c r="H248" s="56"/>
      <c r="I248" s="56"/>
      <c r="J248" s="56"/>
    </row>
    <row r="249" spans="2:10" ht="17.25" customHeight="1">
      <c r="B249" s="56"/>
      <c r="C249" s="56"/>
      <c r="D249" s="56"/>
      <c r="E249" s="56"/>
      <c r="F249" s="56"/>
      <c r="G249" s="56"/>
      <c r="H249" s="56"/>
      <c r="I249" s="56"/>
      <c r="J249" s="56"/>
    </row>
    <row r="250" spans="2:10" ht="17.25" customHeight="1">
      <c r="B250" s="56"/>
      <c r="C250" s="56"/>
      <c r="D250" s="56"/>
      <c r="E250" s="56"/>
      <c r="F250" s="56"/>
      <c r="G250" s="56"/>
      <c r="H250" s="56"/>
      <c r="I250" s="56"/>
      <c r="J250" s="56"/>
    </row>
    <row r="251" spans="2:10" ht="17.25" customHeight="1">
      <c r="B251" s="56"/>
      <c r="C251" s="56"/>
      <c r="D251" s="56"/>
      <c r="E251" s="56"/>
      <c r="F251" s="56"/>
      <c r="G251" s="56"/>
      <c r="H251" s="56"/>
      <c r="I251" s="56"/>
      <c r="J251" s="56"/>
    </row>
    <row r="252" spans="2:10" ht="17.25" customHeight="1">
      <c r="B252" s="56"/>
      <c r="C252" s="56"/>
      <c r="D252" s="56"/>
      <c r="E252" s="56"/>
      <c r="F252" s="56"/>
      <c r="G252" s="56"/>
      <c r="H252" s="56"/>
      <c r="I252" s="56"/>
      <c r="J252" s="56"/>
    </row>
    <row r="253" spans="2:10" ht="17.25" customHeight="1">
      <c r="B253" s="56"/>
      <c r="C253" s="56"/>
      <c r="D253" s="56"/>
      <c r="E253" s="56"/>
      <c r="F253" s="56"/>
      <c r="G253" s="56"/>
      <c r="H253" s="56"/>
      <c r="I253" s="56"/>
      <c r="J253" s="56"/>
    </row>
    <row r="254" spans="2:10" ht="17.25" customHeight="1">
      <c r="B254" s="56"/>
      <c r="C254" s="56"/>
      <c r="D254" s="56"/>
      <c r="E254" s="56"/>
      <c r="F254" s="56"/>
      <c r="G254" s="56"/>
      <c r="H254" s="56"/>
      <c r="I254" s="56"/>
      <c r="J254" s="56"/>
    </row>
    <row r="255" spans="2:10" ht="17.25" customHeight="1">
      <c r="B255" s="56"/>
      <c r="C255" s="56"/>
      <c r="D255" s="56"/>
      <c r="E255" s="56"/>
      <c r="F255" s="56"/>
      <c r="G255" s="56"/>
      <c r="H255" s="56"/>
      <c r="I255" s="56"/>
      <c r="J255" s="56"/>
    </row>
  </sheetData>
  <mergeCells count="18">
    <mergeCell ref="A31:A34"/>
    <mergeCell ref="B31:D31"/>
    <mergeCell ref="E31:G31"/>
    <mergeCell ref="H31:J31"/>
    <mergeCell ref="K31:K34"/>
    <mergeCell ref="B32:D32"/>
    <mergeCell ref="E32:G32"/>
    <mergeCell ref="H32:J32"/>
    <mergeCell ref="K4:K7"/>
    <mergeCell ref="B5:D5"/>
    <mergeCell ref="E5:G5"/>
    <mergeCell ref="H5:J5"/>
    <mergeCell ref="A1:K1"/>
    <mergeCell ref="A2:K2"/>
    <mergeCell ref="A4:A7"/>
    <mergeCell ref="B4:D4"/>
    <mergeCell ref="E4:G4"/>
    <mergeCell ref="H4:J4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744"/>
  <sheetViews>
    <sheetView rightToLeft="1" view="pageBreakPreview" topLeftCell="A103" zoomScale="85" zoomScaleNormal="75" zoomScaleSheetLayoutView="85" workbookViewId="0">
      <selection activeCell="R101" sqref="R101"/>
    </sheetView>
  </sheetViews>
  <sheetFormatPr defaultRowHeight="15"/>
  <cols>
    <col min="1" max="1" width="13.42578125" style="44" customWidth="1"/>
    <col min="2" max="2" width="18" style="44" customWidth="1"/>
    <col min="3" max="3" width="9.85546875" style="44" customWidth="1"/>
    <col min="4" max="4" width="9.5703125" style="44" customWidth="1"/>
    <col min="5" max="5" width="8" style="44" customWidth="1"/>
    <col min="6" max="6" width="8.5703125" style="44" customWidth="1"/>
    <col min="7" max="8" width="5.5703125" style="44" customWidth="1"/>
    <col min="9" max="9" width="6" style="44" customWidth="1"/>
    <col min="10" max="10" width="8.140625" style="44" customWidth="1"/>
    <col min="11" max="11" width="9.28515625" style="44" customWidth="1"/>
    <col min="12" max="12" width="7.7109375" style="44" customWidth="1"/>
    <col min="13" max="13" width="11" style="203" customWidth="1"/>
    <col min="14" max="14" width="31.28515625" style="203" customWidth="1"/>
    <col min="15" max="15" width="20.7109375" style="203" customWidth="1"/>
    <col min="16" max="253" width="9.140625" style="203"/>
    <col min="254" max="254" width="17.85546875" style="203" customWidth="1"/>
    <col min="255" max="255" width="27.5703125" style="203" customWidth="1"/>
    <col min="256" max="256" width="7.85546875" style="203" customWidth="1"/>
    <col min="257" max="258" width="8.140625" style="203" customWidth="1"/>
    <col min="259" max="259" width="8" style="203" customWidth="1"/>
    <col min="260" max="265" width="7.7109375" style="203" customWidth="1"/>
    <col min="266" max="266" width="8.28515625" style="203" customWidth="1"/>
    <col min="267" max="267" width="8" style="203" customWidth="1"/>
    <col min="268" max="268" width="8.85546875" style="203" customWidth="1"/>
    <col min="269" max="509" width="9.140625" style="203"/>
    <col min="510" max="510" width="17.85546875" style="203" customWidth="1"/>
    <col min="511" max="511" width="27.5703125" style="203" customWidth="1"/>
    <col min="512" max="512" width="7.85546875" style="203" customWidth="1"/>
    <col min="513" max="514" width="8.140625" style="203" customWidth="1"/>
    <col min="515" max="515" width="8" style="203" customWidth="1"/>
    <col min="516" max="521" width="7.7109375" style="203" customWidth="1"/>
    <col min="522" max="522" width="8.28515625" style="203" customWidth="1"/>
    <col min="523" max="523" width="8" style="203" customWidth="1"/>
    <col min="524" max="524" width="8.85546875" style="203" customWidth="1"/>
    <col min="525" max="765" width="9.140625" style="203"/>
    <col min="766" max="766" width="17.85546875" style="203" customWidth="1"/>
    <col min="767" max="767" width="27.5703125" style="203" customWidth="1"/>
    <col min="768" max="768" width="7.85546875" style="203" customWidth="1"/>
    <col min="769" max="770" width="8.140625" style="203" customWidth="1"/>
    <col min="771" max="771" width="8" style="203" customWidth="1"/>
    <col min="772" max="777" width="7.7109375" style="203" customWidth="1"/>
    <col min="778" max="778" width="8.28515625" style="203" customWidth="1"/>
    <col min="779" max="779" width="8" style="203" customWidth="1"/>
    <col min="780" max="780" width="8.85546875" style="203" customWidth="1"/>
    <col min="781" max="1021" width="9.140625" style="203"/>
    <col min="1022" max="1022" width="17.85546875" style="203" customWidth="1"/>
    <col min="1023" max="1023" width="27.5703125" style="203" customWidth="1"/>
    <col min="1024" max="1024" width="7.85546875" style="203" customWidth="1"/>
    <col min="1025" max="1026" width="8.140625" style="203" customWidth="1"/>
    <col min="1027" max="1027" width="8" style="203" customWidth="1"/>
    <col min="1028" max="1033" width="7.7109375" style="203" customWidth="1"/>
    <col min="1034" max="1034" width="8.28515625" style="203" customWidth="1"/>
    <col min="1035" max="1035" width="8" style="203" customWidth="1"/>
    <col min="1036" max="1036" width="8.85546875" style="203" customWidth="1"/>
    <col min="1037" max="1277" width="9.140625" style="203"/>
    <col min="1278" max="1278" width="17.85546875" style="203" customWidth="1"/>
    <col min="1279" max="1279" width="27.5703125" style="203" customWidth="1"/>
    <col min="1280" max="1280" width="7.85546875" style="203" customWidth="1"/>
    <col min="1281" max="1282" width="8.140625" style="203" customWidth="1"/>
    <col min="1283" max="1283" width="8" style="203" customWidth="1"/>
    <col min="1284" max="1289" width="7.7109375" style="203" customWidth="1"/>
    <col min="1290" max="1290" width="8.28515625" style="203" customWidth="1"/>
    <col min="1291" max="1291" width="8" style="203" customWidth="1"/>
    <col min="1292" max="1292" width="8.85546875" style="203" customWidth="1"/>
    <col min="1293" max="1533" width="9.140625" style="203"/>
    <col min="1534" max="1534" width="17.85546875" style="203" customWidth="1"/>
    <col min="1535" max="1535" width="27.5703125" style="203" customWidth="1"/>
    <col min="1536" max="1536" width="7.85546875" style="203" customWidth="1"/>
    <col min="1537" max="1538" width="8.140625" style="203" customWidth="1"/>
    <col min="1539" max="1539" width="8" style="203" customWidth="1"/>
    <col min="1540" max="1545" width="7.7109375" style="203" customWidth="1"/>
    <col min="1546" max="1546" width="8.28515625" style="203" customWidth="1"/>
    <col min="1547" max="1547" width="8" style="203" customWidth="1"/>
    <col min="1548" max="1548" width="8.85546875" style="203" customWidth="1"/>
    <col min="1549" max="1789" width="9.140625" style="203"/>
    <col min="1790" max="1790" width="17.85546875" style="203" customWidth="1"/>
    <col min="1791" max="1791" width="27.5703125" style="203" customWidth="1"/>
    <col min="1792" max="1792" width="7.85546875" style="203" customWidth="1"/>
    <col min="1793" max="1794" width="8.140625" style="203" customWidth="1"/>
    <col min="1795" max="1795" width="8" style="203" customWidth="1"/>
    <col min="1796" max="1801" width="7.7109375" style="203" customWidth="1"/>
    <col min="1802" max="1802" width="8.28515625" style="203" customWidth="1"/>
    <col min="1803" max="1803" width="8" style="203" customWidth="1"/>
    <col min="1804" max="1804" width="8.85546875" style="203" customWidth="1"/>
    <col min="1805" max="2045" width="9.140625" style="203"/>
    <col min="2046" max="2046" width="17.85546875" style="203" customWidth="1"/>
    <col min="2047" max="2047" width="27.5703125" style="203" customWidth="1"/>
    <col min="2048" max="2048" width="7.85546875" style="203" customWidth="1"/>
    <col min="2049" max="2050" width="8.140625" style="203" customWidth="1"/>
    <col min="2051" max="2051" width="8" style="203" customWidth="1"/>
    <col min="2052" max="2057" width="7.7109375" style="203" customWidth="1"/>
    <col min="2058" max="2058" width="8.28515625" style="203" customWidth="1"/>
    <col min="2059" max="2059" width="8" style="203" customWidth="1"/>
    <col min="2060" max="2060" width="8.85546875" style="203" customWidth="1"/>
    <col min="2061" max="2301" width="9.140625" style="203"/>
    <col min="2302" max="2302" width="17.85546875" style="203" customWidth="1"/>
    <col min="2303" max="2303" width="27.5703125" style="203" customWidth="1"/>
    <col min="2304" max="2304" width="7.85546875" style="203" customWidth="1"/>
    <col min="2305" max="2306" width="8.140625" style="203" customWidth="1"/>
    <col min="2307" max="2307" width="8" style="203" customWidth="1"/>
    <col min="2308" max="2313" width="7.7109375" style="203" customWidth="1"/>
    <col min="2314" max="2314" width="8.28515625" style="203" customWidth="1"/>
    <col min="2315" max="2315" width="8" style="203" customWidth="1"/>
    <col min="2316" max="2316" width="8.85546875" style="203" customWidth="1"/>
    <col min="2317" max="2557" width="9.140625" style="203"/>
    <col min="2558" max="2558" width="17.85546875" style="203" customWidth="1"/>
    <col min="2559" max="2559" width="27.5703125" style="203" customWidth="1"/>
    <col min="2560" max="2560" width="7.85546875" style="203" customWidth="1"/>
    <col min="2561" max="2562" width="8.140625" style="203" customWidth="1"/>
    <col min="2563" max="2563" width="8" style="203" customWidth="1"/>
    <col min="2564" max="2569" width="7.7109375" style="203" customWidth="1"/>
    <col min="2570" max="2570" width="8.28515625" style="203" customWidth="1"/>
    <col min="2571" max="2571" width="8" style="203" customWidth="1"/>
    <col min="2572" max="2572" width="8.85546875" style="203" customWidth="1"/>
    <col min="2573" max="2813" width="9.140625" style="203"/>
    <col min="2814" max="2814" width="17.85546875" style="203" customWidth="1"/>
    <col min="2815" max="2815" width="27.5703125" style="203" customWidth="1"/>
    <col min="2816" max="2816" width="7.85546875" style="203" customWidth="1"/>
    <col min="2817" max="2818" width="8.140625" style="203" customWidth="1"/>
    <col min="2819" max="2819" width="8" style="203" customWidth="1"/>
    <col min="2820" max="2825" width="7.7109375" style="203" customWidth="1"/>
    <col min="2826" max="2826" width="8.28515625" style="203" customWidth="1"/>
    <col min="2827" max="2827" width="8" style="203" customWidth="1"/>
    <col min="2828" max="2828" width="8.85546875" style="203" customWidth="1"/>
    <col min="2829" max="3069" width="9.140625" style="203"/>
    <col min="3070" max="3070" width="17.85546875" style="203" customWidth="1"/>
    <col min="3071" max="3071" width="27.5703125" style="203" customWidth="1"/>
    <col min="3072" max="3072" width="7.85546875" style="203" customWidth="1"/>
    <col min="3073" max="3074" width="8.140625" style="203" customWidth="1"/>
    <col min="3075" max="3075" width="8" style="203" customWidth="1"/>
    <col min="3076" max="3081" width="7.7109375" style="203" customWidth="1"/>
    <col min="3082" max="3082" width="8.28515625" style="203" customWidth="1"/>
    <col min="3083" max="3083" width="8" style="203" customWidth="1"/>
    <col min="3084" max="3084" width="8.85546875" style="203" customWidth="1"/>
    <col min="3085" max="3325" width="9.140625" style="203"/>
    <col min="3326" max="3326" width="17.85546875" style="203" customWidth="1"/>
    <col min="3327" max="3327" width="27.5703125" style="203" customWidth="1"/>
    <col min="3328" max="3328" width="7.85546875" style="203" customWidth="1"/>
    <col min="3329" max="3330" width="8.140625" style="203" customWidth="1"/>
    <col min="3331" max="3331" width="8" style="203" customWidth="1"/>
    <col min="3332" max="3337" width="7.7109375" style="203" customWidth="1"/>
    <col min="3338" max="3338" width="8.28515625" style="203" customWidth="1"/>
    <col min="3339" max="3339" width="8" style="203" customWidth="1"/>
    <col min="3340" max="3340" width="8.85546875" style="203" customWidth="1"/>
    <col min="3341" max="3581" width="9.140625" style="203"/>
    <col min="3582" max="3582" width="17.85546875" style="203" customWidth="1"/>
    <col min="3583" max="3583" width="27.5703125" style="203" customWidth="1"/>
    <col min="3584" max="3584" width="7.85546875" style="203" customWidth="1"/>
    <col min="3585" max="3586" width="8.140625" style="203" customWidth="1"/>
    <col min="3587" max="3587" width="8" style="203" customWidth="1"/>
    <col min="3588" max="3593" width="7.7109375" style="203" customWidth="1"/>
    <col min="3594" max="3594" width="8.28515625" style="203" customWidth="1"/>
    <col min="3595" max="3595" width="8" style="203" customWidth="1"/>
    <col min="3596" max="3596" width="8.85546875" style="203" customWidth="1"/>
    <col min="3597" max="3837" width="9.140625" style="203"/>
    <col min="3838" max="3838" width="17.85546875" style="203" customWidth="1"/>
    <col min="3839" max="3839" width="27.5703125" style="203" customWidth="1"/>
    <col min="3840" max="3840" width="7.85546875" style="203" customWidth="1"/>
    <col min="3841" max="3842" width="8.140625" style="203" customWidth="1"/>
    <col min="3843" max="3843" width="8" style="203" customWidth="1"/>
    <col min="3844" max="3849" width="7.7109375" style="203" customWidth="1"/>
    <col min="3850" max="3850" width="8.28515625" style="203" customWidth="1"/>
    <col min="3851" max="3851" width="8" style="203" customWidth="1"/>
    <col min="3852" max="3852" width="8.85546875" style="203" customWidth="1"/>
    <col min="3853" max="4093" width="9.140625" style="203"/>
    <col min="4094" max="4094" width="17.85546875" style="203" customWidth="1"/>
    <col min="4095" max="4095" width="27.5703125" style="203" customWidth="1"/>
    <col min="4096" max="4096" width="7.85546875" style="203" customWidth="1"/>
    <col min="4097" max="4098" width="8.140625" style="203" customWidth="1"/>
    <col min="4099" max="4099" width="8" style="203" customWidth="1"/>
    <col min="4100" max="4105" width="7.7109375" style="203" customWidth="1"/>
    <col min="4106" max="4106" width="8.28515625" style="203" customWidth="1"/>
    <col min="4107" max="4107" width="8" style="203" customWidth="1"/>
    <col min="4108" max="4108" width="8.85546875" style="203" customWidth="1"/>
    <col min="4109" max="4349" width="9.140625" style="203"/>
    <col min="4350" max="4350" width="17.85546875" style="203" customWidth="1"/>
    <col min="4351" max="4351" width="27.5703125" style="203" customWidth="1"/>
    <col min="4352" max="4352" width="7.85546875" style="203" customWidth="1"/>
    <col min="4353" max="4354" width="8.140625" style="203" customWidth="1"/>
    <col min="4355" max="4355" width="8" style="203" customWidth="1"/>
    <col min="4356" max="4361" width="7.7109375" style="203" customWidth="1"/>
    <col min="4362" max="4362" width="8.28515625" style="203" customWidth="1"/>
    <col min="4363" max="4363" width="8" style="203" customWidth="1"/>
    <col min="4364" max="4364" width="8.85546875" style="203" customWidth="1"/>
    <col min="4365" max="4605" width="9.140625" style="203"/>
    <col min="4606" max="4606" width="17.85546875" style="203" customWidth="1"/>
    <col min="4607" max="4607" width="27.5703125" style="203" customWidth="1"/>
    <col min="4608" max="4608" width="7.85546875" style="203" customWidth="1"/>
    <col min="4609" max="4610" width="8.140625" style="203" customWidth="1"/>
    <col min="4611" max="4611" width="8" style="203" customWidth="1"/>
    <col min="4612" max="4617" width="7.7109375" style="203" customWidth="1"/>
    <col min="4618" max="4618" width="8.28515625" style="203" customWidth="1"/>
    <col min="4619" max="4619" width="8" style="203" customWidth="1"/>
    <col min="4620" max="4620" width="8.85546875" style="203" customWidth="1"/>
    <col min="4621" max="4861" width="9.140625" style="203"/>
    <col min="4862" max="4862" width="17.85546875" style="203" customWidth="1"/>
    <col min="4863" max="4863" width="27.5703125" style="203" customWidth="1"/>
    <col min="4864" max="4864" width="7.85546875" style="203" customWidth="1"/>
    <col min="4865" max="4866" width="8.140625" style="203" customWidth="1"/>
    <col min="4867" max="4867" width="8" style="203" customWidth="1"/>
    <col min="4868" max="4873" width="7.7109375" style="203" customWidth="1"/>
    <col min="4874" max="4874" width="8.28515625" style="203" customWidth="1"/>
    <col min="4875" max="4875" width="8" style="203" customWidth="1"/>
    <col min="4876" max="4876" width="8.85546875" style="203" customWidth="1"/>
    <col min="4877" max="5117" width="9.140625" style="203"/>
    <col min="5118" max="5118" width="17.85546875" style="203" customWidth="1"/>
    <col min="5119" max="5119" width="27.5703125" style="203" customWidth="1"/>
    <col min="5120" max="5120" width="7.85546875" style="203" customWidth="1"/>
    <col min="5121" max="5122" width="8.140625" style="203" customWidth="1"/>
    <col min="5123" max="5123" width="8" style="203" customWidth="1"/>
    <col min="5124" max="5129" width="7.7109375" style="203" customWidth="1"/>
    <col min="5130" max="5130" width="8.28515625" style="203" customWidth="1"/>
    <col min="5131" max="5131" width="8" style="203" customWidth="1"/>
    <col min="5132" max="5132" width="8.85546875" style="203" customWidth="1"/>
    <col min="5133" max="5373" width="9.140625" style="203"/>
    <col min="5374" max="5374" width="17.85546875" style="203" customWidth="1"/>
    <col min="5375" max="5375" width="27.5703125" style="203" customWidth="1"/>
    <col min="5376" max="5376" width="7.85546875" style="203" customWidth="1"/>
    <col min="5377" max="5378" width="8.140625" style="203" customWidth="1"/>
    <col min="5379" max="5379" width="8" style="203" customWidth="1"/>
    <col min="5380" max="5385" width="7.7109375" style="203" customWidth="1"/>
    <col min="5386" max="5386" width="8.28515625" style="203" customWidth="1"/>
    <col min="5387" max="5387" width="8" style="203" customWidth="1"/>
    <col min="5388" max="5388" width="8.85546875" style="203" customWidth="1"/>
    <col min="5389" max="5629" width="9.140625" style="203"/>
    <col min="5630" max="5630" width="17.85546875" style="203" customWidth="1"/>
    <col min="5631" max="5631" width="27.5703125" style="203" customWidth="1"/>
    <col min="5632" max="5632" width="7.85546875" style="203" customWidth="1"/>
    <col min="5633" max="5634" width="8.140625" style="203" customWidth="1"/>
    <col min="5635" max="5635" width="8" style="203" customWidth="1"/>
    <col min="5636" max="5641" width="7.7109375" style="203" customWidth="1"/>
    <col min="5642" max="5642" width="8.28515625" style="203" customWidth="1"/>
    <col min="5643" max="5643" width="8" style="203" customWidth="1"/>
    <col min="5644" max="5644" width="8.85546875" style="203" customWidth="1"/>
    <col min="5645" max="5885" width="9.140625" style="203"/>
    <col min="5886" max="5886" width="17.85546875" style="203" customWidth="1"/>
    <col min="5887" max="5887" width="27.5703125" style="203" customWidth="1"/>
    <col min="5888" max="5888" width="7.85546875" style="203" customWidth="1"/>
    <col min="5889" max="5890" width="8.140625" style="203" customWidth="1"/>
    <col min="5891" max="5891" width="8" style="203" customWidth="1"/>
    <col min="5892" max="5897" width="7.7109375" style="203" customWidth="1"/>
    <col min="5898" max="5898" width="8.28515625" style="203" customWidth="1"/>
    <col min="5899" max="5899" width="8" style="203" customWidth="1"/>
    <col min="5900" max="5900" width="8.85546875" style="203" customWidth="1"/>
    <col min="5901" max="6141" width="9.140625" style="203"/>
    <col min="6142" max="6142" width="17.85546875" style="203" customWidth="1"/>
    <col min="6143" max="6143" width="27.5703125" style="203" customWidth="1"/>
    <col min="6144" max="6144" width="7.85546875" style="203" customWidth="1"/>
    <col min="6145" max="6146" width="8.140625" style="203" customWidth="1"/>
    <col min="6147" max="6147" width="8" style="203" customWidth="1"/>
    <col min="6148" max="6153" width="7.7109375" style="203" customWidth="1"/>
    <col min="6154" max="6154" width="8.28515625" style="203" customWidth="1"/>
    <col min="6155" max="6155" width="8" style="203" customWidth="1"/>
    <col min="6156" max="6156" width="8.85546875" style="203" customWidth="1"/>
    <col min="6157" max="6397" width="9.140625" style="203"/>
    <col min="6398" max="6398" width="17.85546875" style="203" customWidth="1"/>
    <col min="6399" max="6399" width="27.5703125" style="203" customWidth="1"/>
    <col min="6400" max="6400" width="7.85546875" style="203" customWidth="1"/>
    <col min="6401" max="6402" width="8.140625" style="203" customWidth="1"/>
    <col min="6403" max="6403" width="8" style="203" customWidth="1"/>
    <col min="6404" max="6409" width="7.7109375" style="203" customWidth="1"/>
    <col min="6410" max="6410" width="8.28515625" style="203" customWidth="1"/>
    <col min="6411" max="6411" width="8" style="203" customWidth="1"/>
    <col min="6412" max="6412" width="8.85546875" style="203" customWidth="1"/>
    <col min="6413" max="6653" width="9.140625" style="203"/>
    <col min="6654" max="6654" width="17.85546875" style="203" customWidth="1"/>
    <col min="6655" max="6655" width="27.5703125" style="203" customWidth="1"/>
    <col min="6656" max="6656" width="7.85546875" style="203" customWidth="1"/>
    <col min="6657" max="6658" width="8.140625" style="203" customWidth="1"/>
    <col min="6659" max="6659" width="8" style="203" customWidth="1"/>
    <col min="6660" max="6665" width="7.7109375" style="203" customWidth="1"/>
    <col min="6666" max="6666" width="8.28515625" style="203" customWidth="1"/>
    <col min="6667" max="6667" width="8" style="203" customWidth="1"/>
    <col min="6668" max="6668" width="8.85546875" style="203" customWidth="1"/>
    <col min="6669" max="6909" width="9.140625" style="203"/>
    <col min="6910" max="6910" width="17.85546875" style="203" customWidth="1"/>
    <col min="6911" max="6911" width="27.5703125" style="203" customWidth="1"/>
    <col min="6912" max="6912" width="7.85546875" style="203" customWidth="1"/>
    <col min="6913" max="6914" width="8.140625" style="203" customWidth="1"/>
    <col min="6915" max="6915" width="8" style="203" customWidth="1"/>
    <col min="6916" max="6921" width="7.7109375" style="203" customWidth="1"/>
    <col min="6922" max="6922" width="8.28515625" style="203" customWidth="1"/>
    <col min="6923" max="6923" width="8" style="203" customWidth="1"/>
    <col min="6924" max="6924" width="8.85546875" style="203" customWidth="1"/>
    <col min="6925" max="7165" width="9.140625" style="203"/>
    <col min="7166" max="7166" width="17.85546875" style="203" customWidth="1"/>
    <col min="7167" max="7167" width="27.5703125" style="203" customWidth="1"/>
    <col min="7168" max="7168" width="7.85546875" style="203" customWidth="1"/>
    <col min="7169" max="7170" width="8.140625" style="203" customWidth="1"/>
    <col min="7171" max="7171" width="8" style="203" customWidth="1"/>
    <col min="7172" max="7177" width="7.7109375" style="203" customWidth="1"/>
    <col min="7178" max="7178" width="8.28515625" style="203" customWidth="1"/>
    <col min="7179" max="7179" width="8" style="203" customWidth="1"/>
    <col min="7180" max="7180" width="8.85546875" style="203" customWidth="1"/>
    <col min="7181" max="7421" width="9.140625" style="203"/>
    <col min="7422" max="7422" width="17.85546875" style="203" customWidth="1"/>
    <col min="7423" max="7423" width="27.5703125" style="203" customWidth="1"/>
    <col min="7424" max="7424" width="7.85546875" style="203" customWidth="1"/>
    <col min="7425" max="7426" width="8.140625" style="203" customWidth="1"/>
    <col min="7427" max="7427" width="8" style="203" customWidth="1"/>
    <col min="7428" max="7433" width="7.7109375" style="203" customWidth="1"/>
    <col min="7434" max="7434" width="8.28515625" style="203" customWidth="1"/>
    <col min="7435" max="7435" width="8" style="203" customWidth="1"/>
    <col min="7436" max="7436" width="8.85546875" style="203" customWidth="1"/>
    <col min="7437" max="7677" width="9.140625" style="203"/>
    <col min="7678" max="7678" width="17.85546875" style="203" customWidth="1"/>
    <col min="7679" max="7679" width="27.5703125" style="203" customWidth="1"/>
    <col min="7680" max="7680" width="7.85546875" style="203" customWidth="1"/>
    <col min="7681" max="7682" width="8.140625" style="203" customWidth="1"/>
    <col min="7683" max="7683" width="8" style="203" customWidth="1"/>
    <col min="7684" max="7689" width="7.7109375" style="203" customWidth="1"/>
    <col min="7690" max="7690" width="8.28515625" style="203" customWidth="1"/>
    <col min="7691" max="7691" width="8" style="203" customWidth="1"/>
    <col min="7692" max="7692" width="8.85546875" style="203" customWidth="1"/>
    <col min="7693" max="7933" width="9.140625" style="203"/>
    <col min="7934" max="7934" width="17.85546875" style="203" customWidth="1"/>
    <col min="7935" max="7935" width="27.5703125" style="203" customWidth="1"/>
    <col min="7936" max="7936" width="7.85546875" style="203" customWidth="1"/>
    <col min="7937" max="7938" width="8.140625" style="203" customWidth="1"/>
    <col min="7939" max="7939" width="8" style="203" customWidth="1"/>
    <col min="7940" max="7945" width="7.7109375" style="203" customWidth="1"/>
    <col min="7946" max="7946" width="8.28515625" style="203" customWidth="1"/>
    <col min="7947" max="7947" width="8" style="203" customWidth="1"/>
    <col min="7948" max="7948" width="8.85546875" style="203" customWidth="1"/>
    <col min="7949" max="8189" width="9.140625" style="203"/>
    <col min="8190" max="8190" width="17.85546875" style="203" customWidth="1"/>
    <col min="8191" max="8191" width="27.5703125" style="203" customWidth="1"/>
    <col min="8192" max="8192" width="7.85546875" style="203" customWidth="1"/>
    <col min="8193" max="8194" width="8.140625" style="203" customWidth="1"/>
    <col min="8195" max="8195" width="8" style="203" customWidth="1"/>
    <col min="8196" max="8201" width="7.7109375" style="203" customWidth="1"/>
    <col min="8202" max="8202" width="8.28515625" style="203" customWidth="1"/>
    <col min="8203" max="8203" width="8" style="203" customWidth="1"/>
    <col min="8204" max="8204" width="8.85546875" style="203" customWidth="1"/>
    <col min="8205" max="8445" width="9.140625" style="203"/>
    <col min="8446" max="8446" width="17.85546875" style="203" customWidth="1"/>
    <col min="8447" max="8447" width="27.5703125" style="203" customWidth="1"/>
    <col min="8448" max="8448" width="7.85546875" style="203" customWidth="1"/>
    <col min="8449" max="8450" width="8.140625" style="203" customWidth="1"/>
    <col min="8451" max="8451" width="8" style="203" customWidth="1"/>
    <col min="8452" max="8457" width="7.7109375" style="203" customWidth="1"/>
    <col min="8458" max="8458" width="8.28515625" style="203" customWidth="1"/>
    <col min="8459" max="8459" width="8" style="203" customWidth="1"/>
    <col min="8460" max="8460" width="8.85546875" style="203" customWidth="1"/>
    <col min="8461" max="8701" width="9.140625" style="203"/>
    <col min="8702" max="8702" width="17.85546875" style="203" customWidth="1"/>
    <col min="8703" max="8703" width="27.5703125" style="203" customWidth="1"/>
    <col min="8704" max="8704" width="7.85546875" style="203" customWidth="1"/>
    <col min="8705" max="8706" width="8.140625" style="203" customWidth="1"/>
    <col min="8707" max="8707" width="8" style="203" customWidth="1"/>
    <col min="8708" max="8713" width="7.7109375" style="203" customWidth="1"/>
    <col min="8714" max="8714" width="8.28515625" style="203" customWidth="1"/>
    <col min="8715" max="8715" width="8" style="203" customWidth="1"/>
    <col min="8716" max="8716" width="8.85546875" style="203" customWidth="1"/>
    <col min="8717" max="8957" width="9.140625" style="203"/>
    <col min="8958" max="8958" width="17.85546875" style="203" customWidth="1"/>
    <col min="8959" max="8959" width="27.5703125" style="203" customWidth="1"/>
    <col min="8960" max="8960" width="7.85546875" style="203" customWidth="1"/>
    <col min="8961" max="8962" width="8.140625" style="203" customWidth="1"/>
    <col min="8963" max="8963" width="8" style="203" customWidth="1"/>
    <col min="8964" max="8969" width="7.7109375" style="203" customWidth="1"/>
    <col min="8970" max="8970" width="8.28515625" style="203" customWidth="1"/>
    <col min="8971" max="8971" width="8" style="203" customWidth="1"/>
    <col min="8972" max="8972" width="8.85546875" style="203" customWidth="1"/>
    <col min="8973" max="9213" width="9.140625" style="203"/>
    <col min="9214" max="9214" width="17.85546875" style="203" customWidth="1"/>
    <col min="9215" max="9215" width="27.5703125" style="203" customWidth="1"/>
    <col min="9216" max="9216" width="7.85546875" style="203" customWidth="1"/>
    <col min="9217" max="9218" width="8.140625" style="203" customWidth="1"/>
    <col min="9219" max="9219" width="8" style="203" customWidth="1"/>
    <col min="9220" max="9225" width="7.7109375" style="203" customWidth="1"/>
    <col min="9226" max="9226" width="8.28515625" style="203" customWidth="1"/>
    <col min="9227" max="9227" width="8" style="203" customWidth="1"/>
    <col min="9228" max="9228" width="8.85546875" style="203" customWidth="1"/>
    <col min="9229" max="9469" width="9.140625" style="203"/>
    <col min="9470" max="9470" width="17.85546875" style="203" customWidth="1"/>
    <col min="9471" max="9471" width="27.5703125" style="203" customWidth="1"/>
    <col min="9472" max="9472" width="7.85546875" style="203" customWidth="1"/>
    <col min="9473" max="9474" width="8.140625" style="203" customWidth="1"/>
    <col min="9475" max="9475" width="8" style="203" customWidth="1"/>
    <col min="9476" max="9481" width="7.7109375" style="203" customWidth="1"/>
    <col min="9482" max="9482" width="8.28515625" style="203" customWidth="1"/>
    <col min="9483" max="9483" width="8" style="203" customWidth="1"/>
    <col min="9484" max="9484" width="8.85546875" style="203" customWidth="1"/>
    <col min="9485" max="9725" width="9.140625" style="203"/>
    <col min="9726" max="9726" width="17.85546875" style="203" customWidth="1"/>
    <col min="9727" max="9727" width="27.5703125" style="203" customWidth="1"/>
    <col min="9728" max="9728" width="7.85546875" style="203" customWidth="1"/>
    <col min="9729" max="9730" width="8.140625" style="203" customWidth="1"/>
    <col min="9731" max="9731" width="8" style="203" customWidth="1"/>
    <col min="9732" max="9737" width="7.7109375" style="203" customWidth="1"/>
    <col min="9738" max="9738" width="8.28515625" style="203" customWidth="1"/>
    <col min="9739" max="9739" width="8" style="203" customWidth="1"/>
    <col min="9740" max="9740" width="8.85546875" style="203" customWidth="1"/>
    <col min="9741" max="9981" width="9.140625" style="203"/>
    <col min="9982" max="9982" width="17.85546875" style="203" customWidth="1"/>
    <col min="9983" max="9983" width="27.5703125" style="203" customWidth="1"/>
    <col min="9984" max="9984" width="7.85546875" style="203" customWidth="1"/>
    <col min="9985" max="9986" width="8.140625" style="203" customWidth="1"/>
    <col min="9987" max="9987" width="8" style="203" customWidth="1"/>
    <col min="9988" max="9993" width="7.7109375" style="203" customWidth="1"/>
    <col min="9994" max="9994" width="8.28515625" style="203" customWidth="1"/>
    <col min="9995" max="9995" width="8" style="203" customWidth="1"/>
    <col min="9996" max="9996" width="8.85546875" style="203" customWidth="1"/>
    <col min="9997" max="10237" width="9.140625" style="203"/>
    <col min="10238" max="10238" width="17.85546875" style="203" customWidth="1"/>
    <col min="10239" max="10239" width="27.5703125" style="203" customWidth="1"/>
    <col min="10240" max="10240" width="7.85546875" style="203" customWidth="1"/>
    <col min="10241" max="10242" width="8.140625" style="203" customWidth="1"/>
    <col min="10243" max="10243" width="8" style="203" customWidth="1"/>
    <col min="10244" max="10249" width="7.7109375" style="203" customWidth="1"/>
    <col min="10250" max="10250" width="8.28515625" style="203" customWidth="1"/>
    <col min="10251" max="10251" width="8" style="203" customWidth="1"/>
    <col min="10252" max="10252" width="8.85546875" style="203" customWidth="1"/>
    <col min="10253" max="10493" width="9.140625" style="203"/>
    <col min="10494" max="10494" width="17.85546875" style="203" customWidth="1"/>
    <col min="10495" max="10495" width="27.5703125" style="203" customWidth="1"/>
    <col min="10496" max="10496" width="7.85546875" style="203" customWidth="1"/>
    <col min="10497" max="10498" width="8.140625" style="203" customWidth="1"/>
    <col min="10499" max="10499" width="8" style="203" customWidth="1"/>
    <col min="10500" max="10505" width="7.7109375" style="203" customWidth="1"/>
    <col min="10506" max="10506" width="8.28515625" style="203" customWidth="1"/>
    <col min="10507" max="10507" width="8" style="203" customWidth="1"/>
    <col min="10508" max="10508" width="8.85546875" style="203" customWidth="1"/>
    <col min="10509" max="10749" width="9.140625" style="203"/>
    <col min="10750" max="10750" width="17.85546875" style="203" customWidth="1"/>
    <col min="10751" max="10751" width="27.5703125" style="203" customWidth="1"/>
    <col min="10752" max="10752" width="7.85546875" style="203" customWidth="1"/>
    <col min="10753" max="10754" width="8.140625" style="203" customWidth="1"/>
    <col min="10755" max="10755" width="8" style="203" customWidth="1"/>
    <col min="10756" max="10761" width="7.7109375" style="203" customWidth="1"/>
    <col min="10762" max="10762" width="8.28515625" style="203" customWidth="1"/>
    <col min="10763" max="10763" width="8" style="203" customWidth="1"/>
    <col min="10764" max="10764" width="8.85546875" style="203" customWidth="1"/>
    <col min="10765" max="11005" width="9.140625" style="203"/>
    <col min="11006" max="11006" width="17.85546875" style="203" customWidth="1"/>
    <col min="11007" max="11007" width="27.5703125" style="203" customWidth="1"/>
    <col min="11008" max="11008" width="7.85546875" style="203" customWidth="1"/>
    <col min="11009" max="11010" width="8.140625" style="203" customWidth="1"/>
    <col min="11011" max="11011" width="8" style="203" customWidth="1"/>
    <col min="11012" max="11017" width="7.7109375" style="203" customWidth="1"/>
    <col min="11018" max="11018" width="8.28515625" style="203" customWidth="1"/>
    <col min="11019" max="11019" width="8" style="203" customWidth="1"/>
    <col min="11020" max="11020" width="8.85546875" style="203" customWidth="1"/>
    <col min="11021" max="11261" width="9.140625" style="203"/>
    <col min="11262" max="11262" width="17.85546875" style="203" customWidth="1"/>
    <col min="11263" max="11263" width="27.5703125" style="203" customWidth="1"/>
    <col min="11264" max="11264" width="7.85546875" style="203" customWidth="1"/>
    <col min="11265" max="11266" width="8.140625" style="203" customWidth="1"/>
    <col min="11267" max="11267" width="8" style="203" customWidth="1"/>
    <col min="11268" max="11273" width="7.7109375" style="203" customWidth="1"/>
    <col min="11274" max="11274" width="8.28515625" style="203" customWidth="1"/>
    <col min="11275" max="11275" width="8" style="203" customWidth="1"/>
    <col min="11276" max="11276" width="8.85546875" style="203" customWidth="1"/>
    <col min="11277" max="11517" width="9.140625" style="203"/>
    <col min="11518" max="11518" width="17.85546875" style="203" customWidth="1"/>
    <col min="11519" max="11519" width="27.5703125" style="203" customWidth="1"/>
    <col min="11520" max="11520" width="7.85546875" style="203" customWidth="1"/>
    <col min="11521" max="11522" width="8.140625" style="203" customWidth="1"/>
    <col min="11523" max="11523" width="8" style="203" customWidth="1"/>
    <col min="11524" max="11529" width="7.7109375" style="203" customWidth="1"/>
    <col min="11530" max="11530" width="8.28515625" style="203" customWidth="1"/>
    <col min="11531" max="11531" width="8" style="203" customWidth="1"/>
    <col min="11532" max="11532" width="8.85546875" style="203" customWidth="1"/>
    <col min="11533" max="11773" width="9.140625" style="203"/>
    <col min="11774" max="11774" width="17.85546875" style="203" customWidth="1"/>
    <col min="11775" max="11775" width="27.5703125" style="203" customWidth="1"/>
    <col min="11776" max="11776" width="7.85546875" style="203" customWidth="1"/>
    <col min="11777" max="11778" width="8.140625" style="203" customWidth="1"/>
    <col min="11779" max="11779" width="8" style="203" customWidth="1"/>
    <col min="11780" max="11785" width="7.7109375" style="203" customWidth="1"/>
    <col min="11786" max="11786" width="8.28515625" style="203" customWidth="1"/>
    <col min="11787" max="11787" width="8" style="203" customWidth="1"/>
    <col min="11788" max="11788" width="8.85546875" style="203" customWidth="1"/>
    <col min="11789" max="12029" width="9.140625" style="203"/>
    <col min="12030" max="12030" width="17.85546875" style="203" customWidth="1"/>
    <col min="12031" max="12031" width="27.5703125" style="203" customWidth="1"/>
    <col min="12032" max="12032" width="7.85546875" style="203" customWidth="1"/>
    <col min="12033" max="12034" width="8.140625" style="203" customWidth="1"/>
    <col min="12035" max="12035" width="8" style="203" customWidth="1"/>
    <col min="12036" max="12041" width="7.7109375" style="203" customWidth="1"/>
    <col min="12042" max="12042" width="8.28515625" style="203" customWidth="1"/>
    <col min="12043" max="12043" width="8" style="203" customWidth="1"/>
    <col min="12044" max="12044" width="8.85546875" style="203" customWidth="1"/>
    <col min="12045" max="12285" width="9.140625" style="203"/>
    <col min="12286" max="12286" width="17.85546875" style="203" customWidth="1"/>
    <col min="12287" max="12287" width="27.5703125" style="203" customWidth="1"/>
    <col min="12288" max="12288" width="7.85546875" style="203" customWidth="1"/>
    <col min="12289" max="12290" width="8.140625" style="203" customWidth="1"/>
    <col min="12291" max="12291" width="8" style="203" customWidth="1"/>
    <col min="12292" max="12297" width="7.7109375" style="203" customWidth="1"/>
    <col min="12298" max="12298" width="8.28515625" style="203" customWidth="1"/>
    <col min="12299" max="12299" width="8" style="203" customWidth="1"/>
    <col min="12300" max="12300" width="8.85546875" style="203" customWidth="1"/>
    <col min="12301" max="12541" width="9.140625" style="203"/>
    <col min="12542" max="12542" width="17.85546875" style="203" customWidth="1"/>
    <col min="12543" max="12543" width="27.5703125" style="203" customWidth="1"/>
    <col min="12544" max="12544" width="7.85546875" style="203" customWidth="1"/>
    <col min="12545" max="12546" width="8.140625" style="203" customWidth="1"/>
    <col min="12547" max="12547" width="8" style="203" customWidth="1"/>
    <col min="12548" max="12553" width="7.7109375" style="203" customWidth="1"/>
    <col min="12554" max="12554" width="8.28515625" style="203" customWidth="1"/>
    <col min="12555" max="12555" width="8" style="203" customWidth="1"/>
    <col min="12556" max="12556" width="8.85546875" style="203" customWidth="1"/>
    <col min="12557" max="12797" width="9.140625" style="203"/>
    <col min="12798" max="12798" width="17.85546875" style="203" customWidth="1"/>
    <col min="12799" max="12799" width="27.5703125" style="203" customWidth="1"/>
    <col min="12800" max="12800" width="7.85546875" style="203" customWidth="1"/>
    <col min="12801" max="12802" width="8.140625" style="203" customWidth="1"/>
    <col min="12803" max="12803" width="8" style="203" customWidth="1"/>
    <col min="12804" max="12809" width="7.7109375" style="203" customWidth="1"/>
    <col min="12810" max="12810" width="8.28515625" style="203" customWidth="1"/>
    <col min="12811" max="12811" width="8" style="203" customWidth="1"/>
    <col min="12812" max="12812" width="8.85546875" style="203" customWidth="1"/>
    <col min="12813" max="13053" width="9.140625" style="203"/>
    <col min="13054" max="13054" width="17.85546875" style="203" customWidth="1"/>
    <col min="13055" max="13055" width="27.5703125" style="203" customWidth="1"/>
    <col min="13056" max="13056" width="7.85546875" style="203" customWidth="1"/>
    <col min="13057" max="13058" width="8.140625" style="203" customWidth="1"/>
    <col min="13059" max="13059" width="8" style="203" customWidth="1"/>
    <col min="13060" max="13065" width="7.7109375" style="203" customWidth="1"/>
    <col min="13066" max="13066" width="8.28515625" style="203" customWidth="1"/>
    <col min="13067" max="13067" width="8" style="203" customWidth="1"/>
    <col min="13068" max="13068" width="8.85546875" style="203" customWidth="1"/>
    <col min="13069" max="13309" width="9.140625" style="203"/>
    <col min="13310" max="13310" width="17.85546875" style="203" customWidth="1"/>
    <col min="13311" max="13311" width="27.5703125" style="203" customWidth="1"/>
    <col min="13312" max="13312" width="7.85546875" style="203" customWidth="1"/>
    <col min="13313" max="13314" width="8.140625" style="203" customWidth="1"/>
    <col min="13315" max="13315" width="8" style="203" customWidth="1"/>
    <col min="13316" max="13321" width="7.7109375" style="203" customWidth="1"/>
    <col min="13322" max="13322" width="8.28515625" style="203" customWidth="1"/>
    <col min="13323" max="13323" width="8" style="203" customWidth="1"/>
    <col min="13324" max="13324" width="8.85546875" style="203" customWidth="1"/>
    <col min="13325" max="13565" width="9.140625" style="203"/>
    <col min="13566" max="13566" width="17.85546875" style="203" customWidth="1"/>
    <col min="13567" max="13567" width="27.5703125" style="203" customWidth="1"/>
    <col min="13568" max="13568" width="7.85546875" style="203" customWidth="1"/>
    <col min="13569" max="13570" width="8.140625" style="203" customWidth="1"/>
    <col min="13571" max="13571" width="8" style="203" customWidth="1"/>
    <col min="13572" max="13577" width="7.7109375" style="203" customWidth="1"/>
    <col min="13578" max="13578" width="8.28515625" style="203" customWidth="1"/>
    <col min="13579" max="13579" width="8" style="203" customWidth="1"/>
    <col min="13580" max="13580" width="8.85546875" style="203" customWidth="1"/>
    <col min="13581" max="13821" width="9.140625" style="203"/>
    <col min="13822" max="13822" width="17.85546875" style="203" customWidth="1"/>
    <col min="13823" max="13823" width="27.5703125" style="203" customWidth="1"/>
    <col min="13824" max="13824" width="7.85546875" style="203" customWidth="1"/>
    <col min="13825" max="13826" width="8.140625" style="203" customWidth="1"/>
    <col min="13827" max="13827" width="8" style="203" customWidth="1"/>
    <col min="13828" max="13833" width="7.7109375" style="203" customWidth="1"/>
    <col min="13834" max="13834" width="8.28515625" style="203" customWidth="1"/>
    <col min="13835" max="13835" width="8" style="203" customWidth="1"/>
    <col min="13836" max="13836" width="8.85546875" style="203" customWidth="1"/>
    <col min="13837" max="14077" width="9.140625" style="203"/>
    <col min="14078" max="14078" width="17.85546875" style="203" customWidth="1"/>
    <col min="14079" max="14079" width="27.5703125" style="203" customWidth="1"/>
    <col min="14080" max="14080" width="7.85546875" style="203" customWidth="1"/>
    <col min="14081" max="14082" width="8.140625" style="203" customWidth="1"/>
    <col min="14083" max="14083" width="8" style="203" customWidth="1"/>
    <col min="14084" max="14089" width="7.7109375" style="203" customWidth="1"/>
    <col min="14090" max="14090" width="8.28515625" style="203" customWidth="1"/>
    <col min="14091" max="14091" width="8" style="203" customWidth="1"/>
    <col min="14092" max="14092" width="8.85546875" style="203" customWidth="1"/>
    <col min="14093" max="14333" width="9.140625" style="203"/>
    <col min="14334" max="14334" width="17.85546875" style="203" customWidth="1"/>
    <col min="14335" max="14335" width="27.5703125" style="203" customWidth="1"/>
    <col min="14336" max="14336" width="7.85546875" style="203" customWidth="1"/>
    <col min="14337" max="14338" width="8.140625" style="203" customWidth="1"/>
    <col min="14339" max="14339" width="8" style="203" customWidth="1"/>
    <col min="14340" max="14345" width="7.7109375" style="203" customWidth="1"/>
    <col min="14346" max="14346" width="8.28515625" style="203" customWidth="1"/>
    <col min="14347" max="14347" width="8" style="203" customWidth="1"/>
    <col min="14348" max="14348" width="8.85546875" style="203" customWidth="1"/>
    <col min="14349" max="14589" width="9.140625" style="203"/>
    <col min="14590" max="14590" width="17.85546875" style="203" customWidth="1"/>
    <col min="14591" max="14591" width="27.5703125" style="203" customWidth="1"/>
    <col min="14592" max="14592" width="7.85546875" style="203" customWidth="1"/>
    <col min="14593" max="14594" width="8.140625" style="203" customWidth="1"/>
    <col min="14595" max="14595" width="8" style="203" customWidth="1"/>
    <col min="14596" max="14601" width="7.7109375" style="203" customWidth="1"/>
    <col min="14602" max="14602" width="8.28515625" style="203" customWidth="1"/>
    <col min="14603" max="14603" width="8" style="203" customWidth="1"/>
    <col min="14604" max="14604" width="8.85546875" style="203" customWidth="1"/>
    <col min="14605" max="14845" width="9.140625" style="203"/>
    <col min="14846" max="14846" width="17.85546875" style="203" customWidth="1"/>
    <col min="14847" max="14847" width="27.5703125" style="203" customWidth="1"/>
    <col min="14848" max="14848" width="7.85546875" style="203" customWidth="1"/>
    <col min="14849" max="14850" width="8.140625" style="203" customWidth="1"/>
    <col min="14851" max="14851" width="8" style="203" customWidth="1"/>
    <col min="14852" max="14857" width="7.7109375" style="203" customWidth="1"/>
    <col min="14858" max="14858" width="8.28515625" style="203" customWidth="1"/>
    <col min="14859" max="14859" width="8" style="203" customWidth="1"/>
    <col min="14860" max="14860" width="8.85546875" style="203" customWidth="1"/>
    <col min="14861" max="15101" width="9.140625" style="203"/>
    <col min="15102" max="15102" width="17.85546875" style="203" customWidth="1"/>
    <col min="15103" max="15103" width="27.5703125" style="203" customWidth="1"/>
    <col min="15104" max="15104" width="7.85546875" style="203" customWidth="1"/>
    <col min="15105" max="15106" width="8.140625" style="203" customWidth="1"/>
    <col min="15107" max="15107" width="8" style="203" customWidth="1"/>
    <col min="15108" max="15113" width="7.7109375" style="203" customWidth="1"/>
    <col min="15114" max="15114" width="8.28515625" style="203" customWidth="1"/>
    <col min="15115" max="15115" width="8" style="203" customWidth="1"/>
    <col min="15116" max="15116" width="8.85546875" style="203" customWidth="1"/>
    <col min="15117" max="15357" width="9.140625" style="203"/>
    <col min="15358" max="15358" width="17.85546875" style="203" customWidth="1"/>
    <col min="15359" max="15359" width="27.5703125" style="203" customWidth="1"/>
    <col min="15360" max="15360" width="7.85546875" style="203" customWidth="1"/>
    <col min="15361" max="15362" width="8.140625" style="203" customWidth="1"/>
    <col min="15363" max="15363" width="8" style="203" customWidth="1"/>
    <col min="15364" max="15369" width="7.7109375" style="203" customWidth="1"/>
    <col min="15370" max="15370" width="8.28515625" style="203" customWidth="1"/>
    <col min="15371" max="15371" width="8" style="203" customWidth="1"/>
    <col min="15372" max="15372" width="8.85546875" style="203" customWidth="1"/>
    <col min="15373" max="15613" width="9.140625" style="203"/>
    <col min="15614" max="15614" width="17.85546875" style="203" customWidth="1"/>
    <col min="15615" max="15615" width="27.5703125" style="203" customWidth="1"/>
    <col min="15616" max="15616" width="7.85546875" style="203" customWidth="1"/>
    <col min="15617" max="15618" width="8.140625" style="203" customWidth="1"/>
    <col min="15619" max="15619" width="8" style="203" customWidth="1"/>
    <col min="15620" max="15625" width="7.7109375" style="203" customWidth="1"/>
    <col min="15626" max="15626" width="8.28515625" style="203" customWidth="1"/>
    <col min="15627" max="15627" width="8" style="203" customWidth="1"/>
    <col min="15628" max="15628" width="8.85546875" style="203" customWidth="1"/>
    <col min="15629" max="15869" width="9.140625" style="203"/>
    <col min="15870" max="15870" width="17.85546875" style="203" customWidth="1"/>
    <col min="15871" max="15871" width="27.5703125" style="203" customWidth="1"/>
    <col min="15872" max="15872" width="7.85546875" style="203" customWidth="1"/>
    <col min="15873" max="15874" width="8.140625" style="203" customWidth="1"/>
    <col min="15875" max="15875" width="8" style="203" customWidth="1"/>
    <col min="15876" max="15881" width="7.7109375" style="203" customWidth="1"/>
    <col min="15882" max="15882" width="8.28515625" style="203" customWidth="1"/>
    <col min="15883" max="15883" width="8" style="203" customWidth="1"/>
    <col min="15884" max="15884" width="8.85546875" style="203" customWidth="1"/>
    <col min="15885" max="16125" width="9.140625" style="203"/>
    <col min="16126" max="16126" width="17.85546875" style="203" customWidth="1"/>
    <col min="16127" max="16127" width="27.5703125" style="203" customWidth="1"/>
    <col min="16128" max="16128" width="7.85546875" style="203" customWidth="1"/>
    <col min="16129" max="16130" width="8.140625" style="203" customWidth="1"/>
    <col min="16131" max="16131" width="8" style="203" customWidth="1"/>
    <col min="16132" max="16137" width="7.7109375" style="203" customWidth="1"/>
    <col min="16138" max="16138" width="8.28515625" style="203" customWidth="1"/>
    <col min="16139" max="16139" width="8" style="203" customWidth="1"/>
    <col min="16140" max="16140" width="8.85546875" style="203" customWidth="1"/>
    <col min="16141" max="16384" width="9.140625" style="203"/>
  </cols>
  <sheetData>
    <row r="1" spans="1:15" ht="30" customHeight="1">
      <c r="A1" s="2693" t="s">
        <v>1907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ht="19.5" customHeight="1">
      <c r="A2" s="3142" t="s">
        <v>1908</v>
      </c>
      <c r="B2" s="3142"/>
      <c r="C2" s="3142"/>
      <c r="D2" s="3142"/>
      <c r="E2" s="3142"/>
      <c r="F2" s="3142"/>
      <c r="G2" s="3142"/>
      <c r="H2" s="3142"/>
      <c r="I2" s="3142"/>
      <c r="J2" s="3142"/>
      <c r="K2" s="3142"/>
      <c r="L2" s="3142"/>
      <c r="M2" s="3142"/>
      <c r="N2" s="3142"/>
      <c r="O2" s="3142"/>
    </row>
    <row r="3" spans="1:15" ht="19.5" customHeight="1" thickBot="1">
      <c r="A3" s="2708" t="s">
        <v>2205</v>
      </c>
      <c r="B3" s="2708"/>
      <c r="C3" s="1574"/>
      <c r="D3" s="1574"/>
      <c r="E3" s="1574"/>
      <c r="F3" s="1574"/>
      <c r="G3" s="1574"/>
      <c r="H3" s="1574"/>
      <c r="I3" s="1574"/>
      <c r="J3" s="1574"/>
      <c r="K3" s="1574"/>
      <c r="L3" s="1574"/>
      <c r="M3" s="841"/>
      <c r="N3" s="3174" t="s">
        <v>2139</v>
      </c>
      <c r="O3" s="3174"/>
    </row>
    <row r="4" spans="1:15" ht="18" customHeight="1" thickTop="1">
      <c r="A4" s="3183" t="s">
        <v>53</v>
      </c>
      <c r="B4" s="3058" t="s">
        <v>54</v>
      </c>
      <c r="C4" s="3058" t="s">
        <v>55</v>
      </c>
      <c r="D4" s="3048" t="s">
        <v>45</v>
      </c>
      <c r="E4" s="3048"/>
      <c r="F4" s="3048"/>
      <c r="G4" s="3048" t="s">
        <v>46</v>
      </c>
      <c r="H4" s="3048"/>
      <c r="I4" s="3048"/>
      <c r="J4" s="3048" t="s">
        <v>47</v>
      </c>
      <c r="K4" s="3048"/>
      <c r="L4" s="3048"/>
      <c r="M4" s="3051" t="s">
        <v>503</v>
      </c>
      <c r="N4" s="3051" t="s">
        <v>509</v>
      </c>
      <c r="O4" s="3051" t="s">
        <v>502</v>
      </c>
    </row>
    <row r="5" spans="1:15" ht="18" customHeight="1">
      <c r="A5" s="3184"/>
      <c r="B5" s="3054"/>
      <c r="C5" s="3054"/>
      <c r="D5" s="3049" t="s">
        <v>1673</v>
      </c>
      <c r="E5" s="3049"/>
      <c r="F5" s="3049"/>
      <c r="G5" s="3049" t="s">
        <v>463</v>
      </c>
      <c r="H5" s="3049"/>
      <c r="I5" s="3049"/>
      <c r="J5" s="3049" t="s">
        <v>464</v>
      </c>
      <c r="K5" s="3049"/>
      <c r="L5" s="3049"/>
      <c r="M5" s="3052"/>
      <c r="N5" s="3052"/>
      <c r="O5" s="3052"/>
    </row>
    <row r="6" spans="1:15" ht="18" customHeight="1">
      <c r="A6" s="3184"/>
      <c r="B6" s="3054"/>
      <c r="C6" s="3054"/>
      <c r="D6" s="1359" t="s">
        <v>931</v>
      </c>
      <c r="E6" s="1359" t="s">
        <v>1126</v>
      </c>
      <c r="F6" s="1364" t="s">
        <v>954</v>
      </c>
      <c r="G6" s="1359" t="s">
        <v>931</v>
      </c>
      <c r="H6" s="1359" t="s">
        <v>1126</v>
      </c>
      <c r="I6" s="1364" t="s">
        <v>954</v>
      </c>
      <c r="J6" s="1359" t="s">
        <v>931</v>
      </c>
      <c r="K6" s="1359" t="s">
        <v>1126</v>
      </c>
      <c r="L6" s="1364" t="s">
        <v>954</v>
      </c>
      <c r="M6" s="3052"/>
      <c r="N6" s="3052"/>
      <c r="O6" s="3052"/>
    </row>
    <row r="7" spans="1:15" ht="18" customHeight="1" thickBot="1">
      <c r="A7" s="3185"/>
      <c r="B7" s="3059"/>
      <c r="C7" s="3059"/>
      <c r="D7" s="1365" t="s">
        <v>934</v>
      </c>
      <c r="E7" s="1365" t="s">
        <v>935</v>
      </c>
      <c r="F7" s="1365" t="s">
        <v>936</v>
      </c>
      <c r="G7" s="1365" t="s">
        <v>934</v>
      </c>
      <c r="H7" s="1365" t="s">
        <v>935</v>
      </c>
      <c r="I7" s="1365" t="s">
        <v>936</v>
      </c>
      <c r="J7" s="1365" t="s">
        <v>934</v>
      </c>
      <c r="K7" s="1365" t="s">
        <v>935</v>
      </c>
      <c r="L7" s="1365" t="s">
        <v>936</v>
      </c>
      <c r="M7" s="3053"/>
      <c r="N7" s="3053"/>
      <c r="O7" s="3053"/>
    </row>
    <row r="8" spans="1:15" ht="20.25" customHeight="1">
      <c r="A8" s="2788" t="s">
        <v>1207</v>
      </c>
      <c r="B8" s="2788"/>
      <c r="C8" s="996"/>
      <c r="D8" s="996"/>
      <c r="E8" s="996"/>
      <c r="F8" s="996"/>
      <c r="G8" s="996"/>
      <c r="H8" s="996"/>
      <c r="I8" s="996"/>
      <c r="J8" s="996"/>
      <c r="K8" s="996"/>
      <c r="L8" s="996"/>
      <c r="M8" s="3175" t="s">
        <v>504</v>
      </c>
      <c r="N8" s="3175"/>
      <c r="O8" s="3175"/>
    </row>
    <row r="9" spans="1:15" ht="18" customHeight="1">
      <c r="A9" s="1338" t="s">
        <v>98</v>
      </c>
      <c r="B9" s="1504" t="s">
        <v>70</v>
      </c>
      <c r="C9" s="1338"/>
      <c r="D9" s="1769">
        <v>29</v>
      </c>
      <c r="E9" s="1769">
        <v>42</v>
      </c>
      <c r="F9" s="1769">
        <v>71</v>
      </c>
      <c r="G9" s="1383">
        <v>0</v>
      </c>
      <c r="H9" s="1383">
        <v>0</v>
      </c>
      <c r="I9" s="1383">
        <v>0</v>
      </c>
      <c r="J9" s="1383">
        <f>SUM(D9,G9)</f>
        <v>29</v>
      </c>
      <c r="K9" s="1383">
        <f t="shared" ref="K9:L9" si="0">SUM(E9,H9)</f>
        <v>42</v>
      </c>
      <c r="L9" s="1383">
        <f t="shared" si="0"/>
        <v>71</v>
      </c>
      <c r="M9" s="42"/>
      <c r="N9" s="1513" t="s">
        <v>506</v>
      </c>
      <c r="O9" s="42" t="s">
        <v>589</v>
      </c>
    </row>
    <row r="10" spans="1:15" ht="18" customHeight="1">
      <c r="A10" s="1338" t="s">
        <v>57</v>
      </c>
      <c r="B10" s="1504" t="s">
        <v>70</v>
      </c>
      <c r="C10" s="1338"/>
      <c r="D10" s="1769">
        <v>42</v>
      </c>
      <c r="E10" s="1769">
        <v>41</v>
      </c>
      <c r="F10" s="1769">
        <v>83</v>
      </c>
      <c r="G10" s="1383">
        <v>0</v>
      </c>
      <c r="H10" s="1383">
        <v>0</v>
      </c>
      <c r="I10" s="1383">
        <v>0</v>
      </c>
      <c r="J10" s="1383">
        <f t="shared" ref="J10:J29" si="1">SUM(D10,G10)</f>
        <v>42</v>
      </c>
      <c r="K10" s="1383">
        <f t="shared" ref="K10:K29" si="2">SUM(E10,H10)</f>
        <v>41</v>
      </c>
      <c r="L10" s="1383">
        <f t="shared" ref="L10:L29" si="3">SUM(F10,I10)</f>
        <v>83</v>
      </c>
      <c r="M10" s="42"/>
      <c r="N10" s="1513" t="s">
        <v>506</v>
      </c>
      <c r="O10" s="42" t="s">
        <v>480</v>
      </c>
    </row>
    <row r="11" spans="1:15" s="35" customFormat="1" ht="18" customHeight="1">
      <c r="A11" s="1476" t="s">
        <v>58</v>
      </c>
      <c r="B11" s="1504" t="s">
        <v>70</v>
      </c>
      <c r="C11" s="1338"/>
      <c r="D11" s="1769">
        <v>16</v>
      </c>
      <c r="E11" s="1769">
        <v>24</v>
      </c>
      <c r="F11" s="1769">
        <v>40</v>
      </c>
      <c r="G11" s="1383">
        <v>0</v>
      </c>
      <c r="H11" s="1383">
        <v>0</v>
      </c>
      <c r="I11" s="1383">
        <v>0</v>
      </c>
      <c r="J11" s="1383">
        <f t="shared" si="1"/>
        <v>16</v>
      </c>
      <c r="K11" s="1383">
        <f t="shared" si="2"/>
        <v>24</v>
      </c>
      <c r="L11" s="1383">
        <f t="shared" si="3"/>
        <v>40</v>
      </c>
      <c r="M11" s="1369"/>
      <c r="N11" s="205" t="s">
        <v>506</v>
      </c>
      <c r="O11" s="411" t="s">
        <v>481</v>
      </c>
    </row>
    <row r="12" spans="1:15" ht="18" customHeight="1">
      <c r="A12" s="2724" t="s">
        <v>60</v>
      </c>
      <c r="B12" s="1338" t="s">
        <v>1002</v>
      </c>
      <c r="C12" s="1338"/>
      <c r="D12" s="1769">
        <v>12</v>
      </c>
      <c r="E12" s="1769">
        <v>15</v>
      </c>
      <c r="F12" s="1769">
        <v>27</v>
      </c>
      <c r="G12" s="1383">
        <v>0</v>
      </c>
      <c r="H12" s="1383">
        <v>0</v>
      </c>
      <c r="I12" s="1383">
        <v>0</v>
      </c>
      <c r="J12" s="1383">
        <f t="shared" si="1"/>
        <v>12</v>
      </c>
      <c r="K12" s="1383">
        <f t="shared" si="2"/>
        <v>15</v>
      </c>
      <c r="L12" s="1383">
        <f t="shared" si="3"/>
        <v>27</v>
      </c>
      <c r="M12" s="42"/>
      <c r="N12" s="42" t="s">
        <v>592</v>
      </c>
      <c r="O12" s="2780" t="s">
        <v>483</v>
      </c>
    </row>
    <row r="13" spans="1:15" ht="18" customHeight="1">
      <c r="A13" s="2724"/>
      <c r="B13" s="1338" t="s">
        <v>1003</v>
      </c>
      <c r="C13" s="1338"/>
      <c r="D13" s="1769">
        <v>22</v>
      </c>
      <c r="E13" s="1769">
        <v>4</v>
      </c>
      <c r="F13" s="1769">
        <v>26</v>
      </c>
      <c r="G13" s="1383">
        <v>0</v>
      </c>
      <c r="H13" s="1383">
        <v>0</v>
      </c>
      <c r="I13" s="1383">
        <v>0</v>
      </c>
      <c r="J13" s="1383">
        <f t="shared" si="1"/>
        <v>22</v>
      </c>
      <c r="K13" s="1383">
        <f t="shared" si="2"/>
        <v>4</v>
      </c>
      <c r="L13" s="1383">
        <f t="shared" si="3"/>
        <v>26</v>
      </c>
      <c r="M13" s="42"/>
      <c r="N13" s="42" t="s">
        <v>704</v>
      </c>
      <c r="O13" s="2781"/>
    </row>
    <row r="14" spans="1:15" ht="18" customHeight="1">
      <c r="A14" s="2724"/>
      <c r="B14" s="1338" t="s">
        <v>1004</v>
      </c>
      <c r="C14" s="1338"/>
      <c r="D14" s="1769">
        <v>41</v>
      </c>
      <c r="E14" s="1769">
        <v>16</v>
      </c>
      <c r="F14" s="1769">
        <v>57</v>
      </c>
      <c r="G14" s="1383">
        <v>0</v>
      </c>
      <c r="H14" s="1383">
        <v>0</v>
      </c>
      <c r="I14" s="1383">
        <v>0</v>
      </c>
      <c r="J14" s="1383">
        <f t="shared" si="1"/>
        <v>41</v>
      </c>
      <c r="K14" s="1383">
        <f t="shared" si="2"/>
        <v>16</v>
      </c>
      <c r="L14" s="1383">
        <f t="shared" si="3"/>
        <v>57</v>
      </c>
      <c r="M14" s="42"/>
      <c r="N14" s="42" t="s">
        <v>703</v>
      </c>
      <c r="O14" s="2781"/>
    </row>
    <row r="15" spans="1:15" ht="18" customHeight="1">
      <c r="A15" s="2724"/>
      <c r="B15" s="1338" t="s">
        <v>1001</v>
      </c>
      <c r="C15" s="1338"/>
      <c r="D15" s="1769">
        <v>7</v>
      </c>
      <c r="E15" s="1769">
        <v>11</v>
      </c>
      <c r="F15" s="1769">
        <v>18</v>
      </c>
      <c r="G15" s="1383">
        <v>0</v>
      </c>
      <c r="H15" s="1383">
        <v>0</v>
      </c>
      <c r="I15" s="1383">
        <v>0</v>
      </c>
      <c r="J15" s="1383">
        <f t="shared" si="1"/>
        <v>7</v>
      </c>
      <c r="K15" s="1383">
        <f t="shared" si="2"/>
        <v>11</v>
      </c>
      <c r="L15" s="1383">
        <f t="shared" si="3"/>
        <v>18</v>
      </c>
      <c r="M15" s="42"/>
      <c r="N15" s="1021" t="s">
        <v>1759</v>
      </c>
      <c r="O15" s="2781"/>
    </row>
    <row r="16" spans="1:15" ht="18" customHeight="1">
      <c r="A16" s="2724"/>
      <c r="B16" s="1338" t="s">
        <v>1005</v>
      </c>
      <c r="C16" s="1338"/>
      <c r="D16" s="1769">
        <v>22</v>
      </c>
      <c r="E16" s="1769">
        <v>11</v>
      </c>
      <c r="F16" s="1769">
        <v>33</v>
      </c>
      <c r="G16" s="1383">
        <v>0</v>
      </c>
      <c r="H16" s="1383">
        <v>0</v>
      </c>
      <c r="I16" s="1383">
        <v>0</v>
      </c>
      <c r="J16" s="1383">
        <f t="shared" si="1"/>
        <v>22</v>
      </c>
      <c r="K16" s="1383">
        <f t="shared" si="2"/>
        <v>11</v>
      </c>
      <c r="L16" s="1383">
        <f t="shared" si="3"/>
        <v>33</v>
      </c>
      <c r="M16" s="42"/>
      <c r="N16" s="1381" t="s">
        <v>681</v>
      </c>
      <c r="O16" s="3032"/>
    </row>
    <row r="17" spans="1:15" ht="18" customHeight="1">
      <c r="A17" s="2706" t="s">
        <v>219</v>
      </c>
      <c r="B17" s="2706"/>
      <c r="C17" s="2706"/>
      <c r="D17" s="1383">
        <f>SUM(D12:D16)</f>
        <v>104</v>
      </c>
      <c r="E17" s="1383">
        <f t="shared" ref="E17:I17" si="4">SUM(E12:E16)</f>
        <v>57</v>
      </c>
      <c r="F17" s="1383">
        <f t="shared" si="4"/>
        <v>161</v>
      </c>
      <c r="G17" s="1383">
        <f t="shared" si="4"/>
        <v>0</v>
      </c>
      <c r="H17" s="1383">
        <f t="shared" si="4"/>
        <v>0</v>
      </c>
      <c r="I17" s="1383">
        <f t="shared" si="4"/>
        <v>0</v>
      </c>
      <c r="J17" s="1383">
        <f t="shared" si="1"/>
        <v>104</v>
      </c>
      <c r="K17" s="1383">
        <f t="shared" si="2"/>
        <v>57</v>
      </c>
      <c r="L17" s="1383">
        <f t="shared" si="3"/>
        <v>161</v>
      </c>
      <c r="M17" s="42"/>
      <c r="N17" s="3006" t="s">
        <v>2348</v>
      </c>
      <c r="O17" s="3006"/>
    </row>
    <row r="18" spans="1:15" ht="32.25" customHeight="1">
      <c r="A18" s="2724" t="s">
        <v>61</v>
      </c>
      <c r="B18" s="1338" t="s">
        <v>223</v>
      </c>
      <c r="C18" s="1338"/>
      <c r="D18" s="1769">
        <v>42</v>
      </c>
      <c r="E18" s="1769">
        <v>20</v>
      </c>
      <c r="F18" s="1769">
        <v>62</v>
      </c>
      <c r="G18" s="1383">
        <v>0</v>
      </c>
      <c r="H18" s="1383">
        <v>0</v>
      </c>
      <c r="I18" s="1383">
        <v>0</v>
      </c>
      <c r="J18" s="1383">
        <f t="shared" si="1"/>
        <v>42</v>
      </c>
      <c r="K18" s="1383">
        <f t="shared" si="2"/>
        <v>20</v>
      </c>
      <c r="L18" s="1383">
        <f t="shared" si="3"/>
        <v>62</v>
      </c>
      <c r="M18" s="42"/>
      <c r="N18" s="126" t="s">
        <v>683</v>
      </c>
      <c r="O18" s="2780" t="s">
        <v>485</v>
      </c>
    </row>
    <row r="19" spans="1:15" ht="18" customHeight="1">
      <c r="A19" s="2724"/>
      <c r="B19" s="1338" t="s">
        <v>20</v>
      </c>
      <c r="C19" s="1338"/>
      <c r="D19" s="1769">
        <v>35</v>
      </c>
      <c r="E19" s="1769">
        <v>9</v>
      </c>
      <c r="F19" s="1769">
        <v>44</v>
      </c>
      <c r="G19" s="1383">
        <v>0</v>
      </c>
      <c r="H19" s="1383">
        <v>0</v>
      </c>
      <c r="I19" s="1383">
        <v>0</v>
      </c>
      <c r="J19" s="1383">
        <f t="shared" si="1"/>
        <v>35</v>
      </c>
      <c r="K19" s="1383">
        <f t="shared" si="2"/>
        <v>9</v>
      </c>
      <c r="L19" s="1383">
        <f t="shared" si="3"/>
        <v>44</v>
      </c>
      <c r="M19" s="42"/>
      <c r="N19" s="126" t="s">
        <v>513</v>
      </c>
      <c r="O19" s="2781"/>
    </row>
    <row r="20" spans="1:15" ht="18" customHeight="1">
      <c r="A20" s="2724"/>
      <c r="B20" s="1338" t="s">
        <v>74</v>
      </c>
      <c r="C20" s="1338"/>
      <c r="D20" s="1769">
        <v>22</v>
      </c>
      <c r="E20" s="1769">
        <v>5</v>
      </c>
      <c r="F20" s="1769">
        <v>27</v>
      </c>
      <c r="G20" s="1383">
        <v>0</v>
      </c>
      <c r="H20" s="1383">
        <v>0</v>
      </c>
      <c r="I20" s="1383">
        <v>0</v>
      </c>
      <c r="J20" s="1383">
        <f t="shared" si="1"/>
        <v>22</v>
      </c>
      <c r="K20" s="1383">
        <f t="shared" si="2"/>
        <v>5</v>
      </c>
      <c r="L20" s="1383">
        <f t="shared" si="3"/>
        <v>27</v>
      </c>
      <c r="M20" s="42"/>
      <c r="N20" s="42" t="s">
        <v>691</v>
      </c>
      <c r="O20" s="2781"/>
    </row>
    <row r="21" spans="1:15" ht="18" customHeight="1">
      <c r="A21" s="2724"/>
      <c r="B21" s="1338" t="s">
        <v>76</v>
      </c>
      <c r="C21" s="1338"/>
      <c r="D21" s="1769">
        <v>21</v>
      </c>
      <c r="E21" s="1769">
        <v>10</v>
      </c>
      <c r="F21" s="1769">
        <v>31</v>
      </c>
      <c r="G21" s="1383">
        <v>0</v>
      </c>
      <c r="H21" s="1383">
        <v>0</v>
      </c>
      <c r="I21" s="1383">
        <v>0</v>
      </c>
      <c r="J21" s="1383">
        <f t="shared" si="1"/>
        <v>21</v>
      </c>
      <c r="K21" s="1383">
        <f t="shared" si="2"/>
        <v>10</v>
      </c>
      <c r="L21" s="1383">
        <f t="shared" si="3"/>
        <v>31</v>
      </c>
      <c r="M21" s="42"/>
      <c r="N21" s="126" t="s">
        <v>516</v>
      </c>
      <c r="O21" s="2781"/>
    </row>
    <row r="22" spans="1:15" ht="18" customHeight="1">
      <c r="A22" s="2724"/>
      <c r="B22" s="1338" t="s">
        <v>75</v>
      </c>
      <c r="C22" s="1338"/>
      <c r="D22" s="1769">
        <v>46</v>
      </c>
      <c r="E22" s="1769">
        <v>14</v>
      </c>
      <c r="F22" s="1769">
        <v>60</v>
      </c>
      <c r="G22" s="1383">
        <v>0</v>
      </c>
      <c r="H22" s="1383">
        <v>0</v>
      </c>
      <c r="I22" s="1383">
        <v>0</v>
      </c>
      <c r="J22" s="1383">
        <f t="shared" si="1"/>
        <v>46</v>
      </c>
      <c r="K22" s="1383">
        <f t="shared" si="2"/>
        <v>14</v>
      </c>
      <c r="L22" s="1383">
        <f t="shared" si="3"/>
        <v>60</v>
      </c>
      <c r="M22" s="42"/>
      <c r="N22" s="42" t="s">
        <v>518</v>
      </c>
      <c r="O22" s="2781"/>
    </row>
    <row r="23" spans="1:15" ht="18" customHeight="1">
      <c r="A23" s="2724"/>
      <c r="B23" s="1338" t="s">
        <v>183</v>
      </c>
      <c r="C23" s="1338"/>
      <c r="D23" s="1769">
        <v>28</v>
      </c>
      <c r="E23" s="1769">
        <v>22</v>
      </c>
      <c r="F23" s="1769">
        <v>50</v>
      </c>
      <c r="G23" s="1383">
        <v>0</v>
      </c>
      <c r="H23" s="1383">
        <v>0</v>
      </c>
      <c r="I23" s="1383">
        <v>0</v>
      </c>
      <c r="J23" s="1383">
        <f t="shared" si="1"/>
        <v>28</v>
      </c>
      <c r="K23" s="1383">
        <f t="shared" si="2"/>
        <v>22</v>
      </c>
      <c r="L23" s="1383">
        <f t="shared" si="3"/>
        <v>50</v>
      </c>
      <c r="M23" s="42"/>
      <c r="N23" s="126" t="s">
        <v>515</v>
      </c>
      <c r="O23" s="2781"/>
    </row>
    <row r="24" spans="1:15" ht="18" customHeight="1">
      <c r="A24" s="2724"/>
      <c r="B24" s="1338" t="s">
        <v>72</v>
      </c>
      <c r="C24" s="1338"/>
      <c r="D24" s="1769">
        <v>14</v>
      </c>
      <c r="E24" s="1769">
        <v>10</v>
      </c>
      <c r="F24" s="1769">
        <v>24</v>
      </c>
      <c r="G24" s="1383">
        <v>0</v>
      </c>
      <c r="H24" s="1383">
        <v>0</v>
      </c>
      <c r="I24" s="1383">
        <v>0</v>
      </c>
      <c r="J24" s="1383">
        <f t="shared" si="1"/>
        <v>14</v>
      </c>
      <c r="K24" s="1383">
        <f t="shared" si="2"/>
        <v>10</v>
      </c>
      <c r="L24" s="1383">
        <f t="shared" si="3"/>
        <v>24</v>
      </c>
      <c r="M24" s="42"/>
      <c r="N24" s="126" t="s">
        <v>731</v>
      </c>
      <c r="O24" s="3032"/>
    </row>
    <row r="25" spans="1:15" ht="18" customHeight="1">
      <c r="A25" s="2706" t="s">
        <v>219</v>
      </c>
      <c r="B25" s="2706"/>
      <c r="C25" s="2706"/>
      <c r="D25" s="1390">
        <f>SUM(D18:D24)</f>
        <v>208</v>
      </c>
      <c r="E25" s="1390">
        <f t="shared" ref="E25:F25" si="5">SUM(E18:E24)</f>
        <v>90</v>
      </c>
      <c r="F25" s="1390">
        <f t="shared" si="5"/>
        <v>298</v>
      </c>
      <c r="G25" s="1390">
        <v>0</v>
      </c>
      <c r="H25" s="1390">
        <v>0</v>
      </c>
      <c r="I25" s="1390">
        <v>0</v>
      </c>
      <c r="J25" s="1383">
        <f t="shared" si="1"/>
        <v>208</v>
      </c>
      <c r="K25" s="1383">
        <f t="shared" si="2"/>
        <v>90</v>
      </c>
      <c r="L25" s="1383">
        <f t="shared" si="3"/>
        <v>298</v>
      </c>
      <c r="M25" s="42"/>
      <c r="N25" s="3006" t="s">
        <v>2348</v>
      </c>
      <c r="O25" s="3006"/>
    </row>
    <row r="26" spans="1:15" ht="18" customHeight="1">
      <c r="A26" s="2703" t="s">
        <v>63</v>
      </c>
      <c r="B26" s="1338" t="s">
        <v>77</v>
      </c>
      <c r="C26" s="1338"/>
      <c r="D26" s="1769">
        <v>16</v>
      </c>
      <c r="E26" s="1769">
        <v>42</v>
      </c>
      <c r="F26" s="1769">
        <v>58</v>
      </c>
      <c r="G26" s="1383">
        <v>0</v>
      </c>
      <c r="H26" s="1383">
        <v>0</v>
      </c>
      <c r="I26" s="1383">
        <v>0</v>
      </c>
      <c r="J26" s="1383">
        <f t="shared" si="1"/>
        <v>16</v>
      </c>
      <c r="K26" s="1383">
        <f t="shared" si="2"/>
        <v>42</v>
      </c>
      <c r="L26" s="1383">
        <f t="shared" si="3"/>
        <v>58</v>
      </c>
      <c r="M26" s="42"/>
      <c r="N26" s="42" t="s">
        <v>519</v>
      </c>
      <c r="O26" s="2780" t="s">
        <v>487</v>
      </c>
    </row>
    <row r="27" spans="1:15" ht="18" customHeight="1">
      <c r="A27" s="2704"/>
      <c r="B27" s="1338" t="s">
        <v>78</v>
      </c>
      <c r="C27" s="1338"/>
      <c r="D27" s="1769">
        <v>13</v>
      </c>
      <c r="E27" s="1769">
        <v>31</v>
      </c>
      <c r="F27" s="1769">
        <v>44</v>
      </c>
      <c r="G27" s="1383">
        <v>0</v>
      </c>
      <c r="H27" s="1383">
        <v>0</v>
      </c>
      <c r="I27" s="1383">
        <v>0</v>
      </c>
      <c r="J27" s="1383">
        <f t="shared" si="1"/>
        <v>13</v>
      </c>
      <c r="K27" s="1383">
        <f t="shared" si="2"/>
        <v>31</v>
      </c>
      <c r="L27" s="1383">
        <f t="shared" si="3"/>
        <v>44</v>
      </c>
      <c r="M27" s="42"/>
      <c r="N27" s="42" t="s">
        <v>521</v>
      </c>
      <c r="O27" s="2781"/>
    </row>
    <row r="28" spans="1:15" ht="18" customHeight="1">
      <c r="A28" s="2704"/>
      <c r="B28" s="1338" t="s">
        <v>79</v>
      </c>
      <c r="C28" s="1338"/>
      <c r="D28" s="1769">
        <v>15</v>
      </c>
      <c r="E28" s="1769">
        <v>22</v>
      </c>
      <c r="F28" s="1769">
        <v>37</v>
      </c>
      <c r="G28" s="1383">
        <v>0</v>
      </c>
      <c r="H28" s="1383">
        <v>0</v>
      </c>
      <c r="I28" s="1383">
        <v>0</v>
      </c>
      <c r="J28" s="1383">
        <f t="shared" si="1"/>
        <v>15</v>
      </c>
      <c r="K28" s="1383">
        <f t="shared" si="2"/>
        <v>22</v>
      </c>
      <c r="L28" s="1383">
        <f t="shared" si="3"/>
        <v>37</v>
      </c>
      <c r="M28" s="42"/>
      <c r="N28" s="42" t="s">
        <v>522</v>
      </c>
      <c r="O28" s="2781"/>
    </row>
    <row r="29" spans="1:15" ht="18" customHeight="1">
      <c r="A29" s="2705"/>
      <c r="B29" s="1368" t="s">
        <v>284</v>
      </c>
      <c r="C29" s="1368"/>
      <c r="D29" s="1771">
        <v>11</v>
      </c>
      <c r="E29" s="1771">
        <v>5</v>
      </c>
      <c r="F29" s="1769">
        <v>16</v>
      </c>
      <c r="G29" s="1390">
        <v>0</v>
      </c>
      <c r="H29" s="1390">
        <v>0</v>
      </c>
      <c r="I29" s="1390">
        <v>0</v>
      </c>
      <c r="J29" s="1390">
        <f t="shared" si="1"/>
        <v>11</v>
      </c>
      <c r="K29" s="1390">
        <f t="shared" si="2"/>
        <v>5</v>
      </c>
      <c r="L29" s="1390">
        <f t="shared" si="3"/>
        <v>16</v>
      </c>
      <c r="M29" s="877"/>
      <c r="N29" s="877" t="s">
        <v>524</v>
      </c>
      <c r="O29" s="3032"/>
    </row>
    <row r="30" spans="1:15" ht="18" customHeight="1" thickBot="1">
      <c r="A30" s="2728" t="s">
        <v>219</v>
      </c>
      <c r="B30" s="2728"/>
      <c r="C30" s="2728"/>
      <c r="D30" s="317">
        <f>SUM(D26:D29)</f>
        <v>55</v>
      </c>
      <c r="E30" s="317">
        <f t="shared" ref="E30:L30" si="6">SUM(E26:E29)</f>
        <v>100</v>
      </c>
      <c r="F30" s="317">
        <f t="shared" si="6"/>
        <v>155</v>
      </c>
      <c r="G30" s="317">
        <f t="shared" si="6"/>
        <v>0</v>
      </c>
      <c r="H30" s="317">
        <f t="shared" si="6"/>
        <v>0</v>
      </c>
      <c r="I30" s="317">
        <f t="shared" si="6"/>
        <v>0</v>
      </c>
      <c r="J30" s="317">
        <f t="shared" si="6"/>
        <v>55</v>
      </c>
      <c r="K30" s="317">
        <f t="shared" si="6"/>
        <v>100</v>
      </c>
      <c r="L30" s="317">
        <f t="shared" si="6"/>
        <v>155</v>
      </c>
      <c r="M30" s="206"/>
      <c r="N30" s="3170" t="s">
        <v>2348</v>
      </c>
      <c r="O30" s="3170"/>
    </row>
    <row r="31" spans="1:15" ht="18" customHeight="1" thickTop="1">
      <c r="A31" s="1337"/>
      <c r="B31" s="1337"/>
      <c r="C31" s="1337"/>
      <c r="D31" s="162"/>
      <c r="E31" s="162"/>
      <c r="F31" s="162"/>
      <c r="G31" s="162"/>
      <c r="H31" s="162"/>
      <c r="I31" s="162"/>
      <c r="J31" s="162"/>
      <c r="K31" s="162"/>
      <c r="L31" s="162"/>
      <c r="M31" s="1405"/>
      <c r="N31" s="1405"/>
      <c r="O31" s="1405"/>
    </row>
    <row r="32" spans="1:15" ht="19.5" customHeight="1" thickBot="1">
      <c r="A32" s="3144" t="s">
        <v>2207</v>
      </c>
      <c r="B32" s="3144"/>
      <c r="C32" s="1496"/>
      <c r="D32" s="1496"/>
      <c r="E32" s="1496"/>
      <c r="F32" s="1496"/>
      <c r="G32" s="1496"/>
      <c r="H32" s="1496"/>
      <c r="I32" s="1496"/>
      <c r="J32" s="1496"/>
      <c r="K32" s="1496"/>
      <c r="L32" s="1496"/>
      <c r="M32" s="1575"/>
      <c r="N32" s="3091" t="s">
        <v>2206</v>
      </c>
      <c r="O32" s="3091"/>
    </row>
    <row r="33" spans="1:15" ht="15" customHeight="1" thickTop="1">
      <c r="A33" s="3183" t="s">
        <v>53</v>
      </c>
      <c r="B33" s="3058" t="s">
        <v>54</v>
      </c>
      <c r="C33" s="3058" t="s">
        <v>55</v>
      </c>
      <c r="D33" s="3048" t="s">
        <v>45</v>
      </c>
      <c r="E33" s="3048"/>
      <c r="F33" s="3048"/>
      <c r="G33" s="3048" t="s">
        <v>46</v>
      </c>
      <c r="H33" s="3048"/>
      <c r="I33" s="3048"/>
      <c r="J33" s="3048" t="s">
        <v>905</v>
      </c>
      <c r="K33" s="3048"/>
      <c r="L33" s="3048"/>
      <c r="M33" s="3051" t="s">
        <v>503</v>
      </c>
      <c r="N33" s="3051" t="s">
        <v>509</v>
      </c>
      <c r="O33" s="3051" t="s">
        <v>502</v>
      </c>
    </row>
    <row r="34" spans="1:15" ht="13.5" customHeight="1">
      <c r="A34" s="3184"/>
      <c r="B34" s="3054"/>
      <c r="C34" s="3054"/>
      <c r="D34" s="3049" t="s">
        <v>1673</v>
      </c>
      <c r="E34" s="3049"/>
      <c r="F34" s="3049"/>
      <c r="G34" s="3049" t="s">
        <v>463</v>
      </c>
      <c r="H34" s="3049"/>
      <c r="I34" s="3049"/>
      <c r="J34" s="3049" t="s">
        <v>464</v>
      </c>
      <c r="K34" s="3049"/>
      <c r="L34" s="3049"/>
      <c r="M34" s="3052"/>
      <c r="N34" s="3052"/>
      <c r="O34" s="3052"/>
    </row>
    <row r="35" spans="1:15" ht="13.5" customHeight="1">
      <c r="A35" s="3184"/>
      <c r="B35" s="3054"/>
      <c r="C35" s="3054"/>
      <c r="D35" s="1359" t="s">
        <v>931</v>
      </c>
      <c r="E35" s="1359" t="s">
        <v>1126</v>
      </c>
      <c r="F35" s="1364" t="s">
        <v>954</v>
      </c>
      <c r="G35" s="1359" t="s">
        <v>931</v>
      </c>
      <c r="H35" s="1359" t="s">
        <v>1126</v>
      </c>
      <c r="I35" s="1364" t="s">
        <v>954</v>
      </c>
      <c r="J35" s="1359" t="s">
        <v>931</v>
      </c>
      <c r="K35" s="1359" t="s">
        <v>1126</v>
      </c>
      <c r="L35" s="1364" t="s">
        <v>954</v>
      </c>
      <c r="M35" s="3052"/>
      <c r="N35" s="3052"/>
      <c r="O35" s="3052"/>
    </row>
    <row r="36" spans="1:15" ht="15" customHeight="1" thickBot="1">
      <c r="A36" s="3185"/>
      <c r="B36" s="3059"/>
      <c r="C36" s="3059"/>
      <c r="D36" s="1365" t="s">
        <v>934</v>
      </c>
      <c r="E36" s="1365" t="s">
        <v>935</v>
      </c>
      <c r="F36" s="1365" t="s">
        <v>936</v>
      </c>
      <c r="G36" s="1365" t="s">
        <v>934</v>
      </c>
      <c r="H36" s="1365" t="s">
        <v>935</v>
      </c>
      <c r="I36" s="1365" t="s">
        <v>936</v>
      </c>
      <c r="J36" s="1365" t="s">
        <v>934</v>
      </c>
      <c r="K36" s="1365" t="s">
        <v>935</v>
      </c>
      <c r="L36" s="1365" t="s">
        <v>936</v>
      </c>
      <c r="M36" s="3053"/>
      <c r="N36" s="3053"/>
      <c r="O36" s="3053"/>
    </row>
    <row r="37" spans="1:15" ht="18" customHeight="1">
      <c r="A37" s="2747" t="s">
        <v>189</v>
      </c>
      <c r="B37" s="1345" t="s">
        <v>22</v>
      </c>
      <c r="C37" s="1345"/>
      <c r="D37" s="996">
        <v>23</v>
      </c>
      <c r="E37" s="996">
        <v>24</v>
      </c>
      <c r="F37" s="996">
        <v>47</v>
      </c>
      <c r="G37" s="996">
        <v>0</v>
      </c>
      <c r="H37" s="996">
        <v>0</v>
      </c>
      <c r="I37" s="996">
        <v>0</v>
      </c>
      <c r="J37" s="996">
        <f>SUM(D37,G37)</f>
        <v>23</v>
      </c>
      <c r="K37" s="996">
        <f t="shared" ref="K37:L37" si="7">SUM(E37,H37)</f>
        <v>24</v>
      </c>
      <c r="L37" s="996">
        <f t="shared" si="7"/>
        <v>47</v>
      </c>
      <c r="M37" s="793"/>
      <c r="N37" s="793" t="s">
        <v>507</v>
      </c>
      <c r="O37" s="3179" t="s">
        <v>678</v>
      </c>
    </row>
    <row r="38" spans="1:15" ht="18" customHeight="1">
      <c r="A38" s="2711"/>
      <c r="B38" s="1338" t="s">
        <v>194</v>
      </c>
      <c r="C38" s="1338"/>
      <c r="D38" s="1769">
        <v>27</v>
      </c>
      <c r="E38" s="1769">
        <v>24</v>
      </c>
      <c r="F38" s="996">
        <v>51</v>
      </c>
      <c r="G38" s="1383">
        <v>0</v>
      </c>
      <c r="H38" s="1383">
        <v>0</v>
      </c>
      <c r="I38" s="1383">
        <v>0</v>
      </c>
      <c r="J38" s="996">
        <f t="shared" ref="J38:J56" si="8">SUM(D38,G38)</f>
        <v>27</v>
      </c>
      <c r="K38" s="996">
        <f t="shared" ref="K38:K57" si="9">SUM(E38,H38)</f>
        <v>24</v>
      </c>
      <c r="L38" s="996">
        <f t="shared" ref="L38:L57" si="10">SUM(F38,I38)</f>
        <v>51</v>
      </c>
      <c r="M38" s="42"/>
      <c r="N38" s="126" t="s">
        <v>732</v>
      </c>
      <c r="O38" s="3062"/>
    </row>
    <row r="39" spans="1:15" ht="18" customHeight="1">
      <c r="A39" s="2706" t="s">
        <v>219</v>
      </c>
      <c r="B39" s="2706"/>
      <c r="C39" s="2706"/>
      <c r="D39" s="1383">
        <f>SUM(D37:D38)</f>
        <v>50</v>
      </c>
      <c r="E39" s="1383">
        <f>SUM(E37:E38)</f>
        <v>48</v>
      </c>
      <c r="F39" s="996">
        <f t="shared" ref="F39:F44" si="11">SUM(D39:E39)</f>
        <v>98</v>
      </c>
      <c r="G39" s="1383">
        <v>0</v>
      </c>
      <c r="H39" s="1383">
        <v>0</v>
      </c>
      <c r="I39" s="1383">
        <v>0</v>
      </c>
      <c r="J39" s="996">
        <f t="shared" si="8"/>
        <v>50</v>
      </c>
      <c r="K39" s="996">
        <f t="shared" si="9"/>
        <v>48</v>
      </c>
      <c r="L39" s="996">
        <f t="shared" si="10"/>
        <v>98</v>
      </c>
      <c r="M39" s="3006" t="s">
        <v>2348</v>
      </c>
      <c r="N39" s="3006"/>
      <c r="O39" s="3006"/>
    </row>
    <row r="40" spans="1:15" ht="18" customHeight="1">
      <c r="A40" s="2709" t="s">
        <v>278</v>
      </c>
      <c r="B40" s="1338" t="s">
        <v>84</v>
      </c>
      <c r="C40" s="1338"/>
      <c r="D40" s="1769">
        <v>58</v>
      </c>
      <c r="E40" s="1769">
        <v>10</v>
      </c>
      <c r="F40" s="996">
        <v>68</v>
      </c>
      <c r="G40" s="1383">
        <v>0</v>
      </c>
      <c r="H40" s="1383">
        <v>0</v>
      </c>
      <c r="I40" s="1383">
        <v>0</v>
      </c>
      <c r="J40" s="996">
        <f t="shared" ref="J40:L41" si="12">SUM(D40,G40)</f>
        <v>58</v>
      </c>
      <c r="K40" s="996">
        <f t="shared" si="12"/>
        <v>10</v>
      </c>
      <c r="L40" s="996">
        <f t="shared" si="12"/>
        <v>68</v>
      </c>
      <c r="M40" s="42"/>
      <c r="N40" s="42" t="s">
        <v>532</v>
      </c>
      <c r="O40" s="3060" t="s">
        <v>2420</v>
      </c>
    </row>
    <row r="41" spans="1:15" ht="18" customHeight="1">
      <c r="A41" s="2710"/>
      <c r="B41" s="1338" t="s">
        <v>97</v>
      </c>
      <c r="C41" s="1338"/>
      <c r="D41" s="1769">
        <v>58</v>
      </c>
      <c r="E41" s="1769">
        <v>12</v>
      </c>
      <c r="F41" s="996">
        <v>70</v>
      </c>
      <c r="G41" s="1383">
        <v>0</v>
      </c>
      <c r="H41" s="1383">
        <v>0</v>
      </c>
      <c r="I41" s="1383">
        <v>0</v>
      </c>
      <c r="J41" s="996">
        <f t="shared" si="12"/>
        <v>58</v>
      </c>
      <c r="K41" s="996">
        <f t="shared" si="12"/>
        <v>12</v>
      </c>
      <c r="L41" s="996">
        <f t="shared" si="12"/>
        <v>70</v>
      </c>
      <c r="M41" s="42"/>
      <c r="N41" s="42" t="s">
        <v>533</v>
      </c>
      <c r="O41" s="3061"/>
    </row>
    <row r="42" spans="1:15" ht="18" customHeight="1">
      <c r="A42" s="2710"/>
      <c r="B42" s="1338" t="s">
        <v>1006</v>
      </c>
      <c r="C42" s="1338"/>
      <c r="D42" s="1769">
        <v>5</v>
      </c>
      <c r="E42" s="1769">
        <v>0</v>
      </c>
      <c r="F42" s="996">
        <v>5</v>
      </c>
      <c r="G42" s="1383">
        <v>0</v>
      </c>
      <c r="H42" s="1383">
        <v>0</v>
      </c>
      <c r="I42" s="1383">
        <v>0</v>
      </c>
      <c r="J42" s="996">
        <f t="shared" si="8"/>
        <v>5</v>
      </c>
      <c r="K42" s="996">
        <f t="shared" si="9"/>
        <v>0</v>
      </c>
      <c r="L42" s="996">
        <f t="shared" si="10"/>
        <v>5</v>
      </c>
      <c r="M42" s="42"/>
      <c r="N42" s="126" t="s">
        <v>733</v>
      </c>
      <c r="O42" s="3061"/>
    </row>
    <row r="43" spans="1:15" ht="18" customHeight="1">
      <c r="A43" s="2711"/>
      <c r="B43" s="1338" t="s">
        <v>235</v>
      </c>
      <c r="C43" s="1338"/>
      <c r="D43" s="1769">
        <v>48</v>
      </c>
      <c r="E43" s="1769">
        <v>3</v>
      </c>
      <c r="F43" s="996">
        <v>51</v>
      </c>
      <c r="G43" s="1383">
        <v>0</v>
      </c>
      <c r="H43" s="1383">
        <v>0</v>
      </c>
      <c r="I43" s="1383">
        <v>0</v>
      </c>
      <c r="J43" s="996">
        <f t="shared" si="8"/>
        <v>48</v>
      </c>
      <c r="K43" s="996">
        <f t="shared" si="9"/>
        <v>3</v>
      </c>
      <c r="L43" s="996">
        <f t="shared" si="10"/>
        <v>51</v>
      </c>
      <c r="M43" s="42"/>
      <c r="N43" s="686" t="s">
        <v>1760</v>
      </c>
      <c r="O43" s="3062"/>
    </row>
    <row r="44" spans="1:15" ht="18" customHeight="1">
      <c r="A44" s="2706" t="s">
        <v>219</v>
      </c>
      <c r="B44" s="2706"/>
      <c r="C44" s="2706"/>
      <c r="D44" s="1383">
        <f>SUM(D40:D43)</f>
        <v>169</v>
      </c>
      <c r="E44" s="1383">
        <f>SUM(E40:E43)</f>
        <v>25</v>
      </c>
      <c r="F44" s="996">
        <f t="shared" si="11"/>
        <v>194</v>
      </c>
      <c r="G44" s="1383">
        <v>0</v>
      </c>
      <c r="H44" s="1383">
        <v>0</v>
      </c>
      <c r="I44" s="1383">
        <v>0</v>
      </c>
      <c r="J44" s="996">
        <f t="shared" si="8"/>
        <v>169</v>
      </c>
      <c r="K44" s="996">
        <f t="shared" si="9"/>
        <v>25</v>
      </c>
      <c r="L44" s="996">
        <f t="shared" si="10"/>
        <v>194</v>
      </c>
      <c r="M44" s="3006" t="s">
        <v>2348</v>
      </c>
      <c r="N44" s="3006"/>
      <c r="O44" s="3006"/>
    </row>
    <row r="45" spans="1:15" s="38" customFormat="1" ht="18" customHeight="1">
      <c r="A45" s="2709" t="s">
        <v>1105</v>
      </c>
      <c r="B45" s="1338" t="s">
        <v>100</v>
      </c>
      <c r="C45" s="1338"/>
      <c r="D45" s="1769">
        <v>16</v>
      </c>
      <c r="E45" s="1769">
        <v>32</v>
      </c>
      <c r="F45" s="1769">
        <v>48</v>
      </c>
      <c r="G45" s="1383">
        <f t="shared" ref="G45:I47" si="13">SUM(G42:G44,G30:G31)</f>
        <v>0</v>
      </c>
      <c r="H45" s="1383">
        <f t="shared" si="13"/>
        <v>0</v>
      </c>
      <c r="I45" s="1383">
        <f t="shared" si="13"/>
        <v>0</v>
      </c>
      <c r="J45" s="1383">
        <f t="shared" si="8"/>
        <v>16</v>
      </c>
      <c r="K45" s="1383">
        <f t="shared" si="9"/>
        <v>32</v>
      </c>
      <c r="L45" s="1383">
        <f t="shared" si="10"/>
        <v>48</v>
      </c>
      <c r="M45" s="1379"/>
      <c r="N45" s="42" t="s">
        <v>544</v>
      </c>
      <c r="O45" s="2790" t="s">
        <v>1106</v>
      </c>
    </row>
    <row r="46" spans="1:15" s="38" customFormat="1" ht="18" customHeight="1">
      <c r="A46" s="2710"/>
      <c r="B46" s="2974" t="s">
        <v>234</v>
      </c>
      <c r="C46" s="1338" t="s">
        <v>1007</v>
      </c>
      <c r="D46" s="1769">
        <v>17</v>
      </c>
      <c r="E46" s="1769">
        <v>25</v>
      </c>
      <c r="F46" s="1769">
        <v>42</v>
      </c>
      <c r="G46" s="1383">
        <f t="shared" si="13"/>
        <v>0</v>
      </c>
      <c r="H46" s="1383">
        <f t="shared" si="13"/>
        <v>0</v>
      </c>
      <c r="I46" s="1383">
        <f t="shared" si="13"/>
        <v>0</v>
      </c>
      <c r="J46" s="1383">
        <f t="shared" si="8"/>
        <v>17</v>
      </c>
      <c r="K46" s="1383">
        <f t="shared" si="9"/>
        <v>25</v>
      </c>
      <c r="L46" s="1383">
        <f t="shared" si="10"/>
        <v>42</v>
      </c>
      <c r="M46" s="1379" t="s">
        <v>519</v>
      </c>
      <c r="N46" s="3171" t="s">
        <v>1761</v>
      </c>
      <c r="O46" s="2760"/>
    </row>
    <row r="47" spans="1:15" s="38" customFormat="1" ht="18" customHeight="1">
      <c r="A47" s="2710"/>
      <c r="B47" s="2975"/>
      <c r="C47" s="1338" t="s">
        <v>78</v>
      </c>
      <c r="D47" s="1390">
        <v>0</v>
      </c>
      <c r="E47" s="1390">
        <v>0</v>
      </c>
      <c r="F47" s="1383">
        <f t="shared" ref="F47:F48" si="14">SUM(D47:E47)</f>
        <v>0</v>
      </c>
      <c r="G47" s="1383">
        <f t="shared" si="13"/>
        <v>0</v>
      </c>
      <c r="H47" s="1383">
        <f t="shared" si="13"/>
        <v>0</v>
      </c>
      <c r="I47" s="1383">
        <f t="shared" si="13"/>
        <v>0</v>
      </c>
      <c r="J47" s="1383">
        <f t="shared" ref="J47" si="15">SUM(D47,G47)</f>
        <v>0</v>
      </c>
      <c r="K47" s="1383">
        <f t="shared" ref="K47" si="16">SUM(E47,H47)</f>
        <v>0</v>
      </c>
      <c r="L47" s="1383">
        <f t="shared" ref="L47" si="17">SUM(F47,I47)</f>
        <v>0</v>
      </c>
      <c r="M47" s="1378" t="s">
        <v>521</v>
      </c>
      <c r="N47" s="3172"/>
      <c r="O47" s="2760"/>
    </row>
    <row r="48" spans="1:15" s="38" customFormat="1" ht="18" customHeight="1">
      <c r="A48" s="2711"/>
      <c r="B48" s="2976"/>
      <c r="C48" s="1338" t="s">
        <v>79</v>
      </c>
      <c r="D48" s="1390">
        <v>0</v>
      </c>
      <c r="E48" s="1390">
        <v>0</v>
      </c>
      <c r="F48" s="1383">
        <f t="shared" si="14"/>
        <v>0</v>
      </c>
      <c r="G48" s="1383">
        <f>SUM(G44:G46,G32:G33)</f>
        <v>0</v>
      </c>
      <c r="H48" s="1383">
        <f>SUM(H44:H46,H32:H33)</f>
        <v>0</v>
      </c>
      <c r="I48" s="1383">
        <f>SUM(I44:I46,I32:I33)</f>
        <v>0</v>
      </c>
      <c r="J48" s="1383">
        <f t="shared" si="8"/>
        <v>0</v>
      </c>
      <c r="K48" s="1383">
        <f t="shared" si="9"/>
        <v>0</v>
      </c>
      <c r="L48" s="1383">
        <f t="shared" si="10"/>
        <v>0</v>
      </c>
      <c r="M48" s="1378" t="s">
        <v>522</v>
      </c>
      <c r="N48" s="3173"/>
      <c r="O48" s="2761"/>
    </row>
    <row r="49" spans="1:15" ht="18" customHeight="1">
      <c r="A49" s="2706" t="s">
        <v>219</v>
      </c>
      <c r="B49" s="2706"/>
      <c r="C49" s="2706"/>
      <c r="D49" s="1383">
        <f>SUM(D45:D48)</f>
        <v>33</v>
      </c>
      <c r="E49" s="1383">
        <f>SUM(E45:E48)</f>
        <v>57</v>
      </c>
      <c r="F49" s="996">
        <f t="shared" ref="F49" si="18">SUM(D49:E49)</f>
        <v>90</v>
      </c>
      <c r="G49" s="1383">
        <v>0</v>
      </c>
      <c r="H49" s="1383">
        <v>0</v>
      </c>
      <c r="I49" s="1383">
        <v>0</v>
      </c>
      <c r="J49" s="996">
        <f t="shared" ref="J49" si="19">SUM(D49,G49)</f>
        <v>33</v>
      </c>
      <c r="K49" s="996">
        <f t="shared" ref="K49:K50" si="20">SUM(E49,H49)</f>
        <v>57</v>
      </c>
      <c r="L49" s="996">
        <f t="shared" ref="L49:L50" si="21">SUM(F49,I49)</f>
        <v>90</v>
      </c>
      <c r="M49" s="42"/>
      <c r="N49" s="42"/>
      <c r="O49" s="42" t="s">
        <v>2348</v>
      </c>
    </row>
    <row r="50" spans="1:15" ht="18" customHeight="1">
      <c r="A50" s="2709" t="s">
        <v>26</v>
      </c>
      <c r="B50" s="1323" t="s">
        <v>100</v>
      </c>
      <c r="C50" s="1323"/>
      <c r="D50" s="1769">
        <v>26</v>
      </c>
      <c r="E50" s="1769">
        <v>83</v>
      </c>
      <c r="F50" s="996">
        <v>109</v>
      </c>
      <c r="G50" s="1383">
        <v>0</v>
      </c>
      <c r="H50" s="1383">
        <v>0</v>
      </c>
      <c r="I50" s="1383">
        <v>0</v>
      </c>
      <c r="J50" s="1383">
        <f>SUM(D50,G50)</f>
        <v>26</v>
      </c>
      <c r="K50" s="1383">
        <f t="shared" si="20"/>
        <v>83</v>
      </c>
      <c r="L50" s="1383">
        <f t="shared" si="21"/>
        <v>109</v>
      </c>
      <c r="M50" s="42"/>
      <c r="N50" s="42" t="s">
        <v>544</v>
      </c>
      <c r="O50" s="3060" t="s">
        <v>1820</v>
      </c>
    </row>
    <row r="51" spans="1:15" ht="18" customHeight="1">
      <c r="A51" s="2710"/>
      <c r="B51" s="1323" t="s">
        <v>101</v>
      </c>
      <c r="C51" s="1323"/>
      <c r="D51" s="1769">
        <v>18</v>
      </c>
      <c r="E51" s="1769">
        <v>38</v>
      </c>
      <c r="F51" s="996">
        <v>56</v>
      </c>
      <c r="G51" s="1383">
        <v>0</v>
      </c>
      <c r="H51" s="1383">
        <v>0</v>
      </c>
      <c r="I51" s="1383">
        <v>0</v>
      </c>
      <c r="J51" s="1383">
        <f t="shared" ref="J51:J53" si="22">SUM(D51,G51)</f>
        <v>18</v>
      </c>
      <c r="K51" s="1383">
        <f t="shared" ref="K51:K53" si="23">SUM(E51,H51)</f>
        <v>38</v>
      </c>
      <c r="L51" s="1383">
        <f t="shared" ref="L51:L53" si="24">SUM(F51,I51)</f>
        <v>56</v>
      </c>
      <c r="M51" s="42"/>
      <c r="N51" s="42" t="s">
        <v>605</v>
      </c>
      <c r="O51" s="3061"/>
    </row>
    <row r="52" spans="1:15" s="38" customFormat="1" ht="18" customHeight="1">
      <c r="A52" s="2710"/>
      <c r="B52" s="1338" t="s">
        <v>88</v>
      </c>
      <c r="C52" s="1338"/>
      <c r="D52" s="1769">
        <v>69</v>
      </c>
      <c r="E52" s="1769">
        <v>42</v>
      </c>
      <c r="F52" s="996">
        <v>111</v>
      </c>
      <c r="G52" s="1383">
        <v>0</v>
      </c>
      <c r="H52" s="1383">
        <v>0</v>
      </c>
      <c r="I52" s="1383">
        <v>0</v>
      </c>
      <c r="J52" s="1383">
        <f t="shared" si="22"/>
        <v>69</v>
      </c>
      <c r="K52" s="1383">
        <f t="shared" si="23"/>
        <v>42</v>
      </c>
      <c r="L52" s="1383">
        <f t="shared" si="24"/>
        <v>111</v>
      </c>
      <c r="M52" s="42"/>
      <c r="N52" s="42" t="s">
        <v>538</v>
      </c>
      <c r="O52" s="3061"/>
    </row>
    <row r="53" spans="1:15" s="38" customFormat="1" ht="18" customHeight="1">
      <c r="A53" s="2710"/>
      <c r="B53" s="1338" t="s">
        <v>89</v>
      </c>
      <c r="C53" s="1338"/>
      <c r="D53" s="1769">
        <v>95</v>
      </c>
      <c r="E53" s="1769">
        <v>47</v>
      </c>
      <c r="F53" s="996">
        <v>142</v>
      </c>
      <c r="G53" s="1383">
        <v>0</v>
      </c>
      <c r="H53" s="1383">
        <v>0</v>
      </c>
      <c r="I53" s="1383">
        <v>0</v>
      </c>
      <c r="J53" s="1383">
        <f t="shared" si="22"/>
        <v>95</v>
      </c>
      <c r="K53" s="1383">
        <f t="shared" si="23"/>
        <v>47</v>
      </c>
      <c r="L53" s="1383">
        <f t="shared" si="24"/>
        <v>142</v>
      </c>
      <c r="M53" s="42"/>
      <c r="N53" s="42" t="s">
        <v>735</v>
      </c>
      <c r="O53" s="3061"/>
    </row>
    <row r="54" spans="1:15" ht="31.5" customHeight="1">
      <c r="A54" s="2710"/>
      <c r="B54" s="1338" t="s">
        <v>174</v>
      </c>
      <c r="C54" s="1338"/>
      <c r="D54" s="1769">
        <v>66</v>
      </c>
      <c r="E54" s="1769">
        <v>23</v>
      </c>
      <c r="F54" s="996">
        <v>89</v>
      </c>
      <c r="G54" s="150">
        <v>0</v>
      </c>
      <c r="H54" s="150">
        <v>0</v>
      </c>
      <c r="I54" s="150">
        <v>0</v>
      </c>
      <c r="J54" s="996">
        <f t="shared" si="8"/>
        <v>66</v>
      </c>
      <c r="K54" s="996">
        <f t="shared" si="9"/>
        <v>23</v>
      </c>
      <c r="L54" s="996">
        <f t="shared" si="10"/>
        <v>89</v>
      </c>
      <c r="M54" s="42"/>
      <c r="N54" s="126" t="s">
        <v>687</v>
      </c>
      <c r="O54" s="3061"/>
    </row>
    <row r="55" spans="1:15" ht="39.75" customHeight="1">
      <c r="A55" s="2711"/>
      <c r="B55" s="1764" t="s">
        <v>285</v>
      </c>
      <c r="C55" s="1548"/>
      <c r="D55" s="1769">
        <v>62</v>
      </c>
      <c r="E55" s="1769">
        <v>17</v>
      </c>
      <c r="F55" s="996">
        <v>79</v>
      </c>
      <c r="G55" s="1629">
        <v>0</v>
      </c>
      <c r="H55" s="1629">
        <v>0</v>
      </c>
      <c r="I55" s="1629">
        <v>0</v>
      </c>
      <c r="J55" s="996">
        <f t="shared" si="8"/>
        <v>62</v>
      </c>
      <c r="K55" s="996">
        <f t="shared" si="9"/>
        <v>17</v>
      </c>
      <c r="L55" s="996">
        <f t="shared" si="10"/>
        <v>79</v>
      </c>
      <c r="M55" s="42"/>
      <c r="N55" s="126" t="s">
        <v>601</v>
      </c>
      <c r="O55" s="3062"/>
    </row>
    <row r="56" spans="1:15" ht="18" customHeight="1">
      <c r="A56" s="2706" t="s">
        <v>219</v>
      </c>
      <c r="B56" s="2706"/>
      <c r="C56" s="2706"/>
      <c r="D56" s="1383">
        <f>SUM(D50:D55)</f>
        <v>336</v>
      </c>
      <c r="E56" s="1383">
        <f t="shared" ref="E56:I56" si="25">SUM(E50:E55)</f>
        <v>250</v>
      </c>
      <c r="F56" s="1383">
        <f t="shared" si="25"/>
        <v>586</v>
      </c>
      <c r="G56" s="1383">
        <f t="shared" si="25"/>
        <v>0</v>
      </c>
      <c r="H56" s="1383">
        <f t="shared" si="25"/>
        <v>0</v>
      </c>
      <c r="I56" s="1383">
        <f t="shared" si="25"/>
        <v>0</v>
      </c>
      <c r="J56" s="996">
        <f t="shared" si="8"/>
        <v>336</v>
      </c>
      <c r="K56" s="996">
        <f t="shared" si="9"/>
        <v>250</v>
      </c>
      <c r="L56" s="996">
        <f t="shared" si="10"/>
        <v>586</v>
      </c>
      <c r="M56" s="42"/>
      <c r="N56" s="3006" t="s">
        <v>2348</v>
      </c>
      <c r="O56" s="3006"/>
    </row>
    <row r="57" spans="1:15" ht="18" customHeight="1">
      <c r="A57" s="2709" t="s">
        <v>286</v>
      </c>
      <c r="B57" s="1377" t="s">
        <v>77</v>
      </c>
      <c r="C57" s="1377"/>
      <c r="D57" s="996">
        <v>18</v>
      </c>
      <c r="E57" s="996">
        <v>35</v>
      </c>
      <c r="F57" s="996">
        <v>53</v>
      </c>
      <c r="G57" s="996">
        <v>0</v>
      </c>
      <c r="H57" s="996">
        <v>0</v>
      </c>
      <c r="I57" s="996">
        <v>0</v>
      </c>
      <c r="J57" s="996">
        <f>SUM(D57,G57)</f>
        <v>18</v>
      </c>
      <c r="K57" s="996">
        <f t="shared" si="9"/>
        <v>35</v>
      </c>
      <c r="L57" s="996">
        <f t="shared" si="10"/>
        <v>53</v>
      </c>
      <c r="M57" s="793"/>
      <c r="N57" s="793" t="s">
        <v>519</v>
      </c>
      <c r="O57" s="3180" t="s">
        <v>1819</v>
      </c>
    </row>
    <row r="58" spans="1:15" ht="18" customHeight="1">
      <c r="A58" s="2710"/>
      <c r="B58" s="1323" t="s">
        <v>78</v>
      </c>
      <c r="C58" s="1323"/>
      <c r="D58" s="1769">
        <v>23</v>
      </c>
      <c r="E58" s="1769">
        <v>42</v>
      </c>
      <c r="F58" s="996">
        <v>65</v>
      </c>
      <c r="G58" s="996">
        <v>0</v>
      </c>
      <c r="H58" s="996">
        <v>0</v>
      </c>
      <c r="I58" s="996">
        <v>0</v>
      </c>
      <c r="J58" s="996">
        <f t="shared" ref="J58:J61" si="26">SUM(D58,G58)</f>
        <v>23</v>
      </c>
      <c r="K58" s="996">
        <f t="shared" ref="K58:K61" si="27">SUM(E58,H58)</f>
        <v>42</v>
      </c>
      <c r="L58" s="996">
        <f t="shared" ref="L58:L61" si="28">SUM(F58,I58)</f>
        <v>65</v>
      </c>
      <c r="M58" s="42"/>
      <c r="N58" s="42" t="s">
        <v>521</v>
      </c>
      <c r="O58" s="3181"/>
    </row>
    <row r="59" spans="1:15" ht="18" customHeight="1">
      <c r="A59" s="2710"/>
      <c r="B59" s="1504" t="s">
        <v>79</v>
      </c>
      <c r="C59" s="1493"/>
      <c r="D59" s="1771">
        <v>28</v>
      </c>
      <c r="E59" s="1771">
        <v>26</v>
      </c>
      <c r="F59" s="996">
        <v>54</v>
      </c>
      <c r="G59" s="996">
        <v>0</v>
      </c>
      <c r="H59" s="996">
        <v>0</v>
      </c>
      <c r="I59" s="996">
        <v>0</v>
      </c>
      <c r="J59" s="996">
        <f t="shared" si="26"/>
        <v>28</v>
      </c>
      <c r="K59" s="996">
        <f t="shared" si="27"/>
        <v>26</v>
      </c>
      <c r="L59" s="996">
        <f t="shared" si="28"/>
        <v>54</v>
      </c>
      <c r="M59" s="166"/>
      <c r="N59" s="473" t="s">
        <v>522</v>
      </c>
      <c r="O59" s="3181"/>
    </row>
    <row r="60" spans="1:15" ht="18" customHeight="1">
      <c r="A60" s="2711"/>
      <c r="B60" s="1368" t="s">
        <v>80</v>
      </c>
      <c r="C60" s="1368"/>
      <c r="D60" s="1771">
        <v>19</v>
      </c>
      <c r="E60" s="1771">
        <v>36</v>
      </c>
      <c r="F60" s="1776">
        <v>55</v>
      </c>
      <c r="G60" s="1396">
        <v>0</v>
      </c>
      <c r="H60" s="1396">
        <v>0</v>
      </c>
      <c r="I60" s="1396">
        <v>0</v>
      </c>
      <c r="J60" s="1396">
        <f t="shared" si="26"/>
        <v>19</v>
      </c>
      <c r="K60" s="1396">
        <f t="shared" si="27"/>
        <v>36</v>
      </c>
      <c r="L60" s="1396">
        <f t="shared" si="28"/>
        <v>55</v>
      </c>
      <c r="M60" s="877"/>
      <c r="N60" s="877" t="s">
        <v>523</v>
      </c>
      <c r="O60" s="3182"/>
    </row>
    <row r="61" spans="1:15" ht="18" customHeight="1" thickBot="1">
      <c r="A61" s="2728" t="s">
        <v>219</v>
      </c>
      <c r="B61" s="2728"/>
      <c r="C61" s="2728"/>
      <c r="D61" s="317">
        <f>SUM(D57:D60)</f>
        <v>88</v>
      </c>
      <c r="E61" s="317">
        <f t="shared" ref="E61:I61" si="29">SUM(E57:E60)</f>
        <v>139</v>
      </c>
      <c r="F61" s="317">
        <f t="shared" si="29"/>
        <v>227</v>
      </c>
      <c r="G61" s="317">
        <f t="shared" si="29"/>
        <v>0</v>
      </c>
      <c r="H61" s="317">
        <f t="shared" si="29"/>
        <v>0</v>
      </c>
      <c r="I61" s="317">
        <f t="shared" si="29"/>
        <v>0</v>
      </c>
      <c r="J61" s="317">
        <f t="shared" si="26"/>
        <v>88</v>
      </c>
      <c r="K61" s="317">
        <f t="shared" si="27"/>
        <v>139</v>
      </c>
      <c r="L61" s="317">
        <f t="shared" si="28"/>
        <v>227</v>
      </c>
      <c r="M61" s="208"/>
      <c r="N61" s="3170" t="s">
        <v>2348</v>
      </c>
      <c r="O61" s="3170"/>
    </row>
    <row r="62" spans="1:15" ht="18" customHeight="1" thickTop="1">
      <c r="A62" s="2101"/>
      <c r="B62" s="2101"/>
      <c r="C62" s="2101"/>
      <c r="D62" s="2129"/>
      <c r="E62" s="2129"/>
      <c r="F62" s="2129"/>
      <c r="G62" s="2129"/>
      <c r="H62" s="2129"/>
      <c r="I62" s="2129"/>
      <c r="J62" s="2129"/>
      <c r="K62" s="2129"/>
      <c r="L62" s="2129"/>
      <c r="M62" s="1405"/>
      <c r="N62" s="2124"/>
      <c r="O62" s="2124"/>
    </row>
    <row r="63" spans="1:15" ht="18" customHeight="1">
      <c r="A63" s="2644"/>
      <c r="B63" s="2644"/>
      <c r="C63" s="2644"/>
      <c r="D63" s="2649"/>
      <c r="E63" s="2649"/>
      <c r="F63" s="2649"/>
      <c r="G63" s="2649"/>
      <c r="H63" s="2649"/>
      <c r="I63" s="2649"/>
      <c r="J63" s="2649"/>
      <c r="K63" s="2649"/>
      <c r="L63" s="2649"/>
      <c r="M63" s="1405"/>
      <c r="N63" s="2648"/>
      <c r="O63" s="2648"/>
    </row>
    <row r="64" spans="1:15" ht="19.5" customHeight="1" thickBot="1">
      <c r="A64" s="3144" t="s">
        <v>2207</v>
      </c>
      <c r="B64" s="3144"/>
      <c r="C64" s="2194"/>
      <c r="D64" s="2194"/>
      <c r="E64" s="2194"/>
      <c r="F64" s="2194"/>
      <c r="G64" s="2194"/>
      <c r="H64" s="2194"/>
      <c r="I64" s="2194"/>
      <c r="J64" s="2194"/>
      <c r="K64" s="2194"/>
      <c r="L64" s="2194"/>
      <c r="M64" s="1575"/>
      <c r="N64" s="3091" t="s">
        <v>2206</v>
      </c>
      <c r="O64" s="3091"/>
    </row>
    <row r="65" spans="1:15" ht="18.75" customHeight="1" thickTop="1">
      <c r="A65" s="3058" t="s">
        <v>53</v>
      </c>
      <c r="B65" s="3058" t="s">
        <v>54</v>
      </c>
      <c r="C65" s="3058" t="s">
        <v>55</v>
      </c>
      <c r="D65" s="3048" t="s">
        <v>45</v>
      </c>
      <c r="E65" s="3048"/>
      <c r="F65" s="3048"/>
      <c r="G65" s="3048" t="s">
        <v>46</v>
      </c>
      <c r="H65" s="3048"/>
      <c r="I65" s="3048"/>
      <c r="J65" s="3048" t="s">
        <v>905</v>
      </c>
      <c r="K65" s="3048"/>
      <c r="L65" s="3048"/>
      <c r="M65" s="3051" t="s">
        <v>503</v>
      </c>
      <c r="N65" s="3051" t="s">
        <v>509</v>
      </c>
      <c r="O65" s="3051" t="s">
        <v>502</v>
      </c>
    </row>
    <row r="66" spans="1:15" ht="18.75" customHeight="1">
      <c r="A66" s="3054"/>
      <c r="B66" s="3054"/>
      <c r="C66" s="3054"/>
      <c r="D66" s="3049" t="s">
        <v>1673</v>
      </c>
      <c r="E66" s="3049"/>
      <c r="F66" s="3049"/>
      <c r="G66" s="3049" t="s">
        <v>463</v>
      </c>
      <c r="H66" s="3049"/>
      <c r="I66" s="3049"/>
      <c r="J66" s="3049" t="s">
        <v>464</v>
      </c>
      <c r="K66" s="3049"/>
      <c r="L66" s="3049"/>
      <c r="M66" s="3052"/>
      <c r="N66" s="3052"/>
      <c r="O66" s="3052"/>
    </row>
    <row r="67" spans="1:15" ht="18.75" customHeight="1">
      <c r="A67" s="3054"/>
      <c r="B67" s="3054"/>
      <c r="C67" s="3054"/>
      <c r="D67" s="1359" t="s">
        <v>931</v>
      </c>
      <c r="E67" s="1359" t="s">
        <v>1126</v>
      </c>
      <c r="F67" s="1364" t="s">
        <v>954</v>
      </c>
      <c r="G67" s="1359" t="s">
        <v>931</v>
      </c>
      <c r="H67" s="1359" t="s">
        <v>1126</v>
      </c>
      <c r="I67" s="1364" t="s">
        <v>954</v>
      </c>
      <c r="J67" s="1359" t="s">
        <v>931</v>
      </c>
      <c r="K67" s="1359" t="s">
        <v>1126</v>
      </c>
      <c r="L67" s="1364" t="s">
        <v>954</v>
      </c>
      <c r="M67" s="3052"/>
      <c r="N67" s="3052"/>
      <c r="O67" s="3052"/>
    </row>
    <row r="68" spans="1:15" ht="18.75" customHeight="1" thickBot="1">
      <c r="A68" s="3059"/>
      <c r="B68" s="3059"/>
      <c r="C68" s="3059"/>
      <c r="D68" s="1365" t="s">
        <v>934</v>
      </c>
      <c r="E68" s="1365" t="s">
        <v>935</v>
      </c>
      <c r="F68" s="1365" t="s">
        <v>936</v>
      </c>
      <c r="G68" s="1365" t="s">
        <v>934</v>
      </c>
      <c r="H68" s="1365" t="s">
        <v>935</v>
      </c>
      <c r="I68" s="1365" t="s">
        <v>936</v>
      </c>
      <c r="J68" s="1365" t="s">
        <v>934</v>
      </c>
      <c r="K68" s="1365" t="s">
        <v>935</v>
      </c>
      <c r="L68" s="1365" t="s">
        <v>936</v>
      </c>
      <c r="M68" s="3053"/>
      <c r="N68" s="3053"/>
      <c r="O68" s="3053"/>
    </row>
    <row r="69" spans="1:15" ht="22.5" customHeight="1">
      <c r="A69" s="2711" t="s">
        <v>42</v>
      </c>
      <c r="B69" s="1377" t="s">
        <v>77</v>
      </c>
      <c r="C69" s="1377"/>
      <c r="D69" s="996">
        <v>0</v>
      </c>
      <c r="E69" s="996">
        <v>75</v>
      </c>
      <c r="F69" s="996">
        <v>75</v>
      </c>
      <c r="G69" s="996">
        <v>0</v>
      </c>
      <c r="H69" s="996">
        <v>0</v>
      </c>
      <c r="I69" s="996">
        <v>0</v>
      </c>
      <c r="J69" s="996">
        <f>SUM(D69,G69)</f>
        <v>0</v>
      </c>
      <c r="K69" s="996">
        <f t="shared" ref="K69:L69" si="30">SUM(E69,H69)</f>
        <v>75</v>
      </c>
      <c r="L69" s="996">
        <f t="shared" si="30"/>
        <v>75</v>
      </c>
      <c r="M69" s="1391"/>
      <c r="N69" s="1391" t="s">
        <v>519</v>
      </c>
      <c r="O69" s="3179" t="s">
        <v>543</v>
      </c>
    </row>
    <row r="70" spans="1:15" ht="22.5" customHeight="1">
      <c r="A70" s="2741"/>
      <c r="B70" s="1323" t="s">
        <v>78</v>
      </c>
      <c r="C70" s="1323"/>
      <c r="D70" s="996">
        <v>0</v>
      </c>
      <c r="E70" s="1769">
        <v>57</v>
      </c>
      <c r="F70" s="996">
        <v>57</v>
      </c>
      <c r="G70" s="1383">
        <v>0</v>
      </c>
      <c r="H70" s="1383">
        <v>0</v>
      </c>
      <c r="I70" s="1383">
        <v>0</v>
      </c>
      <c r="J70" s="996">
        <f t="shared" ref="J70:J81" si="31">SUM(D70,G70)</f>
        <v>0</v>
      </c>
      <c r="K70" s="996">
        <f t="shared" ref="K70:K81" si="32">SUM(E70,H70)</f>
        <v>57</v>
      </c>
      <c r="L70" s="996">
        <f t="shared" ref="L70:L81" si="33">SUM(F70,I70)</f>
        <v>57</v>
      </c>
      <c r="M70" s="1378"/>
      <c r="N70" s="1378" t="s">
        <v>521</v>
      </c>
      <c r="O70" s="3061"/>
    </row>
    <row r="71" spans="1:15" ht="22.5" customHeight="1">
      <c r="A71" s="2741"/>
      <c r="B71" s="1323" t="s">
        <v>100</v>
      </c>
      <c r="C71" s="1323"/>
      <c r="D71" s="996">
        <v>0</v>
      </c>
      <c r="E71" s="1769">
        <v>88</v>
      </c>
      <c r="F71" s="996">
        <v>88</v>
      </c>
      <c r="G71" s="1383">
        <v>0</v>
      </c>
      <c r="H71" s="1383">
        <v>0</v>
      </c>
      <c r="I71" s="1383">
        <v>0</v>
      </c>
      <c r="J71" s="996">
        <f t="shared" si="31"/>
        <v>0</v>
      </c>
      <c r="K71" s="996">
        <f t="shared" si="32"/>
        <v>88</v>
      </c>
      <c r="L71" s="996">
        <f t="shared" si="33"/>
        <v>88</v>
      </c>
      <c r="M71" s="1378"/>
      <c r="N71" s="1378" t="s">
        <v>544</v>
      </c>
      <c r="O71" s="3061"/>
    </row>
    <row r="72" spans="1:15" ht="22.5" customHeight="1">
      <c r="A72" s="2741"/>
      <c r="B72" s="1323" t="s">
        <v>101</v>
      </c>
      <c r="C72" s="1323"/>
      <c r="D72" s="996">
        <v>0</v>
      </c>
      <c r="E72" s="1769">
        <v>58</v>
      </c>
      <c r="F72" s="996">
        <v>58</v>
      </c>
      <c r="G72" s="1383">
        <v>0</v>
      </c>
      <c r="H72" s="1383">
        <v>0</v>
      </c>
      <c r="I72" s="1383">
        <v>0</v>
      </c>
      <c r="J72" s="996">
        <f t="shared" si="31"/>
        <v>0</v>
      </c>
      <c r="K72" s="996">
        <f t="shared" si="32"/>
        <v>58</v>
      </c>
      <c r="L72" s="996">
        <f t="shared" si="33"/>
        <v>58</v>
      </c>
      <c r="M72" s="1378"/>
      <c r="N72" s="1378" t="s">
        <v>605</v>
      </c>
      <c r="O72" s="3061"/>
    </row>
    <row r="73" spans="1:15" ht="22.5" customHeight="1">
      <c r="A73" s="2741"/>
      <c r="B73" s="1338" t="s">
        <v>88</v>
      </c>
      <c r="C73" s="1338"/>
      <c r="D73" s="996">
        <v>0</v>
      </c>
      <c r="E73" s="1769">
        <v>110</v>
      </c>
      <c r="F73" s="996">
        <v>110</v>
      </c>
      <c r="G73" s="1383">
        <v>0</v>
      </c>
      <c r="H73" s="1383">
        <v>0</v>
      </c>
      <c r="I73" s="1383">
        <v>0</v>
      </c>
      <c r="J73" s="996">
        <f t="shared" si="31"/>
        <v>0</v>
      </c>
      <c r="K73" s="996">
        <f t="shared" si="32"/>
        <v>110</v>
      </c>
      <c r="L73" s="996">
        <f t="shared" si="33"/>
        <v>110</v>
      </c>
      <c r="M73" s="1378"/>
      <c r="N73" s="1378" t="s">
        <v>538</v>
      </c>
      <c r="O73" s="3061"/>
    </row>
    <row r="74" spans="1:15" ht="22.5" customHeight="1">
      <c r="A74" s="2741"/>
      <c r="B74" s="1338" t="s">
        <v>89</v>
      </c>
      <c r="C74" s="1338"/>
      <c r="D74" s="996">
        <v>0</v>
      </c>
      <c r="E74" s="1769">
        <v>138</v>
      </c>
      <c r="F74" s="996">
        <v>138</v>
      </c>
      <c r="G74" s="1383">
        <v>0</v>
      </c>
      <c r="H74" s="1383">
        <v>0</v>
      </c>
      <c r="I74" s="1383">
        <v>0</v>
      </c>
      <c r="J74" s="996">
        <f t="shared" si="31"/>
        <v>0</v>
      </c>
      <c r="K74" s="996">
        <f t="shared" si="32"/>
        <v>138</v>
      </c>
      <c r="L74" s="996">
        <f t="shared" si="33"/>
        <v>138</v>
      </c>
      <c r="M74" s="1378"/>
      <c r="N74" s="1378" t="s">
        <v>735</v>
      </c>
      <c r="O74" s="3061"/>
    </row>
    <row r="75" spans="1:15" ht="22.5" customHeight="1">
      <c r="A75" s="2741"/>
      <c r="B75" s="1323" t="s">
        <v>198</v>
      </c>
      <c r="C75" s="1338"/>
      <c r="D75" s="996">
        <v>0</v>
      </c>
      <c r="E75" s="1769">
        <v>78</v>
      </c>
      <c r="F75" s="996">
        <v>78</v>
      </c>
      <c r="G75" s="1383">
        <v>0</v>
      </c>
      <c r="H75" s="1383">
        <v>0</v>
      </c>
      <c r="I75" s="1383">
        <v>0</v>
      </c>
      <c r="J75" s="996">
        <f t="shared" si="31"/>
        <v>0</v>
      </c>
      <c r="K75" s="996">
        <f t="shared" si="32"/>
        <v>78</v>
      </c>
      <c r="L75" s="996">
        <f t="shared" si="33"/>
        <v>78</v>
      </c>
      <c r="M75" s="1378"/>
      <c r="N75" s="1381" t="s">
        <v>601</v>
      </c>
      <c r="O75" s="3062"/>
    </row>
    <row r="76" spans="1:15" ht="22.5" customHeight="1">
      <c r="A76" s="2706" t="s">
        <v>219</v>
      </c>
      <c r="B76" s="2706"/>
      <c r="C76" s="2706"/>
      <c r="D76" s="1383">
        <f>SUM(D69:D75)</f>
        <v>0</v>
      </c>
      <c r="E76" s="1383">
        <f t="shared" ref="E76:I76" si="34">SUM(E69:E75)</f>
        <v>604</v>
      </c>
      <c r="F76" s="996">
        <f t="shared" ref="F76:F87" si="35">SUM(D76:E76)</f>
        <v>604</v>
      </c>
      <c r="G76" s="1383">
        <f t="shared" si="34"/>
        <v>0</v>
      </c>
      <c r="H76" s="1383">
        <f t="shared" si="34"/>
        <v>0</v>
      </c>
      <c r="I76" s="1383">
        <f t="shared" si="34"/>
        <v>0</v>
      </c>
      <c r="J76" s="996">
        <f t="shared" si="31"/>
        <v>0</v>
      </c>
      <c r="K76" s="996">
        <f t="shared" si="32"/>
        <v>604</v>
      </c>
      <c r="L76" s="996">
        <f t="shared" si="33"/>
        <v>604</v>
      </c>
      <c r="M76" s="42"/>
      <c r="N76" s="3006" t="s">
        <v>2348</v>
      </c>
      <c r="O76" s="3006"/>
    </row>
    <row r="77" spans="1:15" ht="22.5" customHeight="1">
      <c r="A77" s="1338" t="s">
        <v>40</v>
      </c>
      <c r="B77" s="1338" t="s">
        <v>70</v>
      </c>
      <c r="C77" s="1338"/>
      <c r="D77" s="1383">
        <v>40</v>
      </c>
      <c r="E77" s="1383">
        <v>0</v>
      </c>
      <c r="F77" s="996">
        <f t="shared" si="35"/>
        <v>40</v>
      </c>
      <c r="G77" s="1383">
        <v>0</v>
      </c>
      <c r="H77" s="1383">
        <v>0</v>
      </c>
      <c r="I77" s="1383">
        <v>0</v>
      </c>
      <c r="J77" s="996">
        <f t="shared" si="31"/>
        <v>40</v>
      </c>
      <c r="K77" s="996">
        <f t="shared" si="32"/>
        <v>0</v>
      </c>
      <c r="L77" s="996">
        <f t="shared" si="33"/>
        <v>40</v>
      </c>
      <c r="M77" s="1378"/>
      <c r="N77" s="1378" t="s">
        <v>506</v>
      </c>
      <c r="O77" s="1378" t="s">
        <v>1202</v>
      </c>
    </row>
    <row r="78" spans="1:15" ht="22.5" customHeight="1">
      <c r="A78" s="2724" t="s">
        <v>281</v>
      </c>
      <c r="B78" s="1338" t="s">
        <v>100</v>
      </c>
      <c r="C78" s="1338"/>
      <c r="D78" s="1769">
        <v>7</v>
      </c>
      <c r="E78" s="1769">
        <v>22</v>
      </c>
      <c r="F78" s="996">
        <v>29</v>
      </c>
      <c r="G78" s="1383">
        <v>0</v>
      </c>
      <c r="H78" s="1383">
        <v>0</v>
      </c>
      <c r="I78" s="1383">
        <v>0</v>
      </c>
      <c r="J78" s="996">
        <f t="shared" ref="J78" si="36">SUM(D78,G78)</f>
        <v>7</v>
      </c>
      <c r="K78" s="996">
        <f t="shared" ref="K78" si="37">SUM(E78,H78)</f>
        <v>22</v>
      </c>
      <c r="L78" s="996">
        <f t="shared" ref="L78" si="38">SUM(F78,I78)</f>
        <v>29</v>
      </c>
      <c r="M78" s="1378"/>
      <c r="N78" s="1378" t="s">
        <v>544</v>
      </c>
      <c r="O78" s="3060" t="s">
        <v>736</v>
      </c>
    </row>
    <row r="79" spans="1:15" ht="22.5" customHeight="1">
      <c r="A79" s="2724"/>
      <c r="B79" s="1323" t="s">
        <v>1008</v>
      </c>
      <c r="C79" s="1338"/>
      <c r="D79" s="1769">
        <v>8</v>
      </c>
      <c r="E79" s="1769">
        <v>31</v>
      </c>
      <c r="F79" s="996">
        <v>39</v>
      </c>
      <c r="G79" s="1383">
        <v>0</v>
      </c>
      <c r="H79" s="1383">
        <v>0</v>
      </c>
      <c r="I79" s="1383">
        <v>0</v>
      </c>
      <c r="J79" s="996">
        <f t="shared" si="31"/>
        <v>8</v>
      </c>
      <c r="K79" s="996">
        <f t="shared" si="32"/>
        <v>31</v>
      </c>
      <c r="L79" s="996">
        <f t="shared" si="33"/>
        <v>39</v>
      </c>
      <c r="M79" s="1381"/>
      <c r="N79" s="1313" t="s">
        <v>1784</v>
      </c>
      <c r="O79" s="3062"/>
    </row>
    <row r="80" spans="1:15" ht="22.5" customHeight="1">
      <c r="A80" s="2706" t="s">
        <v>219</v>
      </c>
      <c r="B80" s="2706"/>
      <c r="C80" s="2706"/>
      <c r="D80" s="1383">
        <f>SUM(D78:D79)</f>
        <v>15</v>
      </c>
      <c r="E80" s="1383">
        <f>SUM(E78:E79)</f>
        <v>53</v>
      </c>
      <c r="F80" s="996">
        <f t="shared" si="35"/>
        <v>68</v>
      </c>
      <c r="G80" s="1383">
        <v>0</v>
      </c>
      <c r="H80" s="1383">
        <v>0</v>
      </c>
      <c r="I80" s="1383">
        <v>0</v>
      </c>
      <c r="J80" s="996">
        <f t="shared" si="31"/>
        <v>15</v>
      </c>
      <c r="K80" s="996">
        <f t="shared" si="32"/>
        <v>53</v>
      </c>
      <c r="L80" s="996">
        <f t="shared" si="33"/>
        <v>68</v>
      </c>
      <c r="M80" s="42"/>
      <c r="N80" s="3006" t="s">
        <v>2348</v>
      </c>
      <c r="O80" s="3006"/>
    </row>
    <row r="81" spans="1:15" ht="22.5" customHeight="1">
      <c r="A81" s="2724" t="s">
        <v>65</v>
      </c>
      <c r="B81" s="1338" t="s">
        <v>100</v>
      </c>
      <c r="C81" s="1338"/>
      <c r="D81" s="1769">
        <v>46</v>
      </c>
      <c r="E81" s="1769">
        <v>29</v>
      </c>
      <c r="F81" s="996">
        <v>75</v>
      </c>
      <c r="G81" s="1383">
        <v>0</v>
      </c>
      <c r="H81" s="1383">
        <v>0</v>
      </c>
      <c r="I81" s="1383">
        <v>0</v>
      </c>
      <c r="J81" s="996">
        <f t="shared" si="31"/>
        <v>46</v>
      </c>
      <c r="K81" s="996">
        <f t="shared" si="32"/>
        <v>29</v>
      </c>
      <c r="L81" s="996">
        <f t="shared" si="33"/>
        <v>75</v>
      </c>
      <c r="M81" s="1378"/>
      <c r="N81" s="1378" t="s">
        <v>544</v>
      </c>
      <c r="O81" s="2780" t="s">
        <v>1168</v>
      </c>
    </row>
    <row r="82" spans="1:15" ht="22.5" customHeight="1">
      <c r="A82" s="2724"/>
      <c r="B82" s="1338" t="s">
        <v>287</v>
      </c>
      <c r="C82" s="1338"/>
      <c r="D82" s="1769">
        <v>50</v>
      </c>
      <c r="E82" s="1769">
        <v>25</v>
      </c>
      <c r="F82" s="996">
        <v>75</v>
      </c>
      <c r="G82" s="1383">
        <v>0</v>
      </c>
      <c r="H82" s="1383">
        <v>0</v>
      </c>
      <c r="I82" s="1383">
        <v>0</v>
      </c>
      <c r="J82" s="996">
        <f t="shared" ref="J82:J90" si="39">SUM(D82,G82)</f>
        <v>50</v>
      </c>
      <c r="K82" s="996">
        <f t="shared" ref="K82:K90" si="40">SUM(E82,H82)</f>
        <v>25</v>
      </c>
      <c r="L82" s="996">
        <f t="shared" ref="L82:L90" si="41">SUM(F82,I82)</f>
        <v>75</v>
      </c>
      <c r="M82" s="1378"/>
      <c r="N82" s="1378" t="s">
        <v>605</v>
      </c>
      <c r="O82" s="2781"/>
    </row>
    <row r="83" spans="1:15" ht="22.5" customHeight="1">
      <c r="A83" s="2724"/>
      <c r="B83" s="1338" t="s">
        <v>288</v>
      </c>
      <c r="C83" s="1338"/>
      <c r="D83" s="1769">
        <v>57</v>
      </c>
      <c r="E83" s="1769">
        <v>14</v>
      </c>
      <c r="F83" s="996">
        <v>71</v>
      </c>
      <c r="G83" s="1383">
        <v>0</v>
      </c>
      <c r="H83" s="1383">
        <v>0</v>
      </c>
      <c r="I83" s="1383">
        <v>0</v>
      </c>
      <c r="J83" s="996">
        <f t="shared" si="39"/>
        <v>57</v>
      </c>
      <c r="K83" s="996">
        <f t="shared" si="40"/>
        <v>14</v>
      </c>
      <c r="L83" s="996">
        <f t="shared" si="41"/>
        <v>71</v>
      </c>
      <c r="M83" s="1378"/>
      <c r="N83" s="1378" t="s">
        <v>538</v>
      </c>
      <c r="O83" s="2781"/>
    </row>
    <row r="84" spans="1:15" ht="22.5" customHeight="1">
      <c r="A84" s="2724"/>
      <c r="B84" s="1338" t="s">
        <v>89</v>
      </c>
      <c r="C84" s="1338"/>
      <c r="D84" s="1769">
        <v>50</v>
      </c>
      <c r="E84" s="1769">
        <v>25</v>
      </c>
      <c r="F84" s="996">
        <v>75</v>
      </c>
      <c r="G84" s="1383">
        <v>0</v>
      </c>
      <c r="H84" s="1383">
        <v>0</v>
      </c>
      <c r="I84" s="1383">
        <v>0</v>
      </c>
      <c r="J84" s="996">
        <f t="shared" si="39"/>
        <v>50</v>
      </c>
      <c r="K84" s="996">
        <f t="shared" si="40"/>
        <v>25</v>
      </c>
      <c r="L84" s="996">
        <f t="shared" si="41"/>
        <v>75</v>
      </c>
      <c r="M84" s="1378"/>
      <c r="N84" s="1378" t="s">
        <v>539</v>
      </c>
      <c r="O84" s="2781"/>
    </row>
    <row r="85" spans="1:15" ht="22.5" customHeight="1">
      <c r="A85" s="2724"/>
      <c r="B85" s="1338" t="s">
        <v>289</v>
      </c>
      <c r="C85" s="1338"/>
      <c r="D85" s="1769">
        <v>49</v>
      </c>
      <c r="E85" s="1769">
        <v>31</v>
      </c>
      <c r="F85" s="996">
        <v>80</v>
      </c>
      <c r="G85" s="1383">
        <v>0</v>
      </c>
      <c r="H85" s="1383">
        <v>0</v>
      </c>
      <c r="I85" s="1383">
        <v>0</v>
      </c>
      <c r="J85" s="996">
        <f t="shared" si="39"/>
        <v>49</v>
      </c>
      <c r="K85" s="996">
        <f t="shared" si="40"/>
        <v>31</v>
      </c>
      <c r="L85" s="996">
        <f t="shared" si="41"/>
        <v>80</v>
      </c>
      <c r="M85" s="1378"/>
      <c r="N85" s="1378" t="s">
        <v>607</v>
      </c>
      <c r="O85" s="2781"/>
    </row>
    <row r="86" spans="1:15" ht="22.5" customHeight="1">
      <c r="A86" s="2724"/>
      <c r="B86" s="1338" t="s">
        <v>67</v>
      </c>
      <c r="C86" s="1338"/>
      <c r="D86" s="1769">
        <v>22</v>
      </c>
      <c r="E86" s="1769">
        <v>1</v>
      </c>
      <c r="F86" s="996">
        <v>23</v>
      </c>
      <c r="G86" s="1383">
        <v>0</v>
      </c>
      <c r="H86" s="1383">
        <v>0</v>
      </c>
      <c r="I86" s="1383">
        <v>0</v>
      </c>
      <c r="J86" s="996">
        <f t="shared" si="39"/>
        <v>22</v>
      </c>
      <c r="K86" s="996">
        <f t="shared" si="40"/>
        <v>1</v>
      </c>
      <c r="L86" s="996">
        <f t="shared" si="41"/>
        <v>23</v>
      </c>
      <c r="M86" s="1378"/>
      <c r="N86" s="1378" t="s">
        <v>494</v>
      </c>
      <c r="O86" s="3032"/>
    </row>
    <row r="87" spans="1:15" ht="22.5" customHeight="1">
      <c r="A87" s="2706" t="s">
        <v>219</v>
      </c>
      <c r="B87" s="2706"/>
      <c r="C87" s="2706"/>
      <c r="D87" s="1383">
        <f>SUM(D81:D86)</f>
        <v>274</v>
      </c>
      <c r="E87" s="1383">
        <f>SUM(E81:E86)</f>
        <v>125</v>
      </c>
      <c r="F87" s="996">
        <f t="shared" si="35"/>
        <v>399</v>
      </c>
      <c r="G87" s="1383">
        <v>0</v>
      </c>
      <c r="H87" s="1383">
        <v>0</v>
      </c>
      <c r="I87" s="1383">
        <v>0</v>
      </c>
      <c r="J87" s="996">
        <f t="shared" si="39"/>
        <v>274</v>
      </c>
      <c r="K87" s="996">
        <f t="shared" si="40"/>
        <v>125</v>
      </c>
      <c r="L87" s="996">
        <f t="shared" si="41"/>
        <v>399</v>
      </c>
      <c r="M87" s="42"/>
      <c r="N87" s="3006" t="s">
        <v>2348</v>
      </c>
      <c r="O87" s="3006"/>
    </row>
    <row r="88" spans="1:15" ht="22.5" customHeight="1">
      <c r="A88" s="2709" t="s">
        <v>290</v>
      </c>
      <c r="B88" s="1368" t="s">
        <v>1107</v>
      </c>
      <c r="C88" s="1368"/>
      <c r="D88" s="1771">
        <v>60</v>
      </c>
      <c r="E88" s="1771">
        <v>35</v>
      </c>
      <c r="F88" s="996">
        <v>95</v>
      </c>
      <c r="G88" s="1390">
        <v>0</v>
      </c>
      <c r="H88" s="1390">
        <v>0</v>
      </c>
      <c r="I88" s="1390">
        <v>0</v>
      </c>
      <c r="J88" s="996">
        <f t="shared" si="39"/>
        <v>60</v>
      </c>
      <c r="K88" s="996">
        <f t="shared" si="40"/>
        <v>35</v>
      </c>
      <c r="L88" s="996">
        <f t="shared" si="41"/>
        <v>95</v>
      </c>
      <c r="M88" s="1394"/>
      <c r="N88" s="35" t="s">
        <v>496</v>
      </c>
      <c r="O88" s="3060" t="s">
        <v>1822</v>
      </c>
    </row>
    <row r="89" spans="1:15" ht="22.5" customHeight="1">
      <c r="A89" s="2711"/>
      <c r="B89" s="1368" t="s">
        <v>170</v>
      </c>
      <c r="C89" s="1368"/>
      <c r="D89" s="1771">
        <v>38</v>
      </c>
      <c r="E89" s="1771">
        <v>12</v>
      </c>
      <c r="F89" s="1776">
        <v>50</v>
      </c>
      <c r="G89" s="1390">
        <v>0</v>
      </c>
      <c r="H89" s="1390">
        <v>0</v>
      </c>
      <c r="I89" s="1390">
        <v>0</v>
      </c>
      <c r="J89" s="1396">
        <f t="shared" si="39"/>
        <v>38</v>
      </c>
      <c r="K89" s="1396">
        <f t="shared" si="40"/>
        <v>12</v>
      </c>
      <c r="L89" s="1396">
        <f t="shared" si="41"/>
        <v>50</v>
      </c>
      <c r="M89" s="1394"/>
      <c r="N89" s="1330" t="s">
        <v>1763</v>
      </c>
      <c r="O89" s="3062"/>
    </row>
    <row r="90" spans="1:15" ht="22.5" customHeight="1" thickBot="1">
      <c r="A90" s="2728" t="s">
        <v>219</v>
      </c>
      <c r="B90" s="2728"/>
      <c r="C90" s="1360"/>
      <c r="D90" s="317">
        <f>SUM(D88:D89)</f>
        <v>98</v>
      </c>
      <c r="E90" s="317">
        <f t="shared" ref="E90:I90" si="42">SUM(E88:E89)</f>
        <v>47</v>
      </c>
      <c r="F90" s="317">
        <f t="shared" si="42"/>
        <v>145</v>
      </c>
      <c r="G90" s="317">
        <f t="shared" si="42"/>
        <v>0</v>
      </c>
      <c r="H90" s="317">
        <f t="shared" si="42"/>
        <v>0</v>
      </c>
      <c r="I90" s="317">
        <f t="shared" si="42"/>
        <v>0</v>
      </c>
      <c r="J90" s="317">
        <f t="shared" si="39"/>
        <v>98</v>
      </c>
      <c r="K90" s="317">
        <f t="shared" si="40"/>
        <v>47</v>
      </c>
      <c r="L90" s="317">
        <f t="shared" si="41"/>
        <v>145</v>
      </c>
      <c r="M90" s="208"/>
      <c r="N90" s="3170" t="s">
        <v>2348</v>
      </c>
      <c r="O90" s="3170"/>
    </row>
    <row r="91" spans="1:15" ht="19.5" customHeight="1" thickTop="1" thickBot="1">
      <c r="A91" s="3144" t="s">
        <v>2207</v>
      </c>
      <c r="B91" s="3144"/>
      <c r="C91" s="2194"/>
      <c r="D91" s="2194"/>
      <c r="E91" s="2194"/>
      <c r="F91" s="2194"/>
      <c r="G91" s="2194"/>
      <c r="H91" s="2194"/>
      <c r="I91" s="2194"/>
      <c r="J91" s="2194"/>
      <c r="K91" s="2194"/>
      <c r="L91" s="2194"/>
      <c r="M91" s="1575"/>
      <c r="N91" s="3091" t="s">
        <v>2206</v>
      </c>
      <c r="O91" s="3091"/>
    </row>
    <row r="92" spans="1:15" ht="18.75" customHeight="1" thickTop="1">
      <c r="A92" s="3058" t="s">
        <v>53</v>
      </c>
      <c r="B92" s="3058" t="s">
        <v>54</v>
      </c>
      <c r="C92" s="3058" t="s">
        <v>55</v>
      </c>
      <c r="D92" s="3048" t="s">
        <v>45</v>
      </c>
      <c r="E92" s="3048"/>
      <c r="F92" s="3048"/>
      <c r="G92" s="3048" t="s">
        <v>46</v>
      </c>
      <c r="H92" s="3048"/>
      <c r="I92" s="3048"/>
      <c r="J92" s="3048" t="s">
        <v>905</v>
      </c>
      <c r="K92" s="3048"/>
      <c r="L92" s="3048"/>
      <c r="M92" s="3051" t="s">
        <v>503</v>
      </c>
      <c r="N92" s="3051" t="s">
        <v>509</v>
      </c>
      <c r="O92" s="3051" t="s">
        <v>502</v>
      </c>
    </row>
    <row r="93" spans="1:15" ht="18.75" customHeight="1">
      <c r="A93" s="3054"/>
      <c r="B93" s="3054"/>
      <c r="C93" s="3054"/>
      <c r="D93" s="3049" t="s">
        <v>1673</v>
      </c>
      <c r="E93" s="3049"/>
      <c r="F93" s="3049"/>
      <c r="G93" s="3049" t="s">
        <v>463</v>
      </c>
      <c r="H93" s="3049"/>
      <c r="I93" s="3049"/>
      <c r="J93" s="3049" t="s">
        <v>464</v>
      </c>
      <c r="K93" s="3049"/>
      <c r="L93" s="3049"/>
      <c r="M93" s="3052"/>
      <c r="N93" s="3052"/>
      <c r="O93" s="3052"/>
    </row>
    <row r="94" spans="1:15" ht="18" customHeight="1">
      <c r="A94" s="3054"/>
      <c r="B94" s="3054"/>
      <c r="C94" s="3054"/>
      <c r="D94" s="1359" t="s">
        <v>931</v>
      </c>
      <c r="E94" s="1359" t="s">
        <v>1126</v>
      </c>
      <c r="F94" s="1364" t="s">
        <v>954</v>
      </c>
      <c r="G94" s="1359" t="s">
        <v>931</v>
      </c>
      <c r="H94" s="1359" t="s">
        <v>1126</v>
      </c>
      <c r="I94" s="1364" t="s">
        <v>954</v>
      </c>
      <c r="J94" s="1364" t="s">
        <v>931</v>
      </c>
      <c r="K94" s="1364" t="s">
        <v>932</v>
      </c>
      <c r="L94" s="1364" t="s">
        <v>954</v>
      </c>
      <c r="M94" s="3052"/>
      <c r="N94" s="3052"/>
      <c r="O94" s="3052"/>
    </row>
    <row r="95" spans="1:15" ht="18" customHeight="1" thickBot="1">
      <c r="A95" s="3059"/>
      <c r="B95" s="3059"/>
      <c r="C95" s="3059"/>
      <c r="D95" s="1365" t="s">
        <v>934</v>
      </c>
      <c r="E95" s="1365" t="s">
        <v>935</v>
      </c>
      <c r="F95" s="1365" t="s">
        <v>936</v>
      </c>
      <c r="G95" s="1365" t="s">
        <v>934</v>
      </c>
      <c r="H95" s="1365" t="s">
        <v>935</v>
      </c>
      <c r="I95" s="1365" t="s">
        <v>936</v>
      </c>
      <c r="J95" s="1365" t="s">
        <v>934</v>
      </c>
      <c r="K95" s="1365" t="s">
        <v>935</v>
      </c>
      <c r="L95" s="1365" t="s">
        <v>936</v>
      </c>
      <c r="M95" s="3053"/>
      <c r="N95" s="3053"/>
      <c r="O95" s="3053"/>
    </row>
    <row r="96" spans="1:15" ht="27" customHeight="1">
      <c r="A96" s="3177" t="s">
        <v>283</v>
      </c>
      <c r="B96" s="1358" t="s">
        <v>258</v>
      </c>
      <c r="C96" s="1358"/>
      <c r="D96" s="1770">
        <v>21</v>
      </c>
      <c r="E96" s="1770">
        <v>28</v>
      </c>
      <c r="F96" s="1770">
        <v>49</v>
      </c>
      <c r="G96" s="1389">
        <v>0</v>
      </c>
      <c r="H96" s="1389">
        <v>0</v>
      </c>
      <c r="I96" s="1389">
        <v>0</v>
      </c>
      <c r="J96" s="1389">
        <f>SUM(D96,G96)</f>
        <v>21</v>
      </c>
      <c r="K96" s="1389">
        <f t="shared" ref="K96:L96" si="43">SUM(E96,H96)</f>
        <v>28</v>
      </c>
      <c r="L96" s="1389">
        <f t="shared" si="43"/>
        <v>49</v>
      </c>
      <c r="M96" s="217"/>
      <c r="N96" s="217" t="s">
        <v>673</v>
      </c>
      <c r="O96" s="3179" t="s">
        <v>737</v>
      </c>
    </row>
    <row r="97" spans="1:15" ht="27" customHeight="1">
      <c r="A97" s="3178"/>
      <c r="B97" s="1338" t="s">
        <v>236</v>
      </c>
      <c r="C97" s="1338"/>
      <c r="D97" s="1769">
        <v>19</v>
      </c>
      <c r="E97" s="1769">
        <v>17</v>
      </c>
      <c r="F97" s="1769">
        <v>36</v>
      </c>
      <c r="G97" s="1383">
        <v>0</v>
      </c>
      <c r="H97" s="1383">
        <v>0</v>
      </c>
      <c r="I97" s="1383">
        <v>0</v>
      </c>
      <c r="J97" s="1383">
        <f t="shared" ref="J97:J100" si="44">SUM(D97,G97)</f>
        <v>19</v>
      </c>
      <c r="K97" s="1383">
        <f t="shared" ref="K97:K100" si="45">SUM(E97,H97)</f>
        <v>17</v>
      </c>
      <c r="L97" s="1383">
        <f t="shared" ref="L97:L100" si="46">SUM(F97,I97)</f>
        <v>36</v>
      </c>
      <c r="M97" s="42"/>
      <c r="N97" s="42" t="s">
        <v>672</v>
      </c>
      <c r="O97" s="3061"/>
    </row>
    <row r="98" spans="1:15" ht="27" customHeight="1">
      <c r="A98" s="3178"/>
      <c r="B98" s="1338" t="s">
        <v>291</v>
      </c>
      <c r="C98" s="1338"/>
      <c r="D98" s="1769">
        <v>19</v>
      </c>
      <c r="E98" s="1769">
        <v>20</v>
      </c>
      <c r="F98" s="1769">
        <v>39</v>
      </c>
      <c r="G98" s="1383">
        <v>0</v>
      </c>
      <c r="H98" s="1383">
        <v>0</v>
      </c>
      <c r="I98" s="1383">
        <v>0</v>
      </c>
      <c r="J98" s="1383">
        <f t="shared" si="44"/>
        <v>19</v>
      </c>
      <c r="K98" s="1383">
        <f t="shared" si="45"/>
        <v>20</v>
      </c>
      <c r="L98" s="1383">
        <f t="shared" si="46"/>
        <v>39</v>
      </c>
      <c r="M98" s="42"/>
      <c r="N98" s="42" t="s">
        <v>677</v>
      </c>
      <c r="O98" s="3061"/>
    </row>
    <row r="99" spans="1:15" ht="27" customHeight="1">
      <c r="A99" s="3178"/>
      <c r="B99" s="1338" t="s">
        <v>238</v>
      </c>
      <c r="C99" s="1338"/>
      <c r="D99" s="1769">
        <v>26</v>
      </c>
      <c r="E99" s="1769">
        <v>16</v>
      </c>
      <c r="F99" s="1769">
        <v>42</v>
      </c>
      <c r="G99" s="1383">
        <v>0</v>
      </c>
      <c r="H99" s="1383">
        <v>0</v>
      </c>
      <c r="I99" s="1383">
        <v>0</v>
      </c>
      <c r="J99" s="1383">
        <f t="shared" si="44"/>
        <v>26</v>
      </c>
      <c r="K99" s="1383">
        <f t="shared" si="45"/>
        <v>16</v>
      </c>
      <c r="L99" s="1383">
        <f t="shared" si="46"/>
        <v>42</v>
      </c>
      <c r="M99" s="42"/>
      <c r="N99" s="42" t="s">
        <v>674</v>
      </c>
      <c r="O99" s="3062"/>
    </row>
    <row r="100" spans="1:15" ht="27" customHeight="1">
      <c r="A100" s="2706" t="s">
        <v>219</v>
      </c>
      <c r="B100" s="2706"/>
      <c r="C100" s="2706"/>
      <c r="D100" s="996">
        <f>SUM(D96:D99)</f>
        <v>85</v>
      </c>
      <c r="E100" s="996">
        <f>SUM(E96:E99)</f>
        <v>81</v>
      </c>
      <c r="F100" s="996">
        <f t="shared" ref="F100" si="47">SUM(D100:E100)</f>
        <v>166</v>
      </c>
      <c r="G100" s="996">
        <v>0</v>
      </c>
      <c r="H100" s="996">
        <v>0</v>
      </c>
      <c r="I100" s="996">
        <v>0</v>
      </c>
      <c r="J100" s="996">
        <f t="shared" si="44"/>
        <v>85</v>
      </c>
      <c r="K100" s="996">
        <f t="shared" si="45"/>
        <v>81</v>
      </c>
      <c r="L100" s="996">
        <f t="shared" si="46"/>
        <v>166</v>
      </c>
      <c r="M100" s="42"/>
      <c r="N100" s="3006" t="s">
        <v>2348</v>
      </c>
      <c r="O100" s="3006"/>
    </row>
    <row r="101" spans="1:15" ht="20.25" customHeight="1">
      <c r="A101" s="2786" t="s">
        <v>50</v>
      </c>
      <c r="B101" s="2786"/>
      <c r="C101" s="2786"/>
      <c r="D101" s="1383">
        <f t="shared" ref="D101:L101" si="48">SUM(D100,D90,D87,D80,D77,D76,D61,D56,D49,D44,D39,D30,D25,D17,D9:D11)</f>
        <v>1642</v>
      </c>
      <c r="E101" s="1383">
        <f t="shared" si="48"/>
        <v>1783</v>
      </c>
      <c r="F101" s="1383">
        <f t="shared" si="48"/>
        <v>3425</v>
      </c>
      <c r="G101" s="1383">
        <f t="shared" si="48"/>
        <v>0</v>
      </c>
      <c r="H101" s="1383">
        <f t="shared" si="48"/>
        <v>0</v>
      </c>
      <c r="I101" s="1383">
        <f t="shared" si="48"/>
        <v>0</v>
      </c>
      <c r="J101" s="1383">
        <f t="shared" si="48"/>
        <v>1642</v>
      </c>
      <c r="K101" s="1383">
        <f t="shared" si="48"/>
        <v>1783</v>
      </c>
      <c r="L101" s="1383">
        <f t="shared" si="48"/>
        <v>3425</v>
      </c>
      <c r="M101" s="3176" t="s">
        <v>500</v>
      </c>
      <c r="N101" s="3176"/>
      <c r="O101" s="3176"/>
    </row>
    <row r="102" spans="1:15" ht="20.25" customHeight="1">
      <c r="A102" s="3120" t="s">
        <v>51</v>
      </c>
      <c r="B102" s="3120"/>
      <c r="C102" s="3120"/>
      <c r="D102" s="3120"/>
      <c r="E102" s="3120"/>
      <c r="F102" s="3120"/>
      <c r="G102" s="3120"/>
      <c r="H102" s="3120"/>
      <c r="I102" s="3120"/>
      <c r="J102" s="3120"/>
      <c r="K102" s="3120"/>
      <c r="L102" s="3120"/>
      <c r="M102" s="3176" t="s">
        <v>901</v>
      </c>
      <c r="N102" s="3176"/>
      <c r="O102" s="3176"/>
    </row>
    <row r="103" spans="1:15" ht="18" customHeight="1">
      <c r="A103" s="2709" t="s">
        <v>1000</v>
      </c>
      <c r="B103" s="1338" t="s">
        <v>235</v>
      </c>
      <c r="C103" s="1338"/>
      <c r="D103" s="1769">
        <v>16</v>
      </c>
      <c r="E103" s="1769">
        <v>6</v>
      </c>
      <c r="F103" s="1769">
        <v>22</v>
      </c>
      <c r="G103" s="1383">
        <v>0</v>
      </c>
      <c r="H103" s="1383">
        <v>0</v>
      </c>
      <c r="I103" s="1383">
        <v>0</v>
      </c>
      <c r="J103" s="1383">
        <f t="shared" ref="J103" si="49">SUM(D103,G103)</f>
        <v>16</v>
      </c>
      <c r="K103" s="1383">
        <f t="shared" ref="K103:K113" si="50">SUM(E103,H103)</f>
        <v>6</v>
      </c>
      <c r="L103" s="1383">
        <f t="shared" ref="L103:L113" si="51">SUM(F103,I103)</f>
        <v>22</v>
      </c>
      <c r="M103" s="110"/>
      <c r="N103" s="1573" t="s">
        <v>1760</v>
      </c>
      <c r="O103" s="3046" t="s">
        <v>1762</v>
      </c>
    </row>
    <row r="104" spans="1:15" ht="18" customHeight="1">
      <c r="A104" s="2711"/>
      <c r="B104" s="1760" t="s">
        <v>97</v>
      </c>
      <c r="C104" s="1760"/>
      <c r="D104" s="1769">
        <v>2</v>
      </c>
      <c r="E104" s="1769">
        <v>1</v>
      </c>
      <c r="F104" s="1769">
        <v>3</v>
      </c>
      <c r="G104" s="1769">
        <v>0</v>
      </c>
      <c r="H104" s="1769">
        <v>0</v>
      </c>
      <c r="I104" s="1769">
        <v>0</v>
      </c>
      <c r="J104" s="1769">
        <f t="shared" ref="J104" si="52">SUM(D104,G104)</f>
        <v>2</v>
      </c>
      <c r="K104" s="1769">
        <f t="shared" ref="K104" si="53">SUM(E104,H104)</f>
        <v>1</v>
      </c>
      <c r="L104" s="1769">
        <f t="shared" ref="L104" si="54">SUM(F104,I104)</f>
        <v>3</v>
      </c>
      <c r="M104" s="110"/>
      <c r="N104" s="1512" t="s">
        <v>533</v>
      </c>
      <c r="O104" s="3047"/>
    </row>
    <row r="105" spans="1:15" ht="18" customHeight="1">
      <c r="A105" s="3188" t="s">
        <v>219</v>
      </c>
      <c r="B105" s="3188"/>
      <c r="C105" s="3188"/>
      <c r="D105" s="49">
        <f>SUM(D103:D104)</f>
        <v>18</v>
      </c>
      <c r="E105" s="49">
        <f t="shared" ref="E105:L105" si="55">SUM(E103:E104)</f>
        <v>7</v>
      </c>
      <c r="F105" s="49">
        <f t="shared" si="55"/>
        <v>25</v>
      </c>
      <c r="G105" s="49">
        <f t="shared" si="55"/>
        <v>0</v>
      </c>
      <c r="H105" s="49">
        <f t="shared" si="55"/>
        <v>0</v>
      </c>
      <c r="I105" s="49">
        <f t="shared" si="55"/>
        <v>0</v>
      </c>
      <c r="J105" s="49">
        <f t="shared" si="55"/>
        <v>18</v>
      </c>
      <c r="K105" s="49">
        <f t="shared" si="55"/>
        <v>7</v>
      </c>
      <c r="L105" s="49">
        <f t="shared" si="55"/>
        <v>25</v>
      </c>
      <c r="M105" s="110"/>
      <c r="N105" s="3190" t="s">
        <v>2348</v>
      </c>
      <c r="O105" s="3190"/>
    </row>
    <row r="106" spans="1:15" ht="29.25" customHeight="1">
      <c r="A106" s="2417" t="s">
        <v>189</v>
      </c>
      <c r="B106" s="1338" t="s">
        <v>22</v>
      </c>
      <c r="C106" s="1338"/>
      <c r="D106" s="1769">
        <v>29</v>
      </c>
      <c r="E106" s="1769">
        <v>3</v>
      </c>
      <c r="F106" s="1769">
        <v>32</v>
      </c>
      <c r="G106" s="1383">
        <v>0</v>
      </c>
      <c r="H106" s="1383">
        <v>0</v>
      </c>
      <c r="I106" s="1383">
        <v>0</v>
      </c>
      <c r="J106" s="1383">
        <f>SUM(D106,G106)</f>
        <v>29</v>
      </c>
      <c r="K106" s="1383">
        <f t="shared" si="50"/>
        <v>3</v>
      </c>
      <c r="L106" s="1383">
        <f t="shared" si="51"/>
        <v>32</v>
      </c>
      <c r="M106" s="42"/>
      <c r="N106" s="42" t="s">
        <v>507</v>
      </c>
      <c r="O106" s="964" t="s">
        <v>678</v>
      </c>
    </row>
    <row r="107" spans="1:15" ht="20.25" customHeight="1">
      <c r="A107" s="3186" t="s">
        <v>26</v>
      </c>
      <c r="B107" s="1760" t="s">
        <v>101</v>
      </c>
      <c r="C107" s="1760"/>
      <c r="D107" s="1769">
        <v>6</v>
      </c>
      <c r="E107" s="1769">
        <v>5</v>
      </c>
      <c r="F107" s="1769">
        <v>11</v>
      </c>
      <c r="G107" s="1769">
        <v>0</v>
      </c>
      <c r="H107" s="1769">
        <v>0</v>
      </c>
      <c r="I107" s="1769">
        <v>0</v>
      </c>
      <c r="J107" s="1769">
        <f>SUM(D107,G107)</f>
        <v>6</v>
      </c>
      <c r="K107" s="1769">
        <f t="shared" ref="K107" si="56">SUM(E107,H107)</f>
        <v>5</v>
      </c>
      <c r="L107" s="1769">
        <f t="shared" ref="L107" si="57">SUM(F107,I107)</f>
        <v>11</v>
      </c>
      <c r="M107" s="1512"/>
      <c r="N107" s="1512" t="s">
        <v>605</v>
      </c>
      <c r="O107" s="3060" t="s">
        <v>1820</v>
      </c>
    </row>
    <row r="108" spans="1:15" ht="29.25" customHeight="1">
      <c r="A108" s="3187"/>
      <c r="B108" s="1622" t="s">
        <v>174</v>
      </c>
      <c r="C108" s="1338"/>
      <c r="D108" s="1769">
        <v>20</v>
      </c>
      <c r="E108" s="1769">
        <v>11</v>
      </c>
      <c r="F108" s="1769">
        <v>31</v>
      </c>
      <c r="G108" s="334">
        <v>0</v>
      </c>
      <c r="H108" s="334">
        <v>0</v>
      </c>
      <c r="I108" s="334">
        <v>0</v>
      </c>
      <c r="J108" s="1383">
        <f t="shared" ref="J108" si="58">SUM(D108,G108)</f>
        <v>20</v>
      </c>
      <c r="K108" s="1383">
        <f t="shared" si="50"/>
        <v>11</v>
      </c>
      <c r="L108" s="1383">
        <f t="shared" si="51"/>
        <v>31</v>
      </c>
      <c r="M108" s="42"/>
      <c r="N108" s="126" t="s">
        <v>687</v>
      </c>
      <c r="O108" s="3062"/>
    </row>
    <row r="109" spans="1:15" ht="26.25" customHeight="1">
      <c r="A109" s="3188" t="s">
        <v>219</v>
      </c>
      <c r="B109" s="3188"/>
      <c r="C109" s="3188"/>
      <c r="D109" s="1769">
        <f>SUM(D107:D108)</f>
        <v>26</v>
      </c>
      <c r="E109" s="1769">
        <f t="shared" ref="E109:L109" si="59">SUM(E107:E108)</f>
        <v>16</v>
      </c>
      <c r="F109" s="1769">
        <f t="shared" si="59"/>
        <v>42</v>
      </c>
      <c r="G109" s="1769">
        <f t="shared" si="59"/>
        <v>0</v>
      </c>
      <c r="H109" s="1769">
        <f t="shared" si="59"/>
        <v>0</v>
      </c>
      <c r="I109" s="1769">
        <f t="shared" si="59"/>
        <v>0</v>
      </c>
      <c r="J109" s="1769">
        <f t="shared" si="59"/>
        <v>26</v>
      </c>
      <c r="K109" s="1769">
        <f t="shared" si="59"/>
        <v>16</v>
      </c>
      <c r="L109" s="1769">
        <f t="shared" si="59"/>
        <v>42</v>
      </c>
      <c r="M109" s="1512"/>
      <c r="N109" s="3189" t="s">
        <v>2348</v>
      </c>
      <c r="O109" s="3189"/>
    </row>
    <row r="110" spans="1:15" ht="21.75" customHeight="1">
      <c r="A110" s="2741" t="s">
        <v>286</v>
      </c>
      <c r="B110" s="1323" t="s">
        <v>77</v>
      </c>
      <c r="C110" s="1323"/>
      <c r="D110" s="1769">
        <v>17</v>
      </c>
      <c r="E110" s="1769">
        <v>21</v>
      </c>
      <c r="F110" s="1769">
        <v>38</v>
      </c>
      <c r="G110" s="1383">
        <v>0</v>
      </c>
      <c r="H110" s="1383">
        <v>0</v>
      </c>
      <c r="I110" s="1383">
        <v>0</v>
      </c>
      <c r="J110" s="1383">
        <f>SUM(D110,G110)</f>
        <v>17</v>
      </c>
      <c r="K110" s="1383">
        <f t="shared" si="50"/>
        <v>21</v>
      </c>
      <c r="L110" s="1383">
        <f t="shared" si="51"/>
        <v>38</v>
      </c>
      <c r="M110" s="42"/>
      <c r="N110" s="42" t="s">
        <v>519</v>
      </c>
      <c r="O110" s="3060" t="s">
        <v>1819</v>
      </c>
    </row>
    <row r="111" spans="1:15" ht="21.75" customHeight="1">
      <c r="A111" s="2741"/>
      <c r="B111" s="1323" t="s">
        <v>78</v>
      </c>
      <c r="C111" s="1323"/>
      <c r="D111" s="1769">
        <v>13</v>
      </c>
      <c r="E111" s="1769">
        <v>8</v>
      </c>
      <c r="F111" s="1769">
        <v>21</v>
      </c>
      <c r="G111" s="1383">
        <v>0</v>
      </c>
      <c r="H111" s="1383">
        <v>0</v>
      </c>
      <c r="I111" s="1383">
        <v>0</v>
      </c>
      <c r="J111" s="1383">
        <f t="shared" ref="J111:J113" si="60">SUM(D111,G111)</f>
        <v>13</v>
      </c>
      <c r="K111" s="1383">
        <f t="shared" si="50"/>
        <v>8</v>
      </c>
      <c r="L111" s="1383">
        <f t="shared" si="51"/>
        <v>21</v>
      </c>
      <c r="M111" s="42"/>
      <c r="N111" s="42" t="s">
        <v>521</v>
      </c>
      <c r="O111" s="3061"/>
    </row>
    <row r="112" spans="1:15" ht="21.75" customHeight="1">
      <c r="A112" s="2741"/>
      <c r="B112" s="1338" t="s">
        <v>80</v>
      </c>
      <c r="C112" s="1338"/>
      <c r="D112" s="1769">
        <v>9</v>
      </c>
      <c r="E112" s="1769">
        <v>18</v>
      </c>
      <c r="F112" s="1769">
        <v>27</v>
      </c>
      <c r="G112" s="1383">
        <v>0</v>
      </c>
      <c r="H112" s="1383">
        <v>0</v>
      </c>
      <c r="I112" s="1383">
        <v>0</v>
      </c>
      <c r="J112" s="1383">
        <f t="shared" si="60"/>
        <v>9</v>
      </c>
      <c r="K112" s="1383">
        <f t="shared" si="50"/>
        <v>18</v>
      </c>
      <c r="L112" s="1383">
        <f t="shared" si="51"/>
        <v>27</v>
      </c>
      <c r="M112" s="1379"/>
      <c r="N112" s="42" t="s">
        <v>523</v>
      </c>
      <c r="O112" s="3062"/>
    </row>
    <row r="113" spans="1:15" ht="21.75" customHeight="1">
      <c r="A113" s="2706" t="s">
        <v>219</v>
      </c>
      <c r="B113" s="2706"/>
      <c r="C113" s="2706"/>
      <c r="D113" s="1383">
        <f>SUM(D110:D112)</f>
        <v>39</v>
      </c>
      <c r="E113" s="1383">
        <f>SUM(E110:E112)</f>
        <v>47</v>
      </c>
      <c r="F113" s="1383">
        <f t="shared" ref="F113" si="61">SUM(D113:E113)</f>
        <v>86</v>
      </c>
      <c r="G113" s="1383">
        <f t="shared" ref="G113:I114" si="62">SUM(G110:G112)</f>
        <v>0</v>
      </c>
      <c r="H113" s="1383">
        <f t="shared" si="62"/>
        <v>0</v>
      </c>
      <c r="I113" s="1383">
        <f t="shared" si="62"/>
        <v>0</v>
      </c>
      <c r="J113" s="1383">
        <f t="shared" si="60"/>
        <v>39</v>
      </c>
      <c r="K113" s="1383">
        <f t="shared" si="50"/>
        <v>47</v>
      </c>
      <c r="L113" s="1383">
        <f t="shared" si="51"/>
        <v>86</v>
      </c>
      <c r="M113" s="75"/>
      <c r="N113" s="3006" t="s">
        <v>2348</v>
      </c>
      <c r="O113" s="3006"/>
    </row>
    <row r="114" spans="1:15" ht="30" customHeight="1">
      <c r="A114" s="2417" t="s">
        <v>290</v>
      </c>
      <c r="B114" s="1762" t="s">
        <v>68</v>
      </c>
      <c r="C114" s="1762"/>
      <c r="D114" s="1776">
        <v>27</v>
      </c>
      <c r="E114" s="1776">
        <v>3</v>
      </c>
      <c r="F114" s="1776">
        <v>30</v>
      </c>
      <c r="G114" s="1771">
        <f t="shared" si="62"/>
        <v>0</v>
      </c>
      <c r="H114" s="1771">
        <f t="shared" si="62"/>
        <v>0</v>
      </c>
      <c r="I114" s="1771">
        <f t="shared" si="62"/>
        <v>0</v>
      </c>
      <c r="J114" s="1771">
        <f t="shared" ref="J114" si="63">SUM(D114,G114)</f>
        <v>27</v>
      </c>
      <c r="K114" s="1771">
        <f t="shared" ref="K114" si="64">SUM(E114,H114)</f>
        <v>3</v>
      </c>
      <c r="L114" s="1771">
        <f t="shared" ref="L114" si="65">SUM(F114,I114)</f>
        <v>30</v>
      </c>
      <c r="M114" s="1405"/>
      <c r="N114" s="1774" t="s">
        <v>496</v>
      </c>
      <c r="O114" s="964" t="s">
        <v>1822</v>
      </c>
    </row>
    <row r="115" spans="1:15" s="38" customFormat="1" ht="21.75" customHeight="1" thickBot="1">
      <c r="A115" s="3191" t="s">
        <v>52</v>
      </c>
      <c r="B115" s="3192"/>
      <c r="C115" s="3193"/>
      <c r="D115" s="885">
        <f>SUM(D114,D113,D109,D106,D105)</f>
        <v>139</v>
      </c>
      <c r="E115" s="885">
        <f t="shared" ref="E115:L115" si="66">SUM(E114,E113,E109,E106,E105)</f>
        <v>76</v>
      </c>
      <c r="F115" s="885">
        <f t="shared" si="66"/>
        <v>215</v>
      </c>
      <c r="G115" s="885">
        <f t="shared" si="66"/>
        <v>0</v>
      </c>
      <c r="H115" s="885">
        <f t="shared" si="66"/>
        <v>0</v>
      </c>
      <c r="I115" s="885">
        <f t="shared" si="66"/>
        <v>0</v>
      </c>
      <c r="J115" s="885">
        <f t="shared" si="66"/>
        <v>139</v>
      </c>
      <c r="K115" s="885">
        <f t="shared" si="66"/>
        <v>76</v>
      </c>
      <c r="L115" s="885">
        <f t="shared" si="66"/>
        <v>215</v>
      </c>
      <c r="M115" s="3194" t="s">
        <v>588</v>
      </c>
      <c r="N115" s="3195"/>
      <c r="O115" s="3196"/>
    </row>
    <row r="116" spans="1:15" s="38" customFormat="1" ht="21.75" customHeight="1" thickBot="1">
      <c r="A116" s="2765" t="s">
        <v>218</v>
      </c>
      <c r="B116" s="2765"/>
      <c r="C116" s="2765"/>
      <c r="D116" s="1043">
        <f>SUM(D115,D101)</f>
        <v>1781</v>
      </c>
      <c r="E116" s="1043">
        <f t="shared" ref="E116:L116" si="67">SUM(E115,E101)</f>
        <v>1859</v>
      </c>
      <c r="F116" s="1043">
        <f t="shared" si="67"/>
        <v>3640</v>
      </c>
      <c r="G116" s="1043">
        <f t="shared" si="67"/>
        <v>0</v>
      </c>
      <c r="H116" s="1043">
        <f t="shared" si="67"/>
        <v>0</v>
      </c>
      <c r="I116" s="1043">
        <f t="shared" si="67"/>
        <v>0</v>
      </c>
      <c r="J116" s="1043">
        <f t="shared" si="67"/>
        <v>1781</v>
      </c>
      <c r="K116" s="1043">
        <f t="shared" si="67"/>
        <v>1859</v>
      </c>
      <c r="L116" s="1043">
        <f t="shared" si="67"/>
        <v>3640</v>
      </c>
      <c r="M116" s="963"/>
      <c r="N116" s="2770" t="s">
        <v>2351</v>
      </c>
      <c r="O116" s="2770"/>
    </row>
    <row r="117" spans="1:15" s="358" customFormat="1" ht="18" customHeight="1" thickTop="1">
      <c r="A117" s="1337"/>
      <c r="B117" s="1337"/>
      <c r="C117" s="1337"/>
      <c r="D117" s="162"/>
      <c r="E117" s="162"/>
      <c r="F117" s="162"/>
      <c r="G117" s="162"/>
      <c r="H117" s="162"/>
      <c r="I117" s="162"/>
      <c r="J117" s="162"/>
      <c r="K117" s="162"/>
      <c r="L117" s="162"/>
      <c r="M117" s="1407"/>
      <c r="N117" s="1407"/>
      <c r="O117" s="1407"/>
    </row>
    <row r="118" spans="1:15" s="358" customFormat="1" ht="19.5" customHeight="1">
      <c r="A118" s="1337"/>
      <c r="B118" s="1337"/>
      <c r="C118" s="1337"/>
      <c r="D118" s="162"/>
      <c r="E118" s="162"/>
      <c r="F118" s="162"/>
      <c r="G118" s="162"/>
      <c r="H118" s="162"/>
      <c r="I118" s="162"/>
      <c r="J118" s="162"/>
      <c r="K118" s="162"/>
      <c r="L118" s="162"/>
      <c r="M118" s="1407"/>
      <c r="N118" s="1407"/>
      <c r="O118" s="1407"/>
    </row>
    <row r="119" spans="1:15" s="358" customFormat="1" ht="19.5" customHeight="1">
      <c r="A119" s="1337"/>
      <c r="B119" s="1337"/>
      <c r="C119" s="1337"/>
      <c r="D119" s="162"/>
      <c r="E119" s="162"/>
      <c r="F119" s="162"/>
      <c r="G119" s="162"/>
      <c r="H119" s="162"/>
      <c r="I119" s="162"/>
      <c r="J119" s="162"/>
      <c r="K119" s="162"/>
      <c r="L119" s="162"/>
      <c r="M119" s="1407"/>
      <c r="N119" s="1407"/>
      <c r="O119" s="1407"/>
    </row>
    <row r="120" spans="1:15" s="358" customFormat="1" ht="19.5" customHeight="1">
      <c r="A120" s="1337"/>
      <c r="B120" s="1337"/>
      <c r="C120" s="1337"/>
      <c r="D120" s="162"/>
      <c r="E120" s="162"/>
      <c r="F120" s="162"/>
      <c r="G120" s="162"/>
      <c r="H120" s="162"/>
      <c r="I120" s="162"/>
      <c r="J120" s="162"/>
      <c r="K120" s="162"/>
      <c r="L120" s="162"/>
      <c r="M120" s="1407"/>
      <c r="N120" s="1407"/>
      <c r="O120" s="1407"/>
    </row>
    <row r="121" spans="1:15" s="358" customFormat="1" ht="19.5" customHeight="1">
      <c r="A121" s="1337"/>
      <c r="B121" s="1337"/>
      <c r="C121" s="1337"/>
      <c r="D121" s="162"/>
      <c r="E121" s="162"/>
      <c r="F121" s="162"/>
      <c r="G121" s="162"/>
      <c r="H121" s="162"/>
      <c r="I121" s="162"/>
      <c r="J121" s="162"/>
      <c r="K121" s="162"/>
      <c r="L121" s="162"/>
      <c r="M121" s="1407"/>
      <c r="N121" s="1407"/>
      <c r="O121" s="1407"/>
    </row>
    <row r="122" spans="1:15" s="358" customFormat="1" ht="19.5" customHeight="1">
      <c r="A122" s="1337"/>
      <c r="B122" s="1337"/>
      <c r="C122" s="1337"/>
      <c r="D122" s="162"/>
      <c r="E122" s="162"/>
      <c r="F122" s="162"/>
      <c r="G122" s="162"/>
      <c r="H122" s="162"/>
      <c r="I122" s="162"/>
      <c r="J122" s="162"/>
      <c r="K122" s="162"/>
      <c r="L122" s="162"/>
      <c r="M122" s="1407"/>
      <c r="N122" s="1407"/>
      <c r="O122" s="1407"/>
    </row>
    <row r="123" spans="1:15" s="358" customFormat="1" ht="19.5" customHeight="1">
      <c r="A123" s="2734"/>
      <c r="B123" s="2734"/>
      <c r="C123" s="2734"/>
      <c r="D123" s="162"/>
      <c r="E123" s="162"/>
      <c r="F123" s="162"/>
      <c r="G123" s="162"/>
      <c r="H123" s="162"/>
      <c r="I123" s="162"/>
      <c r="J123" s="162"/>
      <c r="K123" s="162"/>
      <c r="L123" s="162"/>
      <c r="M123" s="1407"/>
      <c r="N123" s="1407"/>
      <c r="O123" s="1407"/>
    </row>
    <row r="124" spans="1:15" s="358" customFormat="1" ht="19.5" customHeight="1">
      <c r="A124" s="359"/>
      <c r="B124" s="1337"/>
      <c r="C124" s="1337"/>
      <c r="D124" s="162"/>
      <c r="E124" s="162"/>
      <c r="F124" s="162"/>
      <c r="G124" s="162"/>
      <c r="H124" s="162"/>
      <c r="I124" s="162"/>
      <c r="J124" s="162"/>
      <c r="K124" s="162"/>
      <c r="L124" s="162"/>
      <c r="M124" s="1407"/>
      <c r="N124" s="1407"/>
      <c r="O124" s="1407"/>
    </row>
    <row r="125" spans="1:15" s="358" customFormat="1" ht="19.5" customHeight="1">
      <c r="A125" s="359"/>
      <c r="B125" s="1337"/>
      <c r="C125" s="1337"/>
      <c r="D125" s="162"/>
      <c r="E125" s="162"/>
      <c r="F125" s="162"/>
      <c r="G125" s="162"/>
      <c r="H125" s="162"/>
      <c r="I125" s="162"/>
      <c r="J125" s="162"/>
      <c r="K125" s="162"/>
      <c r="L125" s="162"/>
      <c r="M125" s="1407"/>
      <c r="N125" s="1407"/>
      <c r="O125" s="1407"/>
    </row>
    <row r="126" spans="1:15" s="358" customFormat="1" ht="15.75">
      <c r="A126" s="359"/>
      <c r="B126" s="1337"/>
      <c r="C126" s="1337"/>
      <c r="D126" s="162"/>
      <c r="E126" s="162"/>
      <c r="F126" s="162"/>
      <c r="G126" s="162"/>
      <c r="H126" s="162"/>
      <c r="I126" s="162"/>
      <c r="J126" s="162"/>
      <c r="K126" s="162"/>
      <c r="L126" s="162"/>
      <c r="M126" s="1407"/>
      <c r="N126" s="1407"/>
      <c r="O126" s="1407"/>
    </row>
    <row r="127" spans="1:15" s="358" customFormat="1" ht="15.75">
      <c r="A127" s="1337"/>
      <c r="B127" s="1337"/>
      <c r="C127" s="1337"/>
      <c r="D127" s="162"/>
      <c r="E127" s="162"/>
      <c r="F127" s="162"/>
      <c r="G127" s="162"/>
      <c r="H127" s="162"/>
      <c r="I127" s="162"/>
      <c r="J127" s="162"/>
      <c r="K127" s="162"/>
      <c r="L127" s="162"/>
      <c r="M127" s="1407"/>
      <c r="N127" s="1407"/>
      <c r="O127" s="1407"/>
    </row>
    <row r="128" spans="1:15" s="358" customFormat="1" ht="15.75">
      <c r="A128" s="1337"/>
      <c r="B128" s="1337"/>
      <c r="C128" s="1337"/>
      <c r="D128" s="162"/>
      <c r="E128" s="162"/>
      <c r="F128" s="162"/>
      <c r="G128" s="162"/>
      <c r="H128" s="162"/>
      <c r="I128" s="162"/>
      <c r="J128" s="162"/>
      <c r="K128" s="162"/>
      <c r="L128" s="162"/>
      <c r="M128" s="1407"/>
      <c r="N128" s="1407"/>
      <c r="O128" s="1407"/>
    </row>
    <row r="129" spans="1:15" s="358" customFormat="1" ht="15.75">
      <c r="A129" s="1337"/>
      <c r="B129" s="1337"/>
      <c r="C129" s="1337"/>
      <c r="D129" s="162"/>
      <c r="E129" s="162"/>
      <c r="F129" s="162"/>
      <c r="G129" s="162"/>
      <c r="H129" s="162"/>
      <c r="I129" s="162"/>
      <c r="J129" s="162"/>
      <c r="K129" s="162"/>
      <c r="L129" s="162"/>
      <c r="M129" s="1407"/>
      <c r="N129" s="1407"/>
      <c r="O129" s="1407"/>
    </row>
    <row r="130" spans="1:15" s="358" customFormat="1" ht="15.75">
      <c r="A130" s="1337"/>
      <c r="B130" s="1337"/>
      <c r="C130" s="1337"/>
      <c r="D130" s="162"/>
      <c r="E130" s="162"/>
      <c r="F130" s="162"/>
      <c r="G130" s="162"/>
      <c r="H130" s="162"/>
      <c r="I130" s="162"/>
      <c r="J130" s="162"/>
      <c r="K130" s="162"/>
      <c r="L130" s="162"/>
      <c r="M130" s="1407"/>
      <c r="N130" s="1407"/>
      <c r="O130" s="1407"/>
    </row>
    <row r="131" spans="1:15" s="358" customFormat="1" ht="15.75">
      <c r="A131" s="1337"/>
      <c r="B131" s="1337"/>
      <c r="C131" s="1337"/>
      <c r="D131" s="162"/>
      <c r="E131" s="162"/>
      <c r="F131" s="162"/>
      <c r="G131" s="162"/>
      <c r="H131" s="162"/>
      <c r="I131" s="162"/>
      <c r="J131" s="162"/>
      <c r="K131" s="162"/>
      <c r="L131" s="162"/>
      <c r="M131" s="1407"/>
      <c r="N131" s="1407"/>
      <c r="O131" s="1407"/>
    </row>
    <row r="132" spans="1:15" s="358" customFormat="1" ht="15.75">
      <c r="A132" s="1337"/>
      <c r="B132" s="1337"/>
      <c r="C132" s="1337"/>
      <c r="D132" s="1337"/>
      <c r="E132" s="1337"/>
      <c r="F132" s="1337"/>
      <c r="G132" s="1337"/>
      <c r="H132" s="1337"/>
      <c r="I132" s="1337"/>
      <c r="J132" s="1337"/>
      <c r="K132" s="1337"/>
      <c r="L132" s="1337"/>
      <c r="M132" s="1407"/>
      <c r="N132" s="1407"/>
      <c r="O132" s="1407"/>
    </row>
    <row r="133" spans="1:15" s="358" customFormat="1" ht="15.75">
      <c r="A133" s="1408"/>
      <c r="B133" s="1408"/>
      <c r="C133" s="1408"/>
      <c r="D133" s="1409"/>
      <c r="E133" s="1409"/>
      <c r="F133" s="1409"/>
      <c r="G133" s="1409"/>
      <c r="H133" s="1409"/>
      <c r="I133" s="1409"/>
      <c r="J133" s="1409"/>
      <c r="K133" s="1409"/>
      <c r="L133" s="1409"/>
      <c r="M133" s="1407"/>
      <c r="N133" s="1407"/>
      <c r="O133" s="1407"/>
    </row>
    <row r="134" spans="1:15" s="358" customFormat="1" ht="15.75">
      <c r="A134" s="1408"/>
      <c r="B134" s="1408"/>
      <c r="C134" s="1408"/>
      <c r="D134" s="1409"/>
      <c r="E134" s="1409"/>
      <c r="F134" s="1409"/>
      <c r="G134" s="1409"/>
      <c r="H134" s="1409"/>
      <c r="I134" s="1409"/>
      <c r="J134" s="1409"/>
      <c r="K134" s="1409"/>
      <c r="L134" s="1409"/>
      <c r="M134" s="1407"/>
      <c r="N134" s="1407"/>
      <c r="O134" s="1407"/>
    </row>
    <row r="135" spans="1:15" ht="15.75">
      <c r="A135" s="289"/>
      <c r="B135" s="289"/>
      <c r="C135" s="289"/>
      <c r="D135" s="1410"/>
      <c r="E135" s="1410"/>
      <c r="F135" s="1410"/>
      <c r="G135" s="1410"/>
      <c r="H135" s="1410"/>
      <c r="I135" s="1410"/>
      <c r="J135" s="1410"/>
      <c r="K135" s="1410"/>
      <c r="L135" s="1410"/>
      <c r="M135" s="1406"/>
      <c r="N135" s="1406"/>
      <c r="O135" s="1406"/>
    </row>
    <row r="136" spans="1:15" ht="15.75">
      <c r="A136" s="289"/>
      <c r="B136" s="289"/>
      <c r="C136" s="289"/>
      <c r="D136" s="1410"/>
      <c r="E136" s="1410"/>
      <c r="F136" s="1410"/>
      <c r="G136" s="1410"/>
      <c r="H136" s="1410"/>
      <c r="I136" s="1410"/>
      <c r="J136" s="1410"/>
      <c r="K136" s="1410"/>
      <c r="L136" s="1410"/>
      <c r="M136" s="1406"/>
      <c r="N136" s="1406"/>
      <c r="O136" s="1406"/>
    </row>
    <row r="137" spans="1:15" ht="15.75">
      <c r="A137" s="289"/>
      <c r="B137" s="289"/>
      <c r="C137" s="289"/>
      <c r="D137" s="1410"/>
      <c r="E137" s="1410"/>
      <c r="F137" s="1410"/>
      <c r="G137" s="1410"/>
      <c r="H137" s="1410"/>
      <c r="I137" s="1410"/>
      <c r="J137" s="1410"/>
      <c r="K137" s="1410"/>
      <c r="L137" s="1410"/>
      <c r="M137" s="1406"/>
      <c r="N137" s="1406"/>
      <c r="O137" s="1406"/>
    </row>
    <row r="138" spans="1:15" ht="15.75">
      <c r="A138" s="289"/>
      <c r="B138" s="289"/>
      <c r="C138" s="289"/>
      <c r="D138" s="1410"/>
      <c r="E138" s="1410"/>
      <c r="F138" s="1410"/>
      <c r="G138" s="1410"/>
      <c r="H138" s="1410"/>
      <c r="I138" s="1410"/>
      <c r="J138" s="1410"/>
      <c r="K138" s="1410"/>
      <c r="L138" s="1410"/>
      <c r="M138" s="1406"/>
      <c r="N138" s="1406"/>
      <c r="O138" s="1406"/>
    </row>
    <row r="139" spans="1:15" ht="15.75">
      <c r="A139" s="289"/>
      <c r="B139" s="289"/>
      <c r="C139" s="289"/>
      <c r="D139" s="1410"/>
      <c r="E139" s="1410"/>
      <c r="F139" s="1410"/>
      <c r="G139" s="1410"/>
      <c r="H139" s="1410"/>
      <c r="I139" s="1410"/>
      <c r="J139" s="1410"/>
      <c r="K139" s="1410"/>
      <c r="L139" s="1410"/>
      <c r="M139" s="1406"/>
      <c r="N139" s="1406"/>
      <c r="O139" s="1406"/>
    </row>
    <row r="140" spans="1:15" ht="15.75">
      <c r="A140" s="289"/>
      <c r="B140" s="289"/>
      <c r="C140" s="289"/>
      <c r="D140" s="1410"/>
      <c r="E140" s="1410"/>
      <c r="F140" s="1410"/>
      <c r="G140" s="1410"/>
      <c r="H140" s="1410"/>
      <c r="I140" s="1410"/>
      <c r="J140" s="1410"/>
      <c r="K140" s="1410"/>
      <c r="L140" s="1410"/>
      <c r="M140" s="1406"/>
      <c r="N140" s="1406"/>
      <c r="O140" s="1406"/>
    </row>
    <row r="141" spans="1:15" ht="15.75">
      <c r="A141" s="289"/>
      <c r="B141" s="289"/>
      <c r="C141" s="289"/>
      <c r="D141" s="1410"/>
      <c r="E141" s="1410"/>
      <c r="F141" s="1410"/>
      <c r="G141" s="1410"/>
      <c r="H141" s="1410"/>
      <c r="I141" s="1410"/>
      <c r="J141" s="1410"/>
      <c r="K141" s="1410"/>
      <c r="L141" s="1410"/>
      <c r="M141" s="1406"/>
      <c r="N141" s="1406"/>
      <c r="O141" s="1406"/>
    </row>
    <row r="142" spans="1:15" ht="15.75">
      <c r="A142" s="289"/>
      <c r="B142" s="289"/>
      <c r="C142" s="289"/>
      <c r="D142" s="1410"/>
      <c r="E142" s="1410"/>
      <c r="F142" s="1410"/>
      <c r="G142" s="1410"/>
      <c r="H142" s="1410"/>
      <c r="I142" s="1410"/>
      <c r="J142" s="1410"/>
      <c r="K142" s="1410"/>
      <c r="L142" s="1410"/>
      <c r="M142" s="1406"/>
      <c r="N142" s="1406"/>
      <c r="O142" s="1406"/>
    </row>
    <row r="143" spans="1:15" ht="15.75">
      <c r="A143" s="289"/>
      <c r="B143" s="289"/>
      <c r="C143" s="289"/>
      <c r="D143" s="1410"/>
      <c r="E143" s="1410"/>
      <c r="F143" s="1410"/>
      <c r="G143" s="1410"/>
      <c r="H143" s="1410"/>
      <c r="I143" s="1410"/>
      <c r="J143" s="1410"/>
      <c r="K143" s="1410"/>
      <c r="L143" s="1410"/>
      <c r="M143" s="1406"/>
      <c r="N143" s="1406"/>
      <c r="O143" s="1406"/>
    </row>
    <row r="144" spans="1:15" ht="15.75">
      <c r="A144" s="289"/>
      <c r="B144" s="289"/>
      <c r="C144" s="289"/>
      <c r="D144" s="1410"/>
      <c r="E144" s="1410"/>
      <c r="F144" s="1410"/>
      <c r="G144" s="1410"/>
      <c r="H144" s="1410"/>
      <c r="I144" s="1410"/>
      <c r="J144" s="1410"/>
      <c r="K144" s="1410"/>
      <c r="L144" s="1410"/>
      <c r="M144" s="1406"/>
      <c r="N144" s="1406"/>
      <c r="O144" s="1406"/>
    </row>
    <row r="145" spans="1:15" ht="15.75">
      <c r="A145" s="289"/>
      <c r="B145" s="289"/>
      <c r="C145" s="289"/>
      <c r="D145" s="1410"/>
      <c r="E145" s="1410"/>
      <c r="F145" s="1410"/>
      <c r="G145" s="1410"/>
      <c r="H145" s="1410"/>
      <c r="I145" s="1410"/>
      <c r="J145" s="1410"/>
      <c r="K145" s="1410"/>
      <c r="L145" s="1410"/>
      <c r="M145" s="1406"/>
      <c r="N145" s="1406"/>
      <c r="O145" s="1406"/>
    </row>
    <row r="146" spans="1:15" ht="15.75">
      <c r="A146" s="289"/>
      <c r="B146" s="289"/>
      <c r="C146" s="289"/>
      <c r="D146" s="1410"/>
      <c r="E146" s="1410"/>
      <c r="F146" s="1410"/>
      <c r="G146" s="1410"/>
      <c r="H146" s="1410"/>
      <c r="I146" s="1410"/>
      <c r="J146" s="1410"/>
      <c r="K146" s="1410"/>
      <c r="L146" s="1410"/>
      <c r="M146" s="1406"/>
      <c r="N146" s="1406"/>
      <c r="O146" s="1406"/>
    </row>
    <row r="147" spans="1:15" ht="15.75">
      <c r="A147" s="289"/>
      <c r="B147" s="289"/>
      <c r="C147" s="289"/>
      <c r="D147" s="1410"/>
      <c r="E147" s="1410"/>
      <c r="F147" s="1410"/>
      <c r="G147" s="1410"/>
      <c r="H147" s="1410"/>
      <c r="I147" s="1410"/>
      <c r="J147" s="1410"/>
      <c r="K147" s="1410"/>
      <c r="L147" s="1410"/>
      <c r="M147" s="1406"/>
      <c r="N147" s="1406"/>
      <c r="O147" s="1406"/>
    </row>
    <row r="148" spans="1:15" ht="15.75">
      <c r="A148" s="289"/>
      <c r="B148" s="289"/>
      <c r="C148" s="289"/>
      <c r="D148" s="1410"/>
      <c r="E148" s="1410"/>
      <c r="F148" s="1410"/>
      <c r="G148" s="1410"/>
      <c r="H148" s="1410"/>
      <c r="I148" s="1410"/>
      <c r="J148" s="1410"/>
      <c r="K148" s="1410"/>
      <c r="L148" s="1410"/>
      <c r="M148" s="1406"/>
      <c r="N148" s="1406"/>
      <c r="O148" s="1406"/>
    </row>
    <row r="149" spans="1:15" ht="15.75">
      <c r="A149" s="289"/>
      <c r="B149" s="289"/>
      <c r="C149" s="289"/>
      <c r="D149" s="1410"/>
      <c r="E149" s="1410"/>
      <c r="F149" s="1410"/>
      <c r="G149" s="1410"/>
      <c r="H149" s="1410"/>
      <c r="I149" s="1410"/>
      <c r="J149" s="1410"/>
      <c r="K149" s="1410"/>
      <c r="L149" s="1410"/>
      <c r="M149" s="1406"/>
      <c r="N149" s="1406"/>
      <c r="O149" s="1406"/>
    </row>
    <row r="150" spans="1:15" ht="15.75">
      <c r="A150" s="289"/>
      <c r="B150" s="289"/>
      <c r="C150" s="289"/>
      <c r="D150" s="1410"/>
      <c r="E150" s="1410"/>
      <c r="F150" s="1410"/>
      <c r="G150" s="1410"/>
      <c r="H150" s="1410"/>
      <c r="I150" s="1410"/>
      <c r="J150" s="1410"/>
      <c r="K150" s="1410"/>
      <c r="L150" s="1410"/>
      <c r="M150" s="1406"/>
      <c r="N150" s="1406"/>
      <c r="O150" s="1406"/>
    </row>
    <row r="151" spans="1:15" ht="15.75">
      <c r="A151" s="289"/>
      <c r="B151" s="289"/>
      <c r="C151" s="289"/>
      <c r="D151" s="1410"/>
      <c r="E151" s="1410"/>
      <c r="F151" s="1410"/>
      <c r="G151" s="1410"/>
      <c r="H151" s="1410"/>
      <c r="I151" s="1410"/>
      <c r="J151" s="1410"/>
      <c r="K151" s="1410"/>
      <c r="L151" s="1410"/>
      <c r="M151" s="1406"/>
      <c r="N151" s="1406"/>
      <c r="O151" s="1406"/>
    </row>
    <row r="152" spans="1:15" ht="15.75">
      <c r="A152" s="289"/>
      <c r="B152" s="289"/>
      <c r="C152" s="289"/>
      <c r="D152" s="1410"/>
      <c r="E152" s="1410"/>
      <c r="F152" s="1410"/>
      <c r="G152" s="1410"/>
      <c r="H152" s="1410"/>
      <c r="I152" s="1410"/>
      <c r="J152" s="1410"/>
      <c r="K152" s="1410"/>
      <c r="L152" s="1410"/>
      <c r="M152" s="1406"/>
      <c r="N152" s="1406"/>
      <c r="O152" s="1406"/>
    </row>
    <row r="153" spans="1:15" ht="15.75">
      <c r="A153" s="289"/>
      <c r="B153" s="289"/>
      <c r="C153" s="289"/>
      <c r="D153" s="1410"/>
      <c r="E153" s="1410"/>
      <c r="F153" s="1410"/>
      <c r="G153" s="1410"/>
      <c r="H153" s="1410"/>
      <c r="I153" s="1410"/>
      <c r="J153" s="1410"/>
      <c r="K153" s="1410"/>
      <c r="L153" s="1410"/>
      <c r="M153" s="1406"/>
      <c r="N153" s="1406"/>
      <c r="O153" s="1406"/>
    </row>
    <row r="154" spans="1:15" ht="15.75">
      <c r="A154" s="289"/>
      <c r="B154" s="289"/>
      <c r="C154" s="289"/>
      <c r="D154" s="1410"/>
      <c r="E154" s="1410"/>
      <c r="F154" s="1410"/>
      <c r="G154" s="1410"/>
      <c r="H154" s="1410"/>
      <c r="I154" s="1410"/>
      <c r="J154" s="1410"/>
      <c r="K154" s="1410"/>
      <c r="L154" s="1410"/>
      <c r="M154" s="1406"/>
      <c r="N154" s="1406"/>
      <c r="O154" s="1406"/>
    </row>
    <row r="155" spans="1:15" ht="15.75">
      <c r="A155" s="289"/>
      <c r="B155" s="289"/>
      <c r="C155" s="289"/>
      <c r="D155" s="1410"/>
      <c r="E155" s="1410"/>
      <c r="F155" s="1410"/>
      <c r="G155" s="1410"/>
      <c r="H155" s="1410"/>
      <c r="I155" s="1410"/>
      <c r="J155" s="1410"/>
      <c r="K155" s="1410"/>
      <c r="L155" s="1410"/>
      <c r="M155" s="1406"/>
      <c r="N155" s="1406"/>
      <c r="O155" s="1406"/>
    </row>
    <row r="156" spans="1:15" ht="15.75">
      <c r="A156" s="289"/>
      <c r="B156" s="289"/>
      <c r="C156" s="289"/>
      <c r="D156" s="1410"/>
      <c r="E156" s="1410"/>
      <c r="F156" s="1410"/>
      <c r="G156" s="1410"/>
      <c r="H156" s="1410"/>
      <c r="I156" s="1410"/>
      <c r="J156" s="1410"/>
      <c r="K156" s="1410"/>
      <c r="L156" s="1410"/>
      <c r="M156" s="1406"/>
      <c r="N156" s="1406"/>
      <c r="O156" s="1406"/>
    </row>
    <row r="157" spans="1:15" ht="15.75">
      <c r="A157" s="289"/>
      <c r="B157" s="289"/>
      <c r="C157" s="289"/>
      <c r="D157" s="1410"/>
      <c r="E157" s="1410"/>
      <c r="F157" s="1410"/>
      <c r="G157" s="1410"/>
      <c r="H157" s="1410"/>
      <c r="I157" s="1410"/>
      <c r="J157" s="1410"/>
      <c r="K157" s="1410"/>
      <c r="L157" s="1410"/>
      <c r="M157" s="1406"/>
      <c r="N157" s="1406"/>
      <c r="O157" s="1406"/>
    </row>
    <row r="158" spans="1:15" ht="15.75">
      <c r="A158" s="289"/>
      <c r="B158" s="289"/>
      <c r="C158" s="289"/>
      <c r="D158" s="1410"/>
      <c r="E158" s="1410"/>
      <c r="F158" s="1410"/>
      <c r="G158" s="1410"/>
      <c r="H158" s="1410"/>
      <c r="I158" s="1410"/>
      <c r="J158" s="1410"/>
      <c r="K158" s="1410"/>
      <c r="L158" s="1410"/>
      <c r="M158" s="1406"/>
      <c r="N158" s="1406"/>
      <c r="O158" s="1406"/>
    </row>
    <row r="159" spans="1:15" ht="15.75">
      <c r="A159" s="289"/>
      <c r="B159" s="289"/>
      <c r="C159" s="289"/>
      <c r="D159" s="1410"/>
      <c r="E159" s="1410"/>
      <c r="F159" s="1410"/>
      <c r="G159" s="1410"/>
      <c r="H159" s="1410"/>
      <c r="I159" s="1410"/>
      <c r="J159" s="1410"/>
      <c r="K159" s="1410"/>
      <c r="L159" s="1410"/>
      <c r="M159" s="1406"/>
      <c r="N159" s="1406"/>
      <c r="O159" s="1406"/>
    </row>
    <row r="160" spans="1:15" ht="15.75">
      <c r="A160" s="289"/>
      <c r="B160" s="289"/>
      <c r="C160" s="289"/>
      <c r="D160" s="1410"/>
      <c r="E160" s="1410"/>
      <c r="F160" s="1410"/>
      <c r="G160" s="1410"/>
      <c r="H160" s="1410"/>
      <c r="I160" s="1410"/>
      <c r="J160" s="1410"/>
      <c r="K160" s="1410"/>
      <c r="L160" s="1410"/>
      <c r="M160" s="1406"/>
      <c r="N160" s="1406"/>
      <c r="O160" s="1406"/>
    </row>
    <row r="161" spans="1:15" ht="15.75">
      <c r="A161" s="289"/>
      <c r="B161" s="289"/>
      <c r="C161" s="289"/>
      <c r="D161" s="1410"/>
      <c r="E161" s="1410"/>
      <c r="F161" s="1410"/>
      <c r="G161" s="1410"/>
      <c r="H161" s="1410"/>
      <c r="I161" s="1410"/>
      <c r="J161" s="1410"/>
      <c r="K161" s="1410"/>
      <c r="L161" s="1410"/>
      <c r="M161" s="1406"/>
      <c r="N161" s="1406"/>
      <c r="O161" s="1406"/>
    </row>
    <row r="162" spans="1:15" ht="15.75">
      <c r="A162" s="289"/>
      <c r="B162" s="289"/>
      <c r="C162" s="289"/>
      <c r="D162" s="1410"/>
      <c r="E162" s="1410"/>
      <c r="F162" s="1410"/>
      <c r="G162" s="1410"/>
      <c r="H162" s="1410"/>
      <c r="I162" s="1410"/>
      <c r="J162" s="1410"/>
      <c r="K162" s="1410"/>
      <c r="L162" s="1410"/>
      <c r="M162" s="1406"/>
      <c r="N162" s="1406"/>
      <c r="O162" s="1406"/>
    </row>
    <row r="163" spans="1:15" ht="15.75">
      <c r="A163" s="289"/>
      <c r="B163" s="289"/>
      <c r="C163" s="289"/>
      <c r="D163" s="1410"/>
      <c r="E163" s="1410"/>
      <c r="F163" s="1410"/>
      <c r="G163" s="1410"/>
      <c r="H163" s="1410"/>
      <c r="I163" s="1410"/>
      <c r="J163" s="1410"/>
      <c r="K163" s="1410"/>
      <c r="L163" s="1410"/>
      <c r="M163" s="1406"/>
      <c r="N163" s="1406"/>
      <c r="O163" s="1406"/>
    </row>
    <row r="164" spans="1:15" ht="15.75">
      <c r="A164" s="289"/>
      <c r="B164" s="289"/>
      <c r="C164" s="289"/>
      <c r="D164" s="1410"/>
      <c r="E164" s="1410"/>
      <c r="F164" s="1410"/>
      <c r="G164" s="1410"/>
      <c r="H164" s="1410"/>
      <c r="I164" s="1410"/>
      <c r="J164" s="1410"/>
      <c r="K164" s="1410"/>
      <c r="L164" s="1410"/>
      <c r="M164" s="1406"/>
      <c r="N164" s="1406"/>
      <c r="O164" s="1406"/>
    </row>
    <row r="165" spans="1:15" ht="15.75">
      <c r="A165" s="289"/>
      <c r="B165" s="289"/>
      <c r="C165" s="289"/>
      <c r="D165" s="1410"/>
      <c r="E165" s="1410"/>
      <c r="F165" s="1410"/>
      <c r="G165" s="1410"/>
      <c r="H165" s="1410"/>
      <c r="I165" s="1410"/>
      <c r="J165" s="1410"/>
      <c r="K165" s="1410"/>
      <c r="L165" s="1410"/>
      <c r="M165" s="1406"/>
      <c r="N165" s="1406"/>
      <c r="O165" s="1406"/>
    </row>
    <row r="166" spans="1:15" ht="15.75">
      <c r="A166" s="289"/>
      <c r="B166" s="289"/>
      <c r="C166" s="289"/>
      <c r="D166" s="1410"/>
      <c r="E166" s="1410"/>
      <c r="F166" s="1410"/>
      <c r="G166" s="1410"/>
      <c r="H166" s="1410"/>
      <c r="I166" s="1410"/>
      <c r="J166" s="1410"/>
      <c r="K166" s="1410"/>
      <c r="L166" s="1410"/>
      <c r="M166" s="1406"/>
      <c r="N166" s="1406"/>
      <c r="O166" s="1406"/>
    </row>
    <row r="167" spans="1:15" ht="15.75">
      <c r="A167" s="289"/>
      <c r="B167" s="289"/>
      <c r="C167" s="289"/>
      <c r="D167" s="1410"/>
      <c r="E167" s="1410"/>
      <c r="F167" s="1410"/>
      <c r="G167" s="1410"/>
      <c r="H167" s="1410"/>
      <c r="I167" s="1410"/>
      <c r="J167" s="1410"/>
      <c r="K167" s="1410"/>
      <c r="L167" s="1410"/>
      <c r="M167" s="1406"/>
      <c r="N167" s="1406"/>
      <c r="O167" s="1406"/>
    </row>
    <row r="168" spans="1:15" ht="15.75">
      <c r="A168" s="289"/>
      <c r="B168" s="289"/>
      <c r="C168" s="289"/>
      <c r="D168" s="1410"/>
      <c r="E168" s="1410"/>
      <c r="F168" s="1410"/>
      <c r="G168" s="1410"/>
      <c r="H168" s="1410"/>
      <c r="I168" s="1410"/>
      <c r="J168" s="1410"/>
      <c r="K168" s="1410"/>
      <c r="L168" s="1410"/>
      <c r="M168" s="1406"/>
      <c r="N168" s="1406"/>
      <c r="O168" s="1406"/>
    </row>
    <row r="169" spans="1:15" ht="15.75">
      <c r="A169" s="289"/>
      <c r="B169" s="289"/>
      <c r="C169" s="289"/>
      <c r="D169" s="1410"/>
      <c r="E169" s="1410"/>
      <c r="F169" s="1410"/>
      <c r="G169" s="1410"/>
      <c r="H169" s="1410"/>
      <c r="I169" s="1410"/>
      <c r="J169" s="1410"/>
      <c r="K169" s="1410"/>
      <c r="L169" s="1410"/>
      <c r="M169" s="1406"/>
      <c r="N169" s="1406"/>
      <c r="O169" s="1406"/>
    </row>
    <row r="170" spans="1:15" ht="15.75">
      <c r="A170" s="289"/>
      <c r="B170" s="289"/>
      <c r="C170" s="289"/>
      <c r="D170" s="1410"/>
      <c r="E170" s="1410"/>
      <c r="F170" s="1410"/>
      <c r="G170" s="1410"/>
      <c r="H170" s="1410"/>
      <c r="I170" s="1410"/>
      <c r="J170" s="1410"/>
      <c r="K170" s="1410"/>
      <c r="L170" s="1410"/>
      <c r="M170" s="1406"/>
      <c r="N170" s="1406"/>
      <c r="O170" s="1406"/>
    </row>
    <row r="171" spans="1:15" ht="15.75">
      <c r="A171" s="289"/>
      <c r="B171" s="289"/>
      <c r="C171" s="289"/>
      <c r="D171" s="1410"/>
      <c r="E171" s="1410"/>
      <c r="F171" s="1410"/>
      <c r="G171" s="1410"/>
      <c r="H171" s="1410"/>
      <c r="I171" s="1410"/>
      <c r="J171" s="1410"/>
      <c r="K171" s="1410"/>
      <c r="L171" s="1410"/>
      <c r="M171" s="1406"/>
      <c r="N171" s="1406"/>
      <c r="O171" s="1406"/>
    </row>
    <row r="172" spans="1:15" ht="15.75">
      <c r="A172" s="289"/>
      <c r="B172" s="289"/>
      <c r="C172" s="289"/>
      <c r="D172" s="1410"/>
      <c r="E172" s="1410"/>
      <c r="F172" s="1410"/>
      <c r="G172" s="1410"/>
      <c r="H172" s="1410"/>
      <c r="I172" s="1410"/>
      <c r="J172" s="1410"/>
      <c r="K172" s="1410"/>
      <c r="L172" s="1410"/>
      <c r="M172" s="1406"/>
      <c r="N172" s="1406"/>
      <c r="O172" s="1406"/>
    </row>
    <row r="173" spans="1:15" ht="15.75">
      <c r="A173" s="289"/>
      <c r="B173" s="289"/>
      <c r="C173" s="289"/>
      <c r="D173" s="1410"/>
      <c r="E173" s="1410"/>
      <c r="F173" s="1410"/>
      <c r="G173" s="1410"/>
      <c r="H173" s="1410"/>
      <c r="I173" s="1410"/>
      <c r="J173" s="1410"/>
      <c r="K173" s="1410"/>
      <c r="L173" s="1410"/>
      <c r="M173" s="1406"/>
      <c r="N173" s="1406"/>
      <c r="O173" s="1406"/>
    </row>
    <row r="174" spans="1:15" ht="15.75">
      <c r="A174" s="289"/>
      <c r="B174" s="289"/>
      <c r="C174" s="289"/>
      <c r="D174" s="1410"/>
      <c r="E174" s="1410"/>
      <c r="F174" s="1410"/>
      <c r="G174" s="1410"/>
      <c r="H174" s="1410"/>
      <c r="I174" s="1410"/>
      <c r="J174" s="1410"/>
      <c r="K174" s="1410"/>
      <c r="L174" s="1410"/>
      <c r="M174" s="1406"/>
      <c r="N174" s="1406"/>
      <c r="O174" s="1406"/>
    </row>
    <row r="175" spans="1:15" ht="15.75">
      <c r="A175" s="289"/>
      <c r="B175" s="289"/>
      <c r="C175" s="289"/>
      <c r="D175" s="1410"/>
      <c r="E175" s="1410"/>
      <c r="F175" s="1410"/>
      <c r="G175" s="1410"/>
      <c r="H175" s="1410"/>
      <c r="I175" s="1410"/>
      <c r="J175" s="1410"/>
      <c r="K175" s="1410"/>
      <c r="L175" s="1410"/>
      <c r="M175" s="1406"/>
      <c r="N175" s="1406"/>
      <c r="O175" s="1406"/>
    </row>
    <row r="176" spans="1:15" ht="15.75">
      <c r="A176" s="289"/>
      <c r="B176" s="289"/>
      <c r="C176" s="289"/>
      <c r="D176" s="1410"/>
      <c r="E176" s="1410"/>
      <c r="F176" s="1410"/>
      <c r="G176" s="1410"/>
      <c r="H176" s="1410"/>
      <c r="I176" s="1410"/>
      <c r="J176" s="1410"/>
      <c r="K176" s="1410"/>
      <c r="L176" s="1410"/>
      <c r="M176" s="1406"/>
      <c r="N176" s="1406"/>
      <c r="O176" s="1406"/>
    </row>
    <row r="177" spans="1:15" ht="15.75">
      <c r="A177" s="289"/>
      <c r="B177" s="289"/>
      <c r="C177" s="289"/>
      <c r="D177" s="1410"/>
      <c r="E177" s="1410"/>
      <c r="F177" s="1410"/>
      <c r="G177" s="1410"/>
      <c r="H177" s="1410"/>
      <c r="I177" s="1410"/>
      <c r="J177" s="1410"/>
      <c r="K177" s="1410"/>
      <c r="L177" s="1410"/>
      <c r="M177" s="1406"/>
      <c r="N177" s="1406"/>
      <c r="O177" s="1406"/>
    </row>
    <row r="178" spans="1:15" ht="15.75">
      <c r="A178" s="289"/>
      <c r="B178" s="289"/>
      <c r="C178" s="289"/>
      <c r="D178" s="1410"/>
      <c r="E178" s="1410"/>
      <c r="F178" s="1410"/>
      <c r="G178" s="1410"/>
      <c r="H178" s="1410"/>
      <c r="I178" s="1410"/>
      <c r="J178" s="1410"/>
      <c r="K178" s="1410"/>
      <c r="L178" s="1410"/>
      <c r="M178" s="1406"/>
      <c r="N178" s="1406"/>
      <c r="O178" s="1406"/>
    </row>
    <row r="179" spans="1:15" ht="15.75">
      <c r="A179" s="289"/>
      <c r="B179" s="289"/>
      <c r="C179" s="289"/>
      <c r="D179" s="1410"/>
      <c r="E179" s="1410"/>
      <c r="F179" s="1410"/>
      <c r="G179" s="1410"/>
      <c r="H179" s="1410"/>
      <c r="I179" s="1410"/>
      <c r="J179" s="1410"/>
      <c r="K179" s="1410"/>
      <c r="L179" s="1410"/>
      <c r="M179" s="1406"/>
      <c r="N179" s="1406"/>
      <c r="O179" s="1406"/>
    </row>
    <row r="180" spans="1:15" ht="15.75">
      <c r="A180" s="289"/>
      <c r="B180" s="289"/>
      <c r="C180" s="289"/>
      <c r="D180" s="1410"/>
      <c r="E180" s="1410"/>
      <c r="F180" s="1410"/>
      <c r="G180" s="1410"/>
      <c r="H180" s="1410"/>
      <c r="I180" s="1410"/>
      <c r="J180" s="1410"/>
      <c r="K180" s="1410"/>
      <c r="L180" s="1410"/>
      <c r="M180" s="1406"/>
      <c r="N180" s="1406"/>
      <c r="O180" s="1406"/>
    </row>
    <row r="181" spans="1:15" ht="15.75">
      <c r="A181" s="289"/>
      <c r="B181" s="289"/>
      <c r="C181" s="289"/>
      <c r="D181" s="1410"/>
      <c r="E181" s="1410"/>
      <c r="F181" s="1410"/>
      <c r="G181" s="1410"/>
      <c r="H181" s="1410"/>
      <c r="I181" s="1410"/>
      <c r="J181" s="1410"/>
      <c r="K181" s="1410"/>
      <c r="L181" s="1410"/>
      <c r="M181" s="1406"/>
      <c r="N181" s="1406"/>
      <c r="O181" s="1406"/>
    </row>
    <row r="182" spans="1:15" ht="15.75">
      <c r="A182" s="289"/>
      <c r="B182" s="289"/>
      <c r="C182" s="289"/>
      <c r="D182" s="1410"/>
      <c r="E182" s="1410"/>
      <c r="F182" s="1410"/>
      <c r="G182" s="1410"/>
      <c r="H182" s="1410"/>
      <c r="I182" s="1410"/>
      <c r="J182" s="1410"/>
      <c r="K182" s="1410"/>
      <c r="L182" s="1410"/>
      <c r="M182" s="1406"/>
      <c r="N182" s="1406"/>
      <c r="O182" s="1406"/>
    </row>
    <row r="183" spans="1:15" ht="15.75">
      <c r="A183" s="289"/>
      <c r="B183" s="289"/>
      <c r="C183" s="289"/>
      <c r="D183" s="1410"/>
      <c r="E183" s="1410"/>
      <c r="F183" s="1410"/>
      <c r="G183" s="1410"/>
      <c r="H183" s="1410"/>
      <c r="I183" s="1410"/>
      <c r="J183" s="1410"/>
      <c r="K183" s="1410"/>
      <c r="L183" s="1410"/>
      <c r="M183" s="1406"/>
      <c r="N183" s="1406"/>
      <c r="O183" s="1406"/>
    </row>
    <row r="184" spans="1:15" ht="15.75">
      <c r="A184" s="289"/>
      <c r="B184" s="289"/>
      <c r="C184" s="289"/>
      <c r="D184" s="1410"/>
      <c r="E184" s="1410"/>
      <c r="F184" s="1410"/>
      <c r="G184" s="1410"/>
      <c r="H184" s="1410"/>
      <c r="I184" s="1410"/>
      <c r="J184" s="1410"/>
      <c r="K184" s="1410"/>
      <c r="L184" s="1410"/>
      <c r="M184" s="1406"/>
      <c r="N184" s="1406"/>
      <c r="O184" s="1406"/>
    </row>
    <row r="185" spans="1:15" ht="15.75">
      <c r="A185" s="289"/>
      <c r="B185" s="289"/>
      <c r="C185" s="289"/>
      <c r="D185" s="1410"/>
      <c r="E185" s="1410"/>
      <c r="F185" s="1410"/>
      <c r="G185" s="1410"/>
      <c r="H185" s="1410"/>
      <c r="I185" s="1410"/>
      <c r="J185" s="1410"/>
      <c r="K185" s="1410"/>
      <c r="L185" s="1410"/>
      <c r="M185" s="1406"/>
      <c r="N185" s="1406"/>
      <c r="O185" s="1406"/>
    </row>
    <row r="186" spans="1:15" ht="15.75">
      <c r="A186" s="289"/>
      <c r="B186" s="289"/>
      <c r="C186" s="289"/>
      <c r="D186" s="1410"/>
      <c r="E186" s="1410"/>
      <c r="F186" s="1410"/>
      <c r="G186" s="1410"/>
      <c r="H186" s="1410"/>
      <c r="I186" s="1410"/>
      <c r="J186" s="1410"/>
      <c r="K186" s="1410"/>
      <c r="L186" s="1410"/>
      <c r="M186" s="1406"/>
      <c r="N186" s="1406"/>
      <c r="O186" s="1406"/>
    </row>
    <row r="187" spans="1:15" ht="15.75">
      <c r="A187" s="289"/>
      <c r="B187" s="289"/>
      <c r="C187" s="289"/>
      <c r="D187" s="1410"/>
      <c r="E187" s="1410"/>
      <c r="F187" s="1410"/>
      <c r="G187" s="1410"/>
      <c r="H187" s="1410"/>
      <c r="I187" s="1410"/>
      <c r="J187" s="1410"/>
      <c r="K187" s="1410"/>
      <c r="L187" s="1410"/>
      <c r="M187" s="1406"/>
      <c r="N187" s="1406"/>
      <c r="O187" s="1406"/>
    </row>
    <row r="188" spans="1:15" ht="15.75">
      <c r="A188" s="289"/>
      <c r="B188" s="289"/>
      <c r="C188" s="289"/>
      <c r="D188" s="1410"/>
      <c r="E188" s="1410"/>
      <c r="F188" s="1410"/>
      <c r="G188" s="1410"/>
      <c r="H188" s="1410"/>
      <c r="I188" s="1410"/>
      <c r="J188" s="1410"/>
      <c r="K188" s="1410"/>
      <c r="L188" s="1410"/>
      <c r="M188" s="1406"/>
      <c r="N188" s="1406"/>
      <c r="O188" s="1406"/>
    </row>
    <row r="189" spans="1:15" ht="15.75">
      <c r="A189" s="289"/>
      <c r="B189" s="289"/>
      <c r="C189" s="289"/>
      <c r="D189" s="1410"/>
      <c r="E189" s="1410"/>
      <c r="F189" s="1410"/>
      <c r="G189" s="1410"/>
      <c r="H189" s="1410"/>
      <c r="I189" s="1410"/>
      <c r="J189" s="1410"/>
      <c r="K189" s="1410"/>
      <c r="L189" s="1410"/>
      <c r="M189" s="1406"/>
      <c r="N189" s="1406"/>
      <c r="O189" s="1406"/>
    </row>
    <row r="190" spans="1:15" ht="15.75">
      <c r="A190" s="289"/>
      <c r="B190" s="289"/>
      <c r="C190" s="289"/>
      <c r="D190" s="1410"/>
      <c r="E190" s="1410"/>
      <c r="F190" s="1410"/>
      <c r="G190" s="1410"/>
      <c r="H190" s="1410"/>
      <c r="I190" s="1410"/>
      <c r="J190" s="1410"/>
      <c r="K190" s="1410"/>
      <c r="L190" s="1410"/>
      <c r="M190" s="1406"/>
      <c r="N190" s="1406"/>
      <c r="O190" s="1406"/>
    </row>
    <row r="191" spans="1:15" ht="15.75">
      <c r="A191" s="289"/>
      <c r="B191" s="289"/>
      <c r="C191" s="289"/>
      <c r="D191" s="1410"/>
      <c r="E191" s="1410"/>
      <c r="F191" s="1410"/>
      <c r="G191" s="1410"/>
      <c r="H191" s="1410"/>
      <c r="I191" s="1410"/>
      <c r="J191" s="1410"/>
      <c r="K191" s="1410"/>
      <c r="L191" s="1410"/>
      <c r="M191" s="1406"/>
      <c r="N191" s="1406"/>
      <c r="O191" s="1406"/>
    </row>
    <row r="192" spans="1:15" ht="15.75">
      <c r="A192" s="289"/>
      <c r="B192" s="289"/>
      <c r="C192" s="289"/>
      <c r="D192" s="1410"/>
      <c r="E192" s="1410"/>
      <c r="F192" s="1410"/>
      <c r="G192" s="1410"/>
      <c r="H192" s="1410"/>
      <c r="I192" s="1410"/>
      <c r="J192" s="1410"/>
      <c r="K192" s="1410"/>
      <c r="L192" s="1410"/>
      <c r="M192" s="1406"/>
      <c r="N192" s="1406"/>
      <c r="O192" s="1406"/>
    </row>
    <row r="193" spans="1:15" ht="15.75">
      <c r="A193" s="289"/>
      <c r="B193" s="289"/>
      <c r="C193" s="289"/>
      <c r="D193" s="1410"/>
      <c r="E193" s="1410"/>
      <c r="F193" s="1410"/>
      <c r="G193" s="1410"/>
      <c r="H193" s="1410"/>
      <c r="I193" s="1410"/>
      <c r="J193" s="1410"/>
      <c r="K193" s="1410"/>
      <c r="L193" s="1410"/>
      <c r="M193" s="1406"/>
      <c r="N193" s="1406"/>
      <c r="O193" s="1406"/>
    </row>
    <row r="194" spans="1:15" ht="15.75">
      <c r="A194" s="289"/>
      <c r="B194" s="289"/>
      <c r="C194" s="289"/>
      <c r="D194" s="1410"/>
      <c r="E194" s="1410"/>
      <c r="F194" s="1410"/>
      <c r="G194" s="1410"/>
      <c r="H194" s="1410"/>
      <c r="I194" s="1410"/>
      <c r="J194" s="1410"/>
      <c r="K194" s="1410"/>
      <c r="L194" s="1410"/>
      <c r="M194" s="1406"/>
      <c r="N194" s="1406"/>
      <c r="O194" s="1406"/>
    </row>
    <row r="195" spans="1:15" ht="15.75">
      <c r="A195" s="289"/>
      <c r="B195" s="289"/>
      <c r="C195" s="289"/>
      <c r="D195" s="1410"/>
      <c r="E195" s="1410"/>
      <c r="F195" s="1410"/>
      <c r="G195" s="1410"/>
      <c r="H195" s="1410"/>
      <c r="I195" s="1410"/>
      <c r="J195" s="1410"/>
      <c r="K195" s="1410"/>
      <c r="L195" s="1410"/>
      <c r="M195" s="1406"/>
      <c r="N195" s="1406"/>
      <c r="O195" s="1406"/>
    </row>
    <row r="196" spans="1:15" ht="15.75">
      <c r="A196" s="289"/>
      <c r="B196" s="289"/>
      <c r="C196" s="289"/>
      <c r="D196" s="1410"/>
      <c r="E196" s="1410"/>
      <c r="F196" s="1410"/>
      <c r="G196" s="1410"/>
      <c r="H196" s="1410"/>
      <c r="I196" s="1410"/>
      <c r="J196" s="1410"/>
      <c r="K196" s="1410"/>
      <c r="L196" s="1410"/>
      <c r="M196" s="1406"/>
      <c r="N196" s="1406"/>
      <c r="O196" s="1406"/>
    </row>
    <row r="197" spans="1:15" ht="15.75">
      <c r="A197" s="289"/>
      <c r="B197" s="289"/>
      <c r="C197" s="289"/>
      <c r="D197" s="1410"/>
      <c r="E197" s="1410"/>
      <c r="F197" s="1410"/>
      <c r="G197" s="1410"/>
      <c r="H197" s="1410"/>
      <c r="I197" s="1410"/>
      <c r="J197" s="1410"/>
      <c r="K197" s="1410"/>
      <c r="L197" s="1410"/>
      <c r="M197" s="1406"/>
      <c r="N197" s="1406"/>
      <c r="O197" s="1406"/>
    </row>
    <row r="198" spans="1:15" ht="15.75">
      <c r="A198" s="289"/>
      <c r="B198" s="289"/>
      <c r="C198" s="289"/>
      <c r="D198" s="1410"/>
      <c r="E198" s="1410"/>
      <c r="F198" s="1410"/>
      <c r="G198" s="1410"/>
      <c r="H198" s="1410"/>
      <c r="I198" s="1410"/>
      <c r="J198" s="1410"/>
      <c r="K198" s="1410"/>
      <c r="L198" s="1410"/>
      <c r="M198" s="1406"/>
      <c r="N198" s="1406"/>
      <c r="O198" s="1406"/>
    </row>
    <row r="199" spans="1:15" ht="15.75">
      <c r="A199" s="289"/>
      <c r="B199" s="289"/>
      <c r="C199" s="289"/>
      <c r="D199" s="1410"/>
      <c r="E199" s="1410"/>
      <c r="F199" s="1410"/>
      <c r="G199" s="1410"/>
      <c r="H199" s="1410"/>
      <c r="I199" s="1410"/>
      <c r="J199" s="1410"/>
      <c r="K199" s="1410"/>
      <c r="L199" s="1410"/>
      <c r="M199" s="1406"/>
      <c r="N199" s="1406"/>
      <c r="O199" s="1406"/>
    </row>
    <row r="200" spans="1:15" ht="15.75">
      <c r="A200" s="289"/>
      <c r="B200" s="289"/>
      <c r="C200" s="289"/>
      <c r="D200" s="1410"/>
      <c r="E200" s="1410"/>
      <c r="F200" s="1410"/>
      <c r="G200" s="1410"/>
      <c r="H200" s="1410"/>
      <c r="I200" s="1410"/>
      <c r="J200" s="1410"/>
      <c r="K200" s="1410"/>
      <c r="L200" s="1410"/>
      <c r="M200" s="1406"/>
      <c r="N200" s="1406"/>
      <c r="O200" s="1406"/>
    </row>
    <row r="201" spans="1:15" ht="15.75">
      <c r="A201" s="289"/>
      <c r="B201" s="289"/>
      <c r="C201" s="289"/>
      <c r="D201" s="1410"/>
      <c r="E201" s="1410"/>
      <c r="F201" s="1410"/>
      <c r="G201" s="1410"/>
      <c r="H201" s="1410"/>
      <c r="I201" s="1410"/>
      <c r="J201" s="1410"/>
      <c r="K201" s="1410"/>
      <c r="L201" s="1410"/>
      <c r="M201" s="1406"/>
      <c r="N201" s="1406"/>
      <c r="O201" s="1406"/>
    </row>
    <row r="202" spans="1:15" ht="15.75">
      <c r="A202" s="289"/>
      <c r="B202" s="289"/>
      <c r="C202" s="289"/>
      <c r="D202" s="1410"/>
      <c r="E202" s="1410"/>
      <c r="F202" s="1410"/>
      <c r="G202" s="1410"/>
      <c r="H202" s="1410"/>
      <c r="I202" s="1410"/>
      <c r="J202" s="1410"/>
      <c r="K202" s="1410"/>
      <c r="L202" s="1410"/>
      <c r="M202" s="1406"/>
      <c r="N202" s="1406"/>
      <c r="O202" s="1406"/>
    </row>
    <row r="203" spans="1:15" ht="15.75">
      <c r="A203" s="289"/>
      <c r="B203" s="289"/>
      <c r="C203" s="289"/>
      <c r="D203" s="1410"/>
      <c r="E203" s="1410"/>
      <c r="F203" s="1410"/>
      <c r="G203" s="1410"/>
      <c r="H203" s="1410"/>
      <c r="I203" s="1410"/>
      <c r="J203" s="1410"/>
      <c r="K203" s="1410"/>
      <c r="L203" s="1410"/>
      <c r="M203" s="1406"/>
      <c r="N203" s="1406"/>
      <c r="O203" s="1406"/>
    </row>
    <row r="204" spans="1:15" ht="15.75">
      <c r="A204" s="289"/>
      <c r="B204" s="289"/>
      <c r="C204" s="289"/>
      <c r="D204" s="1410"/>
      <c r="E204" s="1410"/>
      <c r="F204" s="1410"/>
      <c r="G204" s="1410"/>
      <c r="H204" s="1410"/>
      <c r="I204" s="1410"/>
      <c r="J204" s="1410"/>
      <c r="K204" s="1410"/>
      <c r="L204" s="1410"/>
      <c r="M204" s="1406"/>
      <c r="N204" s="1406"/>
      <c r="O204" s="1406"/>
    </row>
    <row r="205" spans="1:15" ht="15.75">
      <c r="A205" s="289"/>
      <c r="B205" s="289"/>
      <c r="C205" s="289"/>
      <c r="D205" s="1410"/>
      <c r="E205" s="1410"/>
      <c r="F205" s="1410"/>
      <c r="G205" s="1410"/>
      <c r="H205" s="1410"/>
      <c r="I205" s="1410"/>
      <c r="J205" s="1410"/>
      <c r="K205" s="1410"/>
      <c r="L205" s="1410"/>
      <c r="M205" s="1406"/>
      <c r="N205" s="1406"/>
      <c r="O205" s="1406"/>
    </row>
    <row r="206" spans="1:15" ht="15.75">
      <c r="A206" s="289"/>
      <c r="B206" s="289"/>
      <c r="C206" s="289"/>
      <c r="D206" s="1410"/>
      <c r="E206" s="1410"/>
      <c r="F206" s="1410"/>
      <c r="G206" s="1410"/>
      <c r="H206" s="1410"/>
      <c r="I206" s="1410"/>
      <c r="J206" s="1410"/>
      <c r="K206" s="1410"/>
      <c r="L206" s="1410"/>
      <c r="M206" s="1406"/>
      <c r="N206" s="1406"/>
      <c r="O206" s="1406"/>
    </row>
    <row r="207" spans="1:15" ht="15.75">
      <c r="A207" s="289"/>
      <c r="B207" s="289"/>
      <c r="C207" s="289"/>
      <c r="D207" s="1410"/>
      <c r="E207" s="1410"/>
      <c r="F207" s="1410"/>
      <c r="G207" s="1410"/>
      <c r="H207" s="1410"/>
      <c r="I207" s="1410"/>
      <c r="J207" s="1410"/>
      <c r="K207" s="1410"/>
      <c r="L207" s="1410"/>
      <c r="M207" s="1406"/>
      <c r="N207" s="1406"/>
      <c r="O207" s="1406"/>
    </row>
    <row r="208" spans="1:15" ht="15.75">
      <c r="A208" s="289"/>
      <c r="B208" s="289"/>
      <c r="C208" s="289"/>
      <c r="D208" s="1410"/>
      <c r="E208" s="1410"/>
      <c r="F208" s="1410"/>
      <c r="G208" s="1410"/>
      <c r="H208" s="1410"/>
      <c r="I208" s="1410"/>
      <c r="J208" s="1410"/>
      <c r="K208" s="1410"/>
      <c r="L208" s="1410"/>
      <c r="M208" s="1406"/>
      <c r="N208" s="1406"/>
      <c r="O208" s="1406"/>
    </row>
    <row r="209" spans="1:15" ht="15.75">
      <c r="A209" s="289"/>
      <c r="B209" s="289"/>
      <c r="C209" s="289"/>
      <c r="D209" s="1410"/>
      <c r="E209" s="1410"/>
      <c r="F209" s="1410"/>
      <c r="G209" s="1410"/>
      <c r="H209" s="1410"/>
      <c r="I209" s="1410"/>
      <c r="J209" s="1410"/>
      <c r="K209" s="1410"/>
      <c r="L209" s="1410"/>
      <c r="M209" s="1406"/>
      <c r="N209" s="1406"/>
      <c r="O209" s="1406"/>
    </row>
    <row r="210" spans="1:15" ht="15.75">
      <c r="A210" s="289"/>
      <c r="B210" s="289"/>
      <c r="C210" s="289"/>
      <c r="D210" s="1410"/>
      <c r="E210" s="1410"/>
      <c r="F210" s="1410"/>
      <c r="G210" s="1410"/>
      <c r="H210" s="1410"/>
      <c r="I210" s="1410"/>
      <c r="J210" s="1410"/>
      <c r="K210" s="1410"/>
      <c r="L210" s="1410"/>
      <c r="M210" s="1406"/>
      <c r="N210" s="1406"/>
      <c r="O210" s="1406"/>
    </row>
    <row r="211" spans="1:15" ht="15.75">
      <c r="A211" s="289"/>
      <c r="B211" s="289"/>
      <c r="C211" s="289"/>
      <c r="D211" s="1410"/>
      <c r="E211" s="1410"/>
      <c r="F211" s="1410"/>
      <c r="G211" s="1410"/>
      <c r="H211" s="1410"/>
      <c r="I211" s="1410"/>
      <c r="J211" s="1410"/>
      <c r="K211" s="1410"/>
      <c r="L211" s="1410"/>
      <c r="M211" s="1406"/>
      <c r="N211" s="1406"/>
      <c r="O211" s="1406"/>
    </row>
    <row r="212" spans="1:15" ht="15.75">
      <c r="A212" s="289"/>
      <c r="B212" s="289"/>
      <c r="C212" s="289"/>
      <c r="D212" s="1410"/>
      <c r="E212" s="1410"/>
      <c r="F212" s="1410"/>
      <c r="G212" s="1410"/>
      <c r="H212" s="1410"/>
      <c r="I212" s="1410"/>
      <c r="J212" s="1410"/>
      <c r="K212" s="1410"/>
      <c r="L212" s="1410"/>
      <c r="M212" s="1406"/>
      <c r="N212" s="1406"/>
      <c r="O212" s="1406"/>
    </row>
    <row r="213" spans="1:15" ht="15.75">
      <c r="A213" s="289"/>
      <c r="B213" s="289"/>
      <c r="C213" s="289"/>
      <c r="D213" s="1410"/>
      <c r="E213" s="1410"/>
      <c r="F213" s="1410"/>
      <c r="G213" s="1410"/>
      <c r="H213" s="1410"/>
      <c r="I213" s="1410"/>
      <c r="J213" s="1410"/>
      <c r="K213" s="1410"/>
      <c r="L213" s="1410"/>
      <c r="M213" s="1406"/>
      <c r="N213" s="1406"/>
      <c r="O213" s="1406"/>
    </row>
    <row r="214" spans="1:15" ht="15.75">
      <c r="A214" s="289"/>
      <c r="B214" s="289"/>
      <c r="C214" s="289"/>
      <c r="D214" s="1410"/>
      <c r="E214" s="1410"/>
      <c r="F214" s="1410"/>
      <c r="G214" s="1410"/>
      <c r="H214" s="1410"/>
      <c r="I214" s="1410"/>
      <c r="J214" s="1410"/>
      <c r="K214" s="1410"/>
      <c r="L214" s="1410"/>
      <c r="M214" s="1406"/>
      <c r="N214" s="1406"/>
      <c r="O214" s="1406"/>
    </row>
    <row r="215" spans="1:15" ht="15.75">
      <c r="A215" s="289"/>
      <c r="B215" s="289"/>
      <c r="C215" s="289"/>
      <c r="D215" s="1410"/>
      <c r="E215" s="1410"/>
      <c r="F215" s="1410"/>
      <c r="G215" s="1410"/>
      <c r="H215" s="1410"/>
      <c r="I215" s="1410"/>
      <c r="J215" s="1410"/>
      <c r="K215" s="1410"/>
      <c r="L215" s="1410"/>
      <c r="M215" s="1406"/>
      <c r="N215" s="1406"/>
      <c r="O215" s="1406"/>
    </row>
    <row r="216" spans="1:15" ht="15.75">
      <c r="A216" s="289"/>
      <c r="B216" s="289"/>
      <c r="C216" s="289"/>
      <c r="D216" s="1410"/>
      <c r="E216" s="1410"/>
      <c r="F216" s="1410"/>
      <c r="G216" s="1410"/>
      <c r="H216" s="1410"/>
      <c r="I216" s="1410"/>
      <c r="J216" s="1410"/>
      <c r="K216" s="1410"/>
      <c r="L216" s="1410"/>
      <c r="M216" s="1406"/>
      <c r="N216" s="1406"/>
      <c r="O216" s="1406"/>
    </row>
    <row r="217" spans="1:15" ht="15.75">
      <c r="A217" s="289"/>
      <c r="B217" s="289"/>
      <c r="C217" s="289"/>
      <c r="D217" s="1410"/>
      <c r="E217" s="1410"/>
      <c r="F217" s="1410"/>
      <c r="G217" s="1410"/>
      <c r="H217" s="1410"/>
      <c r="I217" s="1410"/>
      <c r="J217" s="1410"/>
      <c r="K217" s="1410"/>
      <c r="L217" s="1410"/>
      <c r="M217" s="1406"/>
      <c r="N217" s="1406"/>
      <c r="O217" s="1406"/>
    </row>
    <row r="218" spans="1:15" ht="15.75">
      <c r="A218" s="289"/>
      <c r="B218" s="289"/>
      <c r="C218" s="289"/>
      <c r="D218" s="1410"/>
      <c r="E218" s="1410"/>
      <c r="F218" s="1410"/>
      <c r="G218" s="1410"/>
      <c r="H218" s="1410"/>
      <c r="I218" s="1410"/>
      <c r="J218" s="1410"/>
      <c r="K218" s="1410"/>
      <c r="L218" s="1410"/>
      <c r="M218" s="1406"/>
      <c r="N218" s="1406"/>
      <c r="O218" s="1406"/>
    </row>
    <row r="219" spans="1:15" ht="15.75">
      <c r="A219" s="289"/>
      <c r="B219" s="289"/>
      <c r="C219" s="289"/>
      <c r="D219" s="1410"/>
      <c r="E219" s="1410"/>
      <c r="F219" s="1410"/>
      <c r="G219" s="1410"/>
      <c r="H219" s="1410"/>
      <c r="I219" s="1410"/>
      <c r="J219" s="1410"/>
      <c r="K219" s="1410"/>
      <c r="L219" s="1410"/>
      <c r="M219" s="1406"/>
      <c r="N219" s="1406"/>
      <c r="O219" s="1406"/>
    </row>
    <row r="220" spans="1:15" ht="15.75">
      <c r="A220" s="289"/>
      <c r="B220" s="289"/>
      <c r="C220" s="289"/>
      <c r="D220" s="1410"/>
      <c r="E220" s="1410"/>
      <c r="F220" s="1410"/>
      <c r="G220" s="1410"/>
      <c r="H220" s="1410"/>
      <c r="I220" s="1410"/>
      <c r="J220" s="1410"/>
      <c r="K220" s="1410"/>
      <c r="L220" s="1410"/>
      <c r="M220" s="1406"/>
      <c r="N220" s="1406"/>
      <c r="O220" s="1406"/>
    </row>
    <row r="221" spans="1:15" ht="15.75">
      <c r="A221" s="289"/>
      <c r="B221" s="289"/>
      <c r="C221" s="289"/>
      <c r="D221" s="1410"/>
      <c r="E221" s="1410"/>
      <c r="F221" s="1410"/>
      <c r="G221" s="1410"/>
      <c r="H221" s="1410"/>
      <c r="I221" s="1410"/>
      <c r="J221" s="1410"/>
      <c r="K221" s="1410"/>
      <c r="L221" s="1410"/>
      <c r="M221" s="1406"/>
      <c r="N221" s="1406"/>
      <c r="O221" s="1406"/>
    </row>
    <row r="222" spans="1:15" ht="15.75">
      <c r="A222" s="289"/>
      <c r="B222" s="289"/>
      <c r="C222" s="289"/>
      <c r="D222" s="1410"/>
      <c r="E222" s="1410"/>
      <c r="F222" s="1410"/>
      <c r="G222" s="1410"/>
      <c r="H222" s="1410"/>
      <c r="I222" s="1410"/>
      <c r="J222" s="1410"/>
      <c r="K222" s="1410"/>
      <c r="L222" s="1410"/>
      <c r="M222" s="1406"/>
      <c r="N222" s="1406"/>
      <c r="O222" s="1406"/>
    </row>
    <row r="223" spans="1:15" ht="15.75">
      <c r="A223" s="289"/>
      <c r="B223" s="289"/>
      <c r="C223" s="289"/>
      <c r="D223" s="1410"/>
      <c r="E223" s="1410"/>
      <c r="F223" s="1410"/>
      <c r="G223" s="1410"/>
      <c r="H223" s="1410"/>
      <c r="I223" s="1410"/>
      <c r="J223" s="1410"/>
      <c r="K223" s="1410"/>
      <c r="L223" s="1410"/>
      <c r="M223" s="1406"/>
      <c r="N223" s="1406"/>
      <c r="O223" s="1406"/>
    </row>
    <row r="224" spans="1:15" ht="15.75">
      <c r="A224" s="289"/>
      <c r="B224" s="289"/>
      <c r="C224" s="289"/>
      <c r="D224" s="1410"/>
      <c r="E224" s="1410"/>
      <c r="F224" s="1410"/>
      <c r="G224" s="1410"/>
      <c r="H224" s="1410"/>
      <c r="I224" s="1410"/>
      <c r="J224" s="1410"/>
      <c r="K224" s="1410"/>
      <c r="L224" s="1410"/>
      <c r="M224" s="1406"/>
      <c r="N224" s="1406"/>
      <c r="O224" s="1406"/>
    </row>
    <row r="225" spans="1:15" ht="15.75">
      <c r="A225" s="289"/>
      <c r="B225" s="289"/>
      <c r="C225" s="289"/>
      <c r="D225" s="1410"/>
      <c r="E225" s="1410"/>
      <c r="F225" s="1410"/>
      <c r="G225" s="1410"/>
      <c r="H225" s="1410"/>
      <c r="I225" s="1410"/>
      <c r="J225" s="1410"/>
      <c r="K225" s="1410"/>
      <c r="L225" s="1410"/>
      <c r="M225" s="1406"/>
      <c r="N225" s="1406"/>
      <c r="O225" s="1406"/>
    </row>
    <row r="226" spans="1:15" ht="15.75">
      <c r="A226" s="289"/>
      <c r="B226" s="289"/>
      <c r="C226" s="289"/>
      <c r="D226" s="1410"/>
      <c r="E226" s="1410"/>
      <c r="F226" s="1410"/>
      <c r="G226" s="1410"/>
      <c r="H226" s="1410"/>
      <c r="I226" s="1410"/>
      <c r="J226" s="1410"/>
      <c r="K226" s="1410"/>
      <c r="L226" s="1410"/>
      <c r="M226" s="1406"/>
      <c r="N226" s="1406"/>
      <c r="O226" s="1406"/>
    </row>
    <row r="227" spans="1:15" ht="15.75">
      <c r="A227" s="289"/>
      <c r="B227" s="289"/>
      <c r="C227" s="289"/>
      <c r="D227" s="1410"/>
      <c r="E227" s="1410"/>
      <c r="F227" s="1410"/>
      <c r="G227" s="1410"/>
      <c r="H227" s="1410"/>
      <c r="I227" s="1410"/>
      <c r="J227" s="1410"/>
      <c r="K227" s="1410"/>
      <c r="L227" s="1410"/>
      <c r="M227" s="1406"/>
      <c r="N227" s="1406"/>
      <c r="O227" s="1406"/>
    </row>
    <row r="228" spans="1:15" ht="15.75">
      <c r="A228" s="289"/>
      <c r="B228" s="289"/>
      <c r="C228" s="289"/>
      <c r="D228" s="1410"/>
      <c r="E228" s="1410"/>
      <c r="F228" s="1410"/>
      <c r="G228" s="1410"/>
      <c r="H228" s="1410"/>
      <c r="I228" s="1410"/>
      <c r="J228" s="1410"/>
      <c r="K228" s="1410"/>
      <c r="L228" s="1410"/>
      <c r="M228" s="1406"/>
      <c r="N228" s="1406"/>
      <c r="O228" s="1406"/>
    </row>
    <row r="229" spans="1:15" ht="15.75">
      <c r="A229" s="289"/>
      <c r="B229" s="289"/>
      <c r="C229" s="289"/>
      <c r="D229" s="1410"/>
      <c r="E229" s="1410"/>
      <c r="F229" s="1410"/>
      <c r="G229" s="1410"/>
      <c r="H229" s="1410"/>
      <c r="I229" s="1410"/>
      <c r="J229" s="1410"/>
      <c r="K229" s="1410"/>
      <c r="L229" s="1410"/>
      <c r="M229" s="1406"/>
      <c r="N229" s="1406"/>
      <c r="O229" s="1406"/>
    </row>
    <row r="230" spans="1:15" ht="15.75">
      <c r="A230" s="289"/>
      <c r="B230" s="289"/>
      <c r="C230" s="289"/>
      <c r="D230" s="1410"/>
      <c r="E230" s="1410"/>
      <c r="F230" s="1410"/>
      <c r="G230" s="1410"/>
      <c r="H230" s="1410"/>
      <c r="I230" s="1410"/>
      <c r="J230" s="1410"/>
      <c r="K230" s="1410"/>
      <c r="L230" s="1410"/>
      <c r="M230" s="1406"/>
      <c r="N230" s="1406"/>
      <c r="O230" s="1406"/>
    </row>
    <row r="231" spans="1:15" ht="15.75">
      <c r="A231" s="289"/>
      <c r="B231" s="289"/>
      <c r="C231" s="289"/>
      <c r="D231" s="1410"/>
      <c r="E231" s="1410"/>
      <c r="F231" s="1410"/>
      <c r="G231" s="1410"/>
      <c r="H231" s="1410"/>
      <c r="I231" s="1410"/>
      <c r="J231" s="1410"/>
      <c r="K231" s="1410"/>
      <c r="L231" s="1410"/>
      <c r="M231" s="1406"/>
      <c r="N231" s="1406"/>
      <c r="O231" s="1406"/>
    </row>
    <row r="232" spans="1:15" ht="15.75">
      <c r="A232" s="289"/>
      <c r="B232" s="289"/>
      <c r="C232" s="289"/>
      <c r="D232" s="1410"/>
      <c r="E232" s="1410"/>
      <c r="F232" s="1410"/>
      <c r="G232" s="1410"/>
      <c r="H232" s="1410"/>
      <c r="I232" s="1410"/>
      <c r="J232" s="1410"/>
      <c r="K232" s="1410"/>
      <c r="L232" s="1410"/>
      <c r="M232" s="1406"/>
      <c r="N232" s="1406"/>
      <c r="O232" s="1406"/>
    </row>
    <row r="233" spans="1:15" s="44" customFormat="1" ht="15.75">
      <c r="A233" s="289"/>
      <c r="B233" s="289"/>
      <c r="C233" s="289"/>
      <c r="D233" s="1410"/>
      <c r="E233" s="1410"/>
      <c r="F233" s="1410"/>
      <c r="G233" s="1410"/>
      <c r="H233" s="1410"/>
      <c r="I233" s="1410"/>
      <c r="J233" s="1410"/>
      <c r="K233" s="1410"/>
      <c r="L233" s="1410"/>
      <c r="M233" s="1406"/>
      <c r="N233" s="1406"/>
      <c r="O233" s="1406"/>
    </row>
    <row r="234" spans="1:15" s="44" customFormat="1" ht="15.75">
      <c r="A234" s="289"/>
      <c r="B234" s="289"/>
      <c r="C234" s="289"/>
      <c r="D234" s="1410"/>
      <c r="E234" s="1410"/>
      <c r="F234" s="1410"/>
      <c r="G234" s="1410"/>
      <c r="H234" s="1410"/>
      <c r="I234" s="1410"/>
      <c r="J234" s="1410"/>
      <c r="K234" s="1410"/>
      <c r="L234" s="1410"/>
      <c r="M234" s="1406"/>
      <c r="N234" s="1406"/>
      <c r="O234" s="1406"/>
    </row>
    <row r="235" spans="1:15" s="44" customFormat="1" ht="15.75">
      <c r="A235" s="289"/>
      <c r="B235" s="289"/>
      <c r="C235" s="289"/>
      <c r="D235" s="1410"/>
      <c r="E235" s="1410"/>
      <c r="F235" s="1410"/>
      <c r="G235" s="1410"/>
      <c r="H235" s="1410"/>
      <c r="I235" s="1410"/>
      <c r="J235" s="1410"/>
      <c r="K235" s="1410"/>
      <c r="L235" s="1410"/>
      <c r="M235" s="1410"/>
      <c r="N235" s="1410"/>
      <c r="O235" s="1410"/>
    </row>
    <row r="236" spans="1:15" s="44" customFormat="1" ht="15.75">
      <c r="A236" s="289"/>
      <c r="B236" s="289"/>
      <c r="C236" s="289"/>
      <c r="D236" s="1410"/>
      <c r="E236" s="1410"/>
      <c r="F236" s="1410"/>
      <c r="G236" s="1410"/>
      <c r="H236" s="1410"/>
      <c r="I236" s="1410"/>
      <c r="J236" s="1410"/>
      <c r="K236" s="1410"/>
      <c r="L236" s="1410"/>
      <c r="M236" s="1410"/>
      <c r="N236" s="1410"/>
      <c r="O236" s="1410"/>
    </row>
    <row r="237" spans="1:15" s="44" customFormat="1" ht="15.75">
      <c r="A237" s="289"/>
      <c r="B237" s="289"/>
      <c r="C237" s="289"/>
      <c r="D237" s="1410"/>
      <c r="E237" s="1410"/>
      <c r="F237" s="1410"/>
      <c r="G237" s="1410"/>
      <c r="H237" s="1410"/>
      <c r="I237" s="1410"/>
      <c r="J237" s="1410"/>
      <c r="K237" s="1410"/>
      <c r="L237" s="1410"/>
      <c r="M237" s="1410"/>
      <c r="N237" s="1410"/>
      <c r="O237" s="1410"/>
    </row>
    <row r="238" spans="1:15" s="44" customFormat="1" ht="15.75">
      <c r="A238" s="289"/>
      <c r="B238" s="289"/>
      <c r="C238" s="289"/>
      <c r="D238" s="1410"/>
      <c r="E238" s="1410"/>
      <c r="F238" s="1410"/>
      <c r="G238" s="1410"/>
      <c r="H238" s="1410"/>
      <c r="I238" s="1410"/>
      <c r="J238" s="1410"/>
      <c r="K238" s="1410"/>
      <c r="L238" s="1410"/>
      <c r="M238" s="1410"/>
      <c r="N238" s="1410"/>
      <c r="O238" s="1410"/>
    </row>
    <row r="239" spans="1:15" s="44" customFormat="1" ht="15.75">
      <c r="A239" s="289"/>
      <c r="B239" s="289"/>
      <c r="C239" s="289"/>
      <c r="D239" s="1410"/>
      <c r="E239" s="1410"/>
      <c r="F239" s="1410"/>
      <c r="G239" s="1410"/>
      <c r="H239" s="1410"/>
      <c r="I239" s="1410"/>
      <c r="J239" s="1410"/>
      <c r="K239" s="1410"/>
      <c r="L239" s="1410"/>
      <c r="M239" s="1410"/>
      <c r="N239" s="1410"/>
      <c r="O239" s="1410"/>
    </row>
    <row r="240" spans="1:15" s="44" customFormat="1" ht="15.75">
      <c r="A240" s="289"/>
      <c r="B240" s="289"/>
      <c r="C240" s="289"/>
      <c r="D240" s="1410"/>
      <c r="E240" s="1410"/>
      <c r="F240" s="1410"/>
      <c r="G240" s="1410"/>
      <c r="H240" s="1410"/>
      <c r="I240" s="1410"/>
      <c r="J240" s="1410"/>
      <c r="K240" s="1410"/>
      <c r="L240" s="1410"/>
      <c r="M240" s="1410"/>
      <c r="N240" s="1410"/>
      <c r="O240" s="1410"/>
    </row>
    <row r="241" spans="1:15" s="44" customFormat="1" ht="15.75">
      <c r="A241" s="289"/>
      <c r="B241" s="289"/>
      <c r="C241" s="289"/>
      <c r="D241" s="1410"/>
      <c r="E241" s="1410"/>
      <c r="F241" s="1410"/>
      <c r="G241" s="1410"/>
      <c r="H241" s="1410"/>
      <c r="I241" s="1410"/>
      <c r="J241" s="1410"/>
      <c r="K241" s="1410"/>
      <c r="L241" s="1410"/>
      <c r="M241" s="1410"/>
      <c r="N241" s="1410"/>
      <c r="O241" s="1410"/>
    </row>
    <row r="242" spans="1:15" s="44" customFormat="1" ht="15.75">
      <c r="A242" s="289"/>
      <c r="B242" s="289"/>
      <c r="C242" s="289"/>
      <c r="D242" s="1410"/>
      <c r="E242" s="1410"/>
      <c r="F242" s="1410"/>
      <c r="G242" s="1410"/>
      <c r="H242" s="1410"/>
      <c r="I242" s="1410"/>
      <c r="J242" s="1410"/>
      <c r="K242" s="1410"/>
      <c r="L242" s="1410"/>
      <c r="M242" s="1410"/>
      <c r="N242" s="1410"/>
      <c r="O242" s="1410"/>
    </row>
    <row r="243" spans="1:15" s="44" customFormat="1" ht="15.75">
      <c r="A243" s="289"/>
      <c r="B243" s="289"/>
      <c r="C243" s="289"/>
      <c r="D243" s="1410"/>
      <c r="E243" s="1410"/>
      <c r="F243" s="1410"/>
      <c r="G243" s="1410"/>
      <c r="H243" s="1410"/>
      <c r="I243" s="1410"/>
      <c r="J243" s="1410"/>
      <c r="K243" s="1410"/>
      <c r="L243" s="1410"/>
      <c r="M243" s="1410"/>
      <c r="N243" s="1410"/>
      <c r="O243" s="1410"/>
    </row>
    <row r="244" spans="1:15" s="44" customFormat="1" ht="15.75">
      <c r="A244" s="289"/>
      <c r="B244" s="289"/>
      <c r="C244" s="289"/>
      <c r="D244" s="1410"/>
      <c r="E244" s="1410"/>
      <c r="F244" s="1410"/>
      <c r="G244" s="1410"/>
      <c r="H244" s="1410"/>
      <c r="I244" s="1410"/>
      <c r="J244" s="1410"/>
      <c r="K244" s="1410"/>
      <c r="L244" s="1410"/>
      <c r="M244" s="1410"/>
      <c r="N244" s="1410"/>
      <c r="O244" s="1410"/>
    </row>
    <row r="245" spans="1:15" s="44" customFormat="1" ht="15.75">
      <c r="A245" s="289"/>
      <c r="B245" s="289"/>
      <c r="C245" s="289"/>
      <c r="D245" s="1410"/>
      <c r="E245" s="1410"/>
      <c r="F245" s="1410"/>
      <c r="G245" s="1410"/>
      <c r="H245" s="1410"/>
      <c r="I245" s="1410"/>
      <c r="J245" s="1410"/>
      <c r="K245" s="1410"/>
      <c r="L245" s="1410"/>
      <c r="M245" s="1410"/>
      <c r="N245" s="1410"/>
      <c r="O245" s="1410"/>
    </row>
    <row r="246" spans="1:15" s="44" customFormat="1" ht="15.75">
      <c r="A246" s="289"/>
      <c r="B246" s="289"/>
      <c r="C246" s="289"/>
      <c r="D246" s="1410"/>
      <c r="E246" s="1410"/>
      <c r="F246" s="1410"/>
      <c r="G246" s="1410"/>
      <c r="H246" s="1410"/>
      <c r="I246" s="1410"/>
      <c r="J246" s="1410"/>
      <c r="K246" s="1410"/>
      <c r="L246" s="1410"/>
      <c r="M246" s="1410"/>
      <c r="N246" s="1410"/>
      <c r="O246" s="1410"/>
    </row>
    <row r="247" spans="1:15" s="44" customFormat="1" ht="15.75">
      <c r="A247" s="289"/>
      <c r="B247" s="289"/>
      <c r="C247" s="289"/>
      <c r="D247" s="1410"/>
      <c r="E247" s="1410"/>
      <c r="F247" s="1410"/>
      <c r="G247" s="1410"/>
      <c r="H247" s="1410"/>
      <c r="I247" s="1410"/>
      <c r="J247" s="1410"/>
      <c r="K247" s="1410"/>
      <c r="L247" s="1410"/>
      <c r="M247" s="1410"/>
      <c r="N247" s="1410"/>
      <c r="O247" s="1410"/>
    </row>
    <row r="248" spans="1:15" s="44" customFormat="1" ht="15.75">
      <c r="A248" s="57"/>
      <c r="B248" s="57"/>
      <c r="C248" s="57"/>
    </row>
    <row r="249" spans="1:15" s="44" customFormat="1" ht="15.75">
      <c r="A249" s="57"/>
      <c r="B249" s="57"/>
      <c r="C249" s="57"/>
    </row>
    <row r="250" spans="1:15" s="44" customFormat="1" ht="15.75">
      <c r="A250" s="57"/>
      <c r="B250" s="57"/>
      <c r="C250" s="57"/>
    </row>
    <row r="251" spans="1:15" s="44" customFormat="1" ht="15.75">
      <c r="A251" s="57"/>
      <c r="B251" s="57"/>
      <c r="C251" s="57"/>
    </row>
    <row r="252" spans="1:15" s="44" customFormat="1" ht="15.75">
      <c r="A252" s="57"/>
      <c r="B252" s="57"/>
      <c r="C252" s="57"/>
    </row>
    <row r="253" spans="1:15" s="44" customFormat="1" ht="15.75">
      <c r="A253" s="57"/>
      <c r="B253" s="57"/>
      <c r="C253" s="57"/>
    </row>
    <row r="254" spans="1:15" s="44" customFormat="1" ht="15.75">
      <c r="A254" s="57"/>
      <c r="B254" s="57"/>
      <c r="C254" s="57"/>
    </row>
    <row r="255" spans="1:15" s="44" customFormat="1" ht="15.75">
      <c r="A255" s="57"/>
      <c r="B255" s="57"/>
      <c r="C255" s="57"/>
    </row>
    <row r="256" spans="1:15" s="44" customFormat="1" ht="15.75">
      <c r="A256" s="57"/>
      <c r="B256" s="57"/>
      <c r="C256" s="57"/>
    </row>
    <row r="257" spans="1:3" s="44" customFormat="1" ht="15.75">
      <c r="A257" s="57"/>
      <c r="B257" s="57"/>
      <c r="C257" s="57"/>
    </row>
    <row r="258" spans="1:3" s="44" customFormat="1" ht="15.75">
      <c r="A258" s="57"/>
      <c r="B258" s="57"/>
      <c r="C258" s="57"/>
    </row>
    <row r="259" spans="1:3" s="44" customFormat="1" ht="15.75">
      <c r="A259" s="57"/>
      <c r="B259" s="57"/>
      <c r="C259" s="57"/>
    </row>
    <row r="260" spans="1:3" s="44" customFormat="1" ht="15.75">
      <c r="A260" s="57"/>
      <c r="B260" s="57"/>
      <c r="C260" s="57"/>
    </row>
    <row r="261" spans="1:3" s="44" customFormat="1" ht="15.75">
      <c r="A261" s="57"/>
      <c r="B261" s="57"/>
      <c r="C261" s="57"/>
    </row>
    <row r="262" spans="1:3" s="44" customFormat="1" ht="15.75">
      <c r="A262" s="57"/>
      <c r="B262" s="57"/>
      <c r="C262" s="57"/>
    </row>
    <row r="263" spans="1:3" s="44" customFormat="1" ht="15.75">
      <c r="A263" s="57"/>
      <c r="B263" s="57"/>
      <c r="C263" s="57"/>
    </row>
    <row r="264" spans="1:3" s="44" customFormat="1" ht="15.75">
      <c r="A264" s="57"/>
      <c r="B264" s="57"/>
      <c r="C264" s="57"/>
    </row>
    <row r="265" spans="1:3" s="44" customFormat="1" ht="15.75">
      <c r="A265" s="57"/>
      <c r="B265" s="57"/>
      <c r="C265" s="57"/>
    </row>
    <row r="266" spans="1:3" s="44" customFormat="1" ht="15.75">
      <c r="A266" s="57"/>
      <c r="B266" s="57"/>
      <c r="C266" s="57"/>
    </row>
    <row r="267" spans="1:3" s="44" customFormat="1" ht="15.75">
      <c r="A267" s="57"/>
      <c r="B267" s="57"/>
      <c r="C267" s="57"/>
    </row>
    <row r="268" spans="1:3" s="44" customFormat="1" ht="15.75">
      <c r="A268" s="57"/>
      <c r="B268" s="57"/>
      <c r="C268" s="57"/>
    </row>
    <row r="269" spans="1:3" s="44" customFormat="1" ht="15.75">
      <c r="A269" s="57"/>
      <c r="B269" s="57"/>
      <c r="C269" s="57"/>
    </row>
    <row r="270" spans="1:3" s="44" customFormat="1" ht="15.75">
      <c r="A270" s="57"/>
      <c r="B270" s="57"/>
      <c r="C270" s="57"/>
    </row>
    <row r="271" spans="1:3" s="44" customFormat="1" ht="15.75">
      <c r="A271" s="57"/>
      <c r="B271" s="57"/>
      <c r="C271" s="57"/>
    </row>
    <row r="272" spans="1:3" s="44" customFormat="1" ht="15.75">
      <c r="A272" s="57"/>
      <c r="B272" s="57"/>
      <c r="C272" s="57"/>
    </row>
    <row r="273" spans="1:3" s="44" customFormat="1" ht="15.75">
      <c r="A273" s="57"/>
      <c r="B273" s="57"/>
      <c r="C273" s="57"/>
    </row>
    <row r="274" spans="1:3" s="44" customFormat="1" ht="15.75">
      <c r="A274" s="57"/>
      <c r="B274" s="57"/>
      <c r="C274" s="57"/>
    </row>
    <row r="275" spans="1:3" s="44" customFormat="1" ht="15.75">
      <c r="A275" s="57"/>
      <c r="B275" s="57"/>
      <c r="C275" s="57"/>
    </row>
    <row r="276" spans="1:3" s="44" customFormat="1" ht="15.75">
      <c r="A276" s="57"/>
      <c r="B276" s="57"/>
      <c r="C276" s="57"/>
    </row>
    <row r="277" spans="1:3" s="44" customFormat="1" ht="15.75">
      <c r="A277" s="57"/>
      <c r="B277" s="57"/>
      <c r="C277" s="57"/>
    </row>
    <row r="278" spans="1:3" s="44" customFormat="1"/>
    <row r="279" spans="1:3" s="44" customFormat="1"/>
    <row r="280" spans="1:3" s="44" customFormat="1"/>
    <row r="281" spans="1:3" s="44" customFormat="1"/>
    <row r="282" spans="1:3" s="44" customFormat="1"/>
    <row r="283" spans="1:3" s="44" customFormat="1"/>
    <row r="284" spans="1:3" s="44" customFormat="1"/>
    <row r="285" spans="1:3" s="44" customFormat="1"/>
    <row r="286" spans="1:3" s="44" customFormat="1"/>
    <row r="287" spans="1:3" s="44" customFormat="1"/>
    <row r="288" spans="1:3" s="44" customFormat="1"/>
    <row r="289" s="44" customFormat="1"/>
    <row r="290" s="44" customFormat="1"/>
    <row r="291" s="44" customFormat="1"/>
    <row r="292" s="44" customFormat="1"/>
    <row r="293" s="44" customFormat="1"/>
    <row r="294" s="44" customFormat="1"/>
    <row r="295" s="44" customFormat="1"/>
    <row r="296" s="44" customFormat="1"/>
    <row r="297" s="44" customFormat="1"/>
    <row r="298" s="44" customFormat="1"/>
    <row r="299" s="44" customFormat="1"/>
    <row r="300" s="44" customFormat="1"/>
    <row r="301" s="44" customFormat="1"/>
    <row r="302" s="44" customFormat="1"/>
    <row r="303" s="44" customFormat="1"/>
    <row r="304" s="44" customFormat="1"/>
    <row r="305" s="44" customFormat="1"/>
    <row r="306" s="44" customFormat="1"/>
    <row r="307" s="44" customFormat="1"/>
    <row r="308" s="44" customFormat="1"/>
    <row r="309" s="44" customFormat="1"/>
    <row r="310" s="44" customFormat="1"/>
    <row r="311" s="44" customFormat="1"/>
    <row r="312" s="44" customFormat="1"/>
    <row r="313" s="44" customFormat="1"/>
    <row r="314" s="44" customFormat="1"/>
    <row r="315" s="44" customFormat="1"/>
    <row r="316" s="44" customFormat="1"/>
    <row r="317" s="44" customFormat="1"/>
    <row r="318" s="44" customFormat="1"/>
    <row r="319" s="44" customFormat="1"/>
    <row r="320" s="44" customFormat="1"/>
    <row r="321" s="44" customFormat="1"/>
    <row r="322" s="44" customFormat="1"/>
    <row r="323" s="44" customFormat="1"/>
    <row r="324" s="44" customFormat="1"/>
    <row r="325" s="44" customFormat="1"/>
    <row r="326" s="44" customFormat="1"/>
    <row r="327" s="44" customFormat="1"/>
    <row r="328" s="44" customFormat="1"/>
    <row r="329" s="44" customFormat="1"/>
    <row r="330" s="44" customFormat="1"/>
    <row r="331" s="44" customFormat="1"/>
    <row r="332" s="44" customFormat="1"/>
    <row r="333" s="44" customFormat="1"/>
    <row r="334" s="44" customFormat="1"/>
    <row r="335" s="44" customFormat="1"/>
    <row r="336" s="44" customFormat="1"/>
    <row r="337" s="44" customFormat="1"/>
    <row r="338" s="44" customFormat="1"/>
    <row r="339" s="44" customFormat="1"/>
    <row r="340" s="44" customFormat="1"/>
    <row r="341" s="44" customFormat="1"/>
    <row r="342" s="44" customFormat="1"/>
    <row r="343" s="44" customFormat="1"/>
    <row r="344" s="44" customFormat="1"/>
    <row r="345" s="44" customFormat="1"/>
    <row r="346" s="44" customFormat="1"/>
    <row r="347" s="44" customFormat="1"/>
    <row r="348" s="44" customFormat="1"/>
    <row r="349" s="44" customFormat="1"/>
    <row r="350" s="44" customFormat="1"/>
    <row r="351" s="44" customFormat="1"/>
    <row r="352" s="44" customFormat="1"/>
    <row r="353" s="44" customFormat="1"/>
    <row r="354" s="44" customFormat="1"/>
    <row r="355" s="44" customFormat="1"/>
    <row r="356" s="44" customFormat="1"/>
    <row r="357" s="44" customFormat="1"/>
    <row r="358" s="44" customFormat="1"/>
    <row r="359" s="44" customFormat="1"/>
    <row r="360" s="44" customFormat="1"/>
    <row r="361" s="44" customFormat="1"/>
    <row r="362" s="44" customFormat="1"/>
    <row r="363" s="44" customFormat="1"/>
    <row r="364" s="44" customFormat="1"/>
    <row r="365" s="44" customFormat="1"/>
    <row r="366" s="44" customFormat="1"/>
    <row r="367" s="44" customFormat="1"/>
    <row r="368" s="44" customFormat="1"/>
    <row r="369" s="44" customFormat="1"/>
    <row r="370" s="44" customFormat="1"/>
    <row r="371" s="44" customFormat="1"/>
    <row r="372" s="44" customFormat="1"/>
    <row r="373" s="44" customFormat="1"/>
    <row r="374" s="44" customFormat="1"/>
    <row r="375" s="44" customFormat="1"/>
    <row r="376" s="44" customFormat="1"/>
    <row r="377" s="44" customFormat="1"/>
    <row r="378" s="44" customFormat="1"/>
    <row r="379" s="44" customFormat="1"/>
    <row r="380" s="44" customFormat="1"/>
    <row r="381" s="44" customFormat="1"/>
    <row r="382" s="44" customFormat="1"/>
    <row r="383" s="44" customFormat="1"/>
    <row r="384" s="44" customFormat="1"/>
    <row r="385" s="44" customFormat="1"/>
    <row r="386" s="44" customFormat="1"/>
    <row r="387" s="44" customFormat="1"/>
    <row r="388" s="44" customFormat="1"/>
    <row r="389" s="44" customFormat="1"/>
    <row r="390" s="44" customFormat="1"/>
    <row r="391" s="44" customFormat="1"/>
    <row r="392" s="44" customFormat="1"/>
    <row r="393" s="44" customFormat="1"/>
    <row r="394" s="44" customFormat="1"/>
    <row r="395" s="44" customFormat="1"/>
    <row r="396" s="44" customFormat="1"/>
    <row r="397" s="44" customFormat="1"/>
    <row r="398" s="44" customFormat="1"/>
    <row r="399" s="44" customFormat="1"/>
    <row r="400" s="44" customFormat="1"/>
    <row r="401" s="44" customFormat="1"/>
    <row r="402" s="44" customFormat="1"/>
    <row r="403" s="44" customFormat="1"/>
    <row r="404" s="44" customFormat="1"/>
    <row r="405" s="44" customFormat="1"/>
    <row r="406" s="44" customFormat="1"/>
    <row r="407" s="44" customFormat="1"/>
    <row r="408" s="44" customFormat="1"/>
    <row r="409" s="44" customFormat="1"/>
    <row r="410" s="44" customFormat="1"/>
    <row r="411" s="44" customFormat="1"/>
    <row r="412" s="44" customFormat="1"/>
    <row r="413" s="44" customFormat="1"/>
    <row r="414" s="44" customFormat="1"/>
    <row r="415" s="44" customFormat="1"/>
    <row r="416" s="44" customFormat="1"/>
    <row r="417" s="44" customFormat="1"/>
    <row r="418" s="44" customFormat="1"/>
    <row r="419" s="44" customFormat="1"/>
    <row r="420" s="44" customFormat="1"/>
    <row r="421" s="44" customFormat="1"/>
    <row r="422" s="44" customFormat="1"/>
    <row r="423" s="44" customFormat="1"/>
    <row r="424" s="44" customFormat="1"/>
    <row r="425" s="44" customFormat="1"/>
    <row r="426" s="44" customFormat="1"/>
    <row r="427" s="44" customFormat="1"/>
    <row r="428" s="44" customFormat="1"/>
    <row r="429" s="44" customFormat="1"/>
    <row r="430" s="44" customFormat="1"/>
    <row r="431" s="44" customFormat="1"/>
    <row r="432" s="44" customFormat="1"/>
    <row r="433" s="44" customFormat="1"/>
    <row r="434" s="44" customFormat="1"/>
    <row r="435" s="44" customFormat="1"/>
    <row r="436" s="44" customFormat="1"/>
    <row r="437" s="44" customFormat="1"/>
    <row r="438" s="44" customFormat="1"/>
    <row r="439" s="44" customFormat="1"/>
    <row r="440" s="44" customFormat="1"/>
    <row r="441" s="44" customFormat="1"/>
    <row r="442" s="44" customFormat="1"/>
    <row r="443" s="44" customFormat="1"/>
    <row r="444" s="44" customFormat="1"/>
    <row r="445" s="44" customFormat="1"/>
    <row r="446" s="44" customFormat="1"/>
    <row r="447" s="44" customFormat="1"/>
    <row r="448" s="44" customFormat="1"/>
    <row r="449" s="44" customFormat="1"/>
    <row r="450" s="44" customFormat="1"/>
    <row r="451" s="44" customFormat="1"/>
    <row r="452" s="44" customFormat="1"/>
    <row r="453" s="44" customFormat="1"/>
    <row r="454" s="44" customFormat="1"/>
    <row r="455" s="44" customFormat="1"/>
    <row r="456" s="44" customFormat="1"/>
    <row r="457" s="44" customFormat="1"/>
    <row r="458" s="44" customFormat="1"/>
    <row r="459" s="44" customFormat="1"/>
    <row r="460" s="44" customFormat="1"/>
    <row r="461" s="44" customFormat="1"/>
    <row r="462" s="44" customFormat="1"/>
    <row r="463" s="44" customFormat="1"/>
    <row r="464" s="44" customFormat="1"/>
    <row r="465" s="44" customFormat="1"/>
    <row r="466" s="44" customFormat="1"/>
    <row r="467" s="44" customFormat="1"/>
    <row r="468" s="44" customFormat="1"/>
    <row r="469" s="44" customFormat="1"/>
    <row r="470" s="44" customFormat="1"/>
    <row r="471" s="44" customFormat="1"/>
    <row r="472" s="44" customFormat="1"/>
    <row r="473" s="44" customFormat="1"/>
    <row r="474" s="44" customFormat="1"/>
    <row r="475" s="44" customFormat="1"/>
    <row r="476" s="44" customFormat="1"/>
    <row r="477" s="44" customFormat="1"/>
    <row r="478" s="44" customFormat="1"/>
    <row r="479" s="44" customFormat="1"/>
    <row r="480" s="44" customFormat="1"/>
    <row r="481" s="44" customFormat="1"/>
    <row r="482" s="44" customFormat="1"/>
    <row r="483" s="44" customFormat="1"/>
    <row r="484" s="44" customFormat="1"/>
    <row r="485" s="44" customFormat="1"/>
    <row r="486" s="44" customFormat="1"/>
    <row r="487" s="44" customFormat="1"/>
    <row r="488" s="44" customFormat="1"/>
    <row r="489" s="44" customFormat="1"/>
    <row r="490" s="44" customFormat="1"/>
    <row r="491" s="44" customFormat="1"/>
    <row r="492" s="44" customFormat="1"/>
    <row r="493" s="44" customFormat="1"/>
    <row r="494" s="44" customFormat="1"/>
    <row r="495" s="44" customFormat="1"/>
    <row r="496" s="44" customFormat="1"/>
    <row r="497" s="44" customFormat="1"/>
    <row r="498" s="44" customFormat="1"/>
    <row r="499" s="44" customFormat="1"/>
    <row r="500" s="44" customFormat="1"/>
    <row r="501" s="44" customFormat="1"/>
    <row r="502" s="44" customFormat="1"/>
    <row r="503" s="44" customFormat="1"/>
    <row r="504" s="44" customFormat="1"/>
    <row r="505" s="44" customFormat="1"/>
    <row r="506" s="44" customFormat="1"/>
    <row r="507" s="44" customFormat="1"/>
    <row r="508" s="44" customFormat="1"/>
    <row r="509" s="44" customFormat="1"/>
    <row r="510" s="44" customFormat="1"/>
    <row r="511" s="44" customFormat="1"/>
    <row r="512" s="44" customFormat="1"/>
    <row r="513" s="44" customFormat="1"/>
    <row r="514" s="44" customFormat="1"/>
    <row r="515" s="44" customFormat="1"/>
    <row r="516" s="44" customFormat="1"/>
    <row r="517" s="44" customFormat="1"/>
    <row r="518" s="44" customFormat="1"/>
    <row r="519" s="44" customFormat="1"/>
    <row r="520" s="44" customFormat="1"/>
    <row r="521" s="44" customFormat="1"/>
    <row r="522" s="44" customFormat="1"/>
    <row r="523" s="44" customFormat="1"/>
    <row r="524" s="44" customFormat="1"/>
    <row r="525" s="44" customFormat="1"/>
    <row r="526" s="44" customFormat="1"/>
    <row r="527" s="44" customFormat="1"/>
    <row r="528" s="44" customFormat="1"/>
    <row r="529" s="44" customFormat="1"/>
    <row r="530" s="44" customFormat="1"/>
    <row r="531" s="44" customFormat="1"/>
    <row r="532" s="44" customFormat="1"/>
    <row r="533" s="44" customFormat="1"/>
    <row r="534" s="44" customFormat="1"/>
    <row r="535" s="44" customFormat="1"/>
    <row r="536" s="44" customFormat="1"/>
    <row r="537" s="44" customFormat="1"/>
    <row r="538" s="44" customFormat="1"/>
    <row r="539" s="44" customFormat="1"/>
    <row r="540" s="44" customFormat="1"/>
    <row r="541" s="44" customFormat="1"/>
    <row r="542" s="44" customFormat="1"/>
    <row r="543" s="44" customFormat="1"/>
    <row r="544" s="44" customFormat="1"/>
    <row r="545" s="44" customFormat="1"/>
    <row r="546" s="44" customFormat="1"/>
    <row r="547" s="44" customFormat="1"/>
    <row r="548" s="44" customFormat="1"/>
    <row r="549" s="44" customFormat="1"/>
    <row r="550" s="44" customFormat="1"/>
    <row r="551" s="44" customFormat="1"/>
    <row r="552" s="44" customFormat="1"/>
    <row r="553" s="44" customFormat="1"/>
    <row r="554" s="44" customFormat="1"/>
    <row r="555" s="44" customFormat="1"/>
    <row r="556" s="44" customFormat="1"/>
    <row r="557" s="44" customFormat="1"/>
    <row r="558" s="44" customFormat="1"/>
    <row r="559" s="44" customFormat="1"/>
    <row r="560" s="44" customFormat="1"/>
    <row r="561" s="44" customFormat="1"/>
    <row r="562" s="44" customFormat="1"/>
    <row r="563" s="44" customFormat="1"/>
    <row r="564" s="44" customFormat="1"/>
    <row r="565" s="44" customFormat="1"/>
    <row r="566" s="44" customFormat="1"/>
    <row r="567" s="44" customFormat="1"/>
    <row r="568" s="44" customFormat="1"/>
    <row r="569" s="44" customFormat="1"/>
    <row r="570" s="44" customFormat="1"/>
    <row r="571" s="44" customFormat="1"/>
    <row r="572" s="44" customFormat="1"/>
    <row r="573" s="44" customFormat="1"/>
    <row r="574" s="44" customFormat="1"/>
    <row r="575" s="44" customFormat="1"/>
    <row r="576" s="44" customFormat="1"/>
    <row r="577" s="44" customFormat="1"/>
    <row r="578" s="44" customFormat="1"/>
    <row r="579" s="44" customFormat="1"/>
    <row r="580" s="44" customFormat="1"/>
    <row r="581" s="44" customFormat="1"/>
    <row r="582" s="44" customFormat="1"/>
    <row r="583" s="44" customFormat="1"/>
    <row r="584" s="44" customFormat="1"/>
    <row r="585" s="44" customFormat="1"/>
    <row r="586" s="44" customFormat="1"/>
    <row r="587" s="44" customFormat="1"/>
    <row r="588" s="44" customFormat="1"/>
    <row r="589" s="44" customFormat="1"/>
    <row r="590" s="44" customFormat="1"/>
    <row r="591" s="44" customFormat="1"/>
    <row r="592" s="44" customFormat="1"/>
    <row r="593" s="44" customFormat="1"/>
    <row r="594" s="44" customFormat="1"/>
    <row r="595" s="44" customFormat="1"/>
    <row r="596" s="44" customFormat="1"/>
    <row r="597" s="44" customFormat="1"/>
    <row r="598" s="44" customFormat="1"/>
    <row r="599" s="44" customFormat="1"/>
    <row r="600" s="44" customFormat="1"/>
    <row r="601" s="44" customFormat="1"/>
    <row r="602" s="44" customFormat="1"/>
    <row r="603" s="44" customFormat="1"/>
    <row r="604" s="44" customFormat="1"/>
    <row r="605" s="44" customFormat="1"/>
    <row r="606" s="44" customFormat="1"/>
    <row r="607" s="44" customFormat="1"/>
    <row r="608" s="44" customFormat="1"/>
    <row r="609" s="44" customFormat="1"/>
    <row r="610" s="44" customFormat="1"/>
    <row r="611" s="44" customFormat="1"/>
    <row r="612" s="44" customFormat="1"/>
    <row r="613" s="44" customFormat="1"/>
    <row r="614" s="44" customFormat="1"/>
    <row r="615" s="44" customFormat="1"/>
    <row r="616" s="44" customFormat="1"/>
    <row r="617" s="44" customFormat="1"/>
    <row r="618" s="44" customFormat="1"/>
    <row r="619" s="44" customFormat="1"/>
    <row r="620" s="44" customFormat="1"/>
    <row r="621" s="44" customFormat="1"/>
    <row r="622" s="44" customFormat="1"/>
    <row r="623" s="44" customFormat="1"/>
    <row r="624" s="44" customFormat="1"/>
    <row r="625" s="44" customFormat="1"/>
    <row r="626" s="44" customFormat="1"/>
    <row r="627" s="44" customFormat="1"/>
    <row r="628" s="44" customFormat="1"/>
    <row r="629" s="44" customFormat="1"/>
    <row r="630" s="44" customFormat="1"/>
    <row r="631" s="44" customFormat="1"/>
    <row r="632" s="44" customFormat="1"/>
    <row r="633" s="44" customFormat="1"/>
    <row r="634" s="44" customFormat="1"/>
    <row r="635" s="44" customFormat="1"/>
    <row r="636" s="44" customFormat="1"/>
    <row r="637" s="44" customFormat="1"/>
    <row r="638" s="44" customFormat="1"/>
    <row r="639" s="44" customFormat="1"/>
    <row r="640" s="44" customFormat="1"/>
    <row r="641" s="44" customFormat="1"/>
    <row r="642" s="44" customFormat="1"/>
    <row r="643" s="44" customFormat="1"/>
    <row r="644" s="44" customFormat="1"/>
    <row r="645" s="44" customFormat="1"/>
    <row r="646" s="44" customFormat="1"/>
    <row r="647" s="44" customFormat="1"/>
    <row r="648" s="44" customFormat="1"/>
    <row r="649" s="44" customFormat="1"/>
    <row r="650" s="44" customFormat="1"/>
    <row r="651" s="44" customFormat="1"/>
    <row r="652" s="44" customFormat="1"/>
    <row r="653" s="44" customFormat="1"/>
    <row r="654" s="44" customFormat="1"/>
    <row r="655" s="44" customFormat="1"/>
    <row r="656" s="44" customFormat="1"/>
    <row r="657" s="44" customFormat="1"/>
    <row r="658" s="44" customFormat="1"/>
    <row r="659" s="44" customFormat="1"/>
    <row r="660" s="44" customFormat="1"/>
    <row r="661" s="44" customFormat="1"/>
    <row r="662" s="44" customFormat="1"/>
    <row r="663" s="44" customFormat="1"/>
    <row r="664" s="44" customFormat="1"/>
    <row r="665" s="44" customFormat="1"/>
    <row r="666" s="44" customFormat="1"/>
    <row r="667" s="44" customFormat="1"/>
    <row r="668" s="44" customFormat="1"/>
    <row r="669" s="44" customFormat="1"/>
    <row r="670" s="44" customFormat="1"/>
    <row r="671" s="44" customFormat="1"/>
    <row r="672" s="44" customFormat="1"/>
    <row r="673" s="44" customFormat="1"/>
    <row r="674" s="44" customFormat="1"/>
    <row r="675" s="44" customFormat="1"/>
    <row r="676" s="44" customFormat="1"/>
    <row r="677" s="44" customFormat="1"/>
    <row r="678" s="44" customFormat="1"/>
    <row r="679" s="44" customFormat="1"/>
    <row r="680" s="44" customFormat="1"/>
    <row r="681" s="44" customFormat="1"/>
    <row r="682" s="44" customFormat="1"/>
    <row r="683" s="44" customFormat="1"/>
    <row r="684" s="44" customFormat="1"/>
    <row r="685" s="44" customFormat="1"/>
    <row r="686" s="44" customFormat="1"/>
    <row r="687" s="44" customFormat="1"/>
    <row r="688" s="44" customFormat="1"/>
    <row r="689" s="44" customFormat="1"/>
    <row r="690" s="44" customFormat="1"/>
    <row r="691" s="44" customFormat="1"/>
    <row r="692" s="44" customFormat="1"/>
    <row r="693" s="44" customFormat="1"/>
    <row r="694" s="44" customFormat="1"/>
    <row r="695" s="44" customFormat="1"/>
    <row r="696" s="44" customFormat="1"/>
    <row r="697" s="44" customFormat="1"/>
    <row r="698" s="44" customFormat="1"/>
    <row r="699" s="44" customFormat="1"/>
    <row r="700" s="44" customFormat="1"/>
    <row r="701" s="44" customFormat="1"/>
    <row r="702" s="44" customFormat="1"/>
    <row r="703" s="44" customFormat="1"/>
    <row r="704" s="44" customFormat="1"/>
    <row r="705" s="44" customFormat="1"/>
    <row r="706" s="44" customFormat="1"/>
    <row r="707" s="44" customFormat="1"/>
    <row r="708" s="44" customFormat="1"/>
    <row r="709" s="44" customFormat="1"/>
    <row r="710" s="44" customFormat="1"/>
    <row r="711" s="44" customFormat="1"/>
    <row r="712" s="44" customFormat="1"/>
    <row r="713" s="44" customFormat="1"/>
    <row r="714" s="44" customFormat="1"/>
    <row r="715" s="44" customFormat="1"/>
    <row r="716" s="44" customFormat="1"/>
    <row r="717" s="44" customFormat="1"/>
    <row r="718" s="44" customFormat="1"/>
    <row r="719" s="44" customFormat="1"/>
    <row r="720" s="44" customFormat="1"/>
    <row r="721" s="44" customFormat="1"/>
    <row r="722" s="44" customFormat="1"/>
    <row r="723" s="44" customFormat="1"/>
    <row r="724" s="44" customFormat="1"/>
    <row r="725" s="44" customFormat="1"/>
    <row r="726" s="44" customFormat="1"/>
    <row r="727" s="44" customFormat="1"/>
    <row r="728" s="44" customFormat="1"/>
    <row r="729" s="44" customFormat="1"/>
    <row r="730" s="44" customFormat="1"/>
    <row r="731" s="44" customFormat="1"/>
    <row r="732" s="44" customFormat="1"/>
    <row r="733" s="44" customFormat="1"/>
    <row r="734" s="44" customFormat="1"/>
    <row r="735" s="44" customFormat="1"/>
    <row r="736" s="44" customFormat="1"/>
    <row r="737" spans="13:15" s="44" customFormat="1"/>
    <row r="738" spans="13:15" s="44" customFormat="1"/>
    <row r="739" spans="13:15" s="44" customFormat="1"/>
    <row r="740" spans="13:15" s="44" customFormat="1"/>
    <row r="741" spans="13:15" s="44" customFormat="1"/>
    <row r="742" spans="13:15" s="44" customFormat="1"/>
    <row r="743" spans="13:15">
      <c r="M743" s="44"/>
      <c r="N743" s="44"/>
      <c r="O743" s="44"/>
    </row>
    <row r="744" spans="13:15">
      <c r="M744" s="44"/>
      <c r="N744" s="44"/>
      <c r="O744" s="44"/>
    </row>
  </sheetData>
  <mergeCells count="134">
    <mergeCell ref="A107:A108"/>
    <mergeCell ref="A109:C109"/>
    <mergeCell ref="N109:O109"/>
    <mergeCell ref="O107:O108"/>
    <mergeCell ref="A103:A104"/>
    <mergeCell ref="A105:C105"/>
    <mergeCell ref="N105:O105"/>
    <mergeCell ref="A113:C113"/>
    <mergeCell ref="A115:C115"/>
    <mergeCell ref="M115:O115"/>
    <mergeCell ref="A116:C116"/>
    <mergeCell ref="A90:B90"/>
    <mergeCell ref="O4:O7"/>
    <mergeCell ref="A12:A16"/>
    <mergeCell ref="O12:O16"/>
    <mergeCell ref="A17:C17"/>
    <mergeCell ref="A32:B32"/>
    <mergeCell ref="A33:A36"/>
    <mergeCell ref="B33:B36"/>
    <mergeCell ref="C33:C36"/>
    <mergeCell ref="D33:F33"/>
    <mergeCell ref="G33:I33"/>
    <mergeCell ref="A18:A24"/>
    <mergeCell ref="O18:O24"/>
    <mergeCell ref="A25:C25"/>
    <mergeCell ref="A30:C30"/>
    <mergeCell ref="A44:C44"/>
    <mergeCell ref="M44:O44"/>
    <mergeCell ref="A45:A48"/>
    <mergeCell ref="J33:L33"/>
    <mergeCell ref="M33:M36"/>
    <mergeCell ref="A110:A112"/>
    <mergeCell ref="O110:O112"/>
    <mergeCell ref="J34:L34"/>
    <mergeCell ref="C65:C68"/>
    <mergeCell ref="A56:C56"/>
    <mergeCell ref="A40:A43"/>
    <mergeCell ref="B46:B48"/>
    <mergeCell ref="A39:C39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A76:C76"/>
    <mergeCell ref="A78:A79"/>
    <mergeCell ref="A37:A38"/>
    <mergeCell ref="O37:O38"/>
    <mergeCell ref="D34:F34"/>
    <mergeCell ref="G34:I34"/>
    <mergeCell ref="A80:C80"/>
    <mergeCell ref="G65:I65"/>
    <mergeCell ref="J65:L65"/>
    <mergeCell ref="M65:M68"/>
    <mergeCell ref="N65:N68"/>
    <mergeCell ref="O65:O68"/>
    <mergeCell ref="A69:A75"/>
    <mergeCell ref="O69:O75"/>
    <mergeCell ref="D66:F66"/>
    <mergeCell ref="G66:I66"/>
    <mergeCell ref="J66:L66"/>
    <mergeCell ref="D65:F65"/>
    <mergeCell ref="A57:A60"/>
    <mergeCell ref="O57:O60"/>
    <mergeCell ref="A61:C61"/>
    <mergeCell ref="A64:B64"/>
    <mergeCell ref="A65:A68"/>
    <mergeCell ref="B65:B68"/>
    <mergeCell ref="A81:A86"/>
    <mergeCell ref="O81:O86"/>
    <mergeCell ref="A87:C87"/>
    <mergeCell ref="A91:B91"/>
    <mergeCell ref="A92:A95"/>
    <mergeCell ref="B92:B95"/>
    <mergeCell ref="C92:C95"/>
    <mergeCell ref="D92:F92"/>
    <mergeCell ref="G92:I92"/>
    <mergeCell ref="A88:A89"/>
    <mergeCell ref="O88:O89"/>
    <mergeCell ref="J92:L92"/>
    <mergeCell ref="M92:M95"/>
    <mergeCell ref="N92:N95"/>
    <mergeCell ref="O92:O95"/>
    <mergeCell ref="N91:O91"/>
    <mergeCell ref="A123:C123"/>
    <mergeCell ref="N3:O3"/>
    <mergeCell ref="A8:B8"/>
    <mergeCell ref="M8:O8"/>
    <mergeCell ref="D5:F5"/>
    <mergeCell ref="G5:I5"/>
    <mergeCell ref="J5:L5"/>
    <mergeCell ref="A3:B3"/>
    <mergeCell ref="A26:A29"/>
    <mergeCell ref="N32:O32"/>
    <mergeCell ref="A101:C101"/>
    <mergeCell ref="M101:O101"/>
    <mergeCell ref="A102:L102"/>
    <mergeCell ref="M102:O102"/>
    <mergeCell ref="A100:C100"/>
    <mergeCell ref="A96:A99"/>
    <mergeCell ref="O96:O99"/>
    <mergeCell ref="D93:F93"/>
    <mergeCell ref="G93:I93"/>
    <mergeCell ref="J93:L93"/>
    <mergeCell ref="A49:C49"/>
    <mergeCell ref="O50:O55"/>
    <mergeCell ref="A50:A55"/>
    <mergeCell ref="N64:O64"/>
    <mergeCell ref="N100:O100"/>
    <mergeCell ref="N113:O113"/>
    <mergeCell ref="N116:O116"/>
    <mergeCell ref="O26:O29"/>
    <mergeCell ref="N17:O17"/>
    <mergeCell ref="N25:O25"/>
    <mergeCell ref="N30:O30"/>
    <mergeCell ref="N56:O56"/>
    <mergeCell ref="N61:O61"/>
    <mergeCell ref="N76:O76"/>
    <mergeCell ref="N80:O80"/>
    <mergeCell ref="N87:O87"/>
    <mergeCell ref="N90:O90"/>
    <mergeCell ref="O45:O48"/>
    <mergeCell ref="O40:O43"/>
    <mergeCell ref="N46:N48"/>
    <mergeCell ref="M39:O39"/>
    <mergeCell ref="O78:O79"/>
    <mergeCell ref="N33:N36"/>
    <mergeCell ref="O33:O36"/>
    <mergeCell ref="O103:O104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P23"/>
  <sheetViews>
    <sheetView rightToLeft="1" view="pageBreakPreview" zoomScaleSheetLayoutView="100" workbookViewId="0">
      <selection activeCell="R101" sqref="R101"/>
    </sheetView>
  </sheetViews>
  <sheetFormatPr defaultRowHeight="12.75"/>
  <cols>
    <col min="1" max="1" width="22.42578125" customWidth="1"/>
    <col min="2" max="10" width="14" customWidth="1"/>
  </cols>
  <sheetData>
    <row r="7" spans="1:16" ht="12.75" customHeight="1">
      <c r="B7" s="2629"/>
      <c r="C7" s="2629"/>
      <c r="D7" s="2629"/>
      <c r="E7" s="2629"/>
      <c r="F7" s="2629"/>
      <c r="G7" s="2629"/>
      <c r="K7" s="2629"/>
      <c r="L7" s="2629"/>
      <c r="M7" s="2629"/>
      <c r="N7" s="2629"/>
      <c r="O7" s="2629"/>
      <c r="P7" s="2629"/>
    </row>
    <row r="8" spans="1:16" ht="12.75" customHeight="1">
      <c r="B8" s="2629"/>
      <c r="C8" s="2629"/>
      <c r="D8" s="2629"/>
      <c r="E8" s="2629"/>
      <c r="F8" s="2629"/>
      <c r="G8" s="2629"/>
      <c r="K8" s="2629"/>
      <c r="L8" s="2629"/>
      <c r="M8" s="2629"/>
      <c r="N8" s="2629"/>
      <c r="O8" s="2629"/>
      <c r="P8" s="2629"/>
    </row>
    <row r="9" spans="1:16" ht="12.75" customHeight="1">
      <c r="B9" s="2629"/>
      <c r="C9" s="2629"/>
      <c r="D9" s="2629"/>
      <c r="E9" s="2629"/>
      <c r="F9" s="2629"/>
      <c r="G9" s="2629"/>
      <c r="K9" s="2629"/>
      <c r="L9" s="2629"/>
      <c r="M9" s="2629"/>
      <c r="N9" s="2629"/>
      <c r="O9" s="2629"/>
      <c r="P9" s="2629"/>
    </row>
    <row r="10" spans="1:16" ht="12.75" customHeight="1">
      <c r="B10" s="2629"/>
      <c r="C10" s="2629"/>
      <c r="D10" s="2629"/>
      <c r="E10" s="2629"/>
      <c r="F10" s="2629"/>
      <c r="G10" s="2629"/>
      <c r="H10" s="2629"/>
      <c r="I10" s="2629"/>
      <c r="J10" s="2629"/>
      <c r="K10" s="2629"/>
      <c r="L10" s="2629"/>
      <c r="M10" s="2629"/>
      <c r="N10" s="2629"/>
      <c r="O10" s="2629"/>
      <c r="P10" s="2629"/>
    </row>
    <row r="11" spans="1:16" ht="12.75" customHeight="1">
      <c r="B11" s="2629"/>
      <c r="C11" s="2629"/>
      <c r="D11" s="2629"/>
      <c r="E11" s="2629"/>
      <c r="F11" s="2629"/>
      <c r="G11" s="2629"/>
      <c r="K11" s="2629"/>
      <c r="L11" s="2629"/>
      <c r="M11" s="2629"/>
      <c r="N11" s="2629"/>
      <c r="O11" s="2629"/>
      <c r="P11" s="2629"/>
    </row>
    <row r="12" spans="1:16" ht="12.75" customHeight="1">
      <c r="B12" s="2629"/>
      <c r="C12" s="2629"/>
      <c r="D12" s="2629"/>
      <c r="E12" s="2629"/>
      <c r="F12" s="2629"/>
      <c r="G12" s="2629"/>
      <c r="K12" s="2629"/>
      <c r="L12" s="2629"/>
      <c r="M12" s="2629"/>
      <c r="N12" s="2629"/>
      <c r="O12" s="2629"/>
      <c r="P12" s="2629"/>
    </row>
    <row r="13" spans="1:16" ht="12.75" customHeight="1">
      <c r="B13" s="2629"/>
      <c r="C13" s="2629"/>
      <c r="D13" s="2629"/>
      <c r="E13" s="2629"/>
      <c r="F13" s="2629"/>
      <c r="G13" s="2629"/>
      <c r="H13" s="2629"/>
      <c r="I13" s="2629"/>
      <c r="J13" s="2629"/>
      <c r="K13" s="2629"/>
      <c r="L13" s="2629"/>
      <c r="M13" s="2629"/>
      <c r="N13" s="2629"/>
      <c r="O13" s="2629"/>
      <c r="P13" s="2629"/>
    </row>
    <row r="14" spans="1:16" ht="12.75" customHeight="1">
      <c r="B14" s="2629"/>
      <c r="C14" s="2629"/>
      <c r="D14" s="2629"/>
      <c r="E14" s="2629"/>
      <c r="F14" s="2629"/>
      <c r="G14" s="2629"/>
      <c r="H14" s="2629"/>
      <c r="I14" s="2629"/>
      <c r="J14" s="2629"/>
      <c r="K14" s="2629"/>
      <c r="L14" s="2629"/>
      <c r="M14" s="2629"/>
      <c r="N14" s="2629"/>
      <c r="O14" s="2629"/>
      <c r="P14" s="2629"/>
    </row>
    <row r="15" spans="1:16" ht="107.25" customHeight="1">
      <c r="A15" s="2689" t="s">
        <v>2395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29"/>
      <c r="M15" s="2629"/>
      <c r="N15" s="2629"/>
      <c r="O15" s="2629"/>
      <c r="P15" s="2629"/>
    </row>
    <row r="16" spans="1:16" ht="12.75" customHeight="1">
      <c r="B16" s="2629"/>
      <c r="C16" s="2629"/>
      <c r="D16" s="2629"/>
      <c r="E16" s="2629"/>
      <c r="F16" s="2629"/>
      <c r="G16" s="2629"/>
      <c r="H16" s="2629"/>
      <c r="I16" s="2629"/>
      <c r="J16" s="2629"/>
      <c r="K16" s="2629"/>
      <c r="L16" s="2629"/>
      <c r="M16" s="2629"/>
      <c r="N16" s="2629"/>
      <c r="O16" s="2629"/>
      <c r="P16" s="2629"/>
    </row>
    <row r="17" spans="2:16" ht="12.75" customHeight="1">
      <c r="B17" s="2629"/>
      <c r="C17" s="2629"/>
      <c r="D17" s="2629"/>
      <c r="E17" s="2629"/>
      <c r="F17" s="2629"/>
      <c r="G17" s="2629"/>
      <c r="H17" s="2629"/>
      <c r="I17" s="2629"/>
      <c r="J17" s="2629"/>
      <c r="K17" s="2629"/>
      <c r="L17" s="2629"/>
      <c r="M17" s="2629"/>
      <c r="N17" s="2629"/>
      <c r="O17" s="2629"/>
      <c r="P17" s="2629"/>
    </row>
    <row r="18" spans="2:16" ht="12.75" customHeight="1">
      <c r="B18" s="2629"/>
      <c r="C18" s="2629"/>
      <c r="D18" s="2630"/>
      <c r="E18" s="2629"/>
      <c r="F18" s="2629"/>
      <c r="G18" s="2629"/>
      <c r="H18" s="2629"/>
      <c r="I18" s="2629"/>
      <c r="J18" s="2629"/>
      <c r="K18" s="2629"/>
      <c r="L18" s="2629"/>
      <c r="M18" s="2629"/>
      <c r="N18" s="2629"/>
      <c r="O18" s="2629"/>
      <c r="P18" s="2629"/>
    </row>
    <row r="19" spans="2:16" ht="12.75" customHeight="1">
      <c r="B19" s="2629"/>
      <c r="C19" s="2629"/>
      <c r="D19" s="2629"/>
      <c r="E19" s="2629"/>
      <c r="F19" s="2629"/>
      <c r="G19" s="2629"/>
      <c r="H19" s="2629"/>
      <c r="I19" s="2629"/>
      <c r="J19" s="2629"/>
      <c r="K19" s="2629"/>
      <c r="L19" s="2629"/>
      <c r="M19" s="2629"/>
      <c r="N19" s="2629"/>
      <c r="O19" s="2629"/>
      <c r="P19" s="2629"/>
    </row>
    <row r="20" spans="2:16" ht="12.75" customHeight="1">
      <c r="B20" s="2629"/>
      <c r="C20" s="2629"/>
      <c r="D20" s="2629"/>
      <c r="E20" s="2629"/>
      <c r="F20" s="2629"/>
      <c r="G20" s="2629"/>
      <c r="H20" s="2629"/>
      <c r="I20" s="2629"/>
      <c r="J20" s="2629"/>
      <c r="K20" s="2629"/>
      <c r="L20" s="2629"/>
      <c r="M20" s="2629"/>
      <c r="N20" s="2629"/>
      <c r="O20" s="2629"/>
      <c r="P20" s="2629"/>
    </row>
    <row r="21" spans="2:16" ht="12.75" customHeight="1">
      <c r="B21" s="2629"/>
      <c r="C21" s="2629"/>
      <c r="D21" s="2629"/>
      <c r="E21" s="2629"/>
      <c r="F21" s="2629"/>
      <c r="G21" s="2629"/>
      <c r="H21" s="2629"/>
      <c r="I21" s="2629"/>
      <c r="J21" s="2629"/>
      <c r="K21" s="2629"/>
      <c r="L21" s="2629"/>
      <c r="M21" s="2629"/>
      <c r="N21" s="2629"/>
      <c r="O21" s="2629"/>
      <c r="P21" s="2629"/>
    </row>
    <row r="22" spans="2:16" ht="12.75" customHeight="1">
      <c r="B22" s="2629"/>
      <c r="C22" s="2629"/>
      <c r="D22" s="2629"/>
      <c r="E22" s="2629"/>
      <c r="F22" s="2629"/>
      <c r="G22" s="2629"/>
      <c r="H22" s="2629"/>
      <c r="I22" s="2629"/>
      <c r="J22" s="2629"/>
      <c r="K22" s="2629"/>
      <c r="L22" s="2629"/>
      <c r="M22" s="2629"/>
      <c r="N22" s="2629"/>
      <c r="O22" s="2629"/>
      <c r="P22" s="2629"/>
    </row>
    <row r="23" spans="2:16" ht="12.75" customHeight="1">
      <c r="B23" s="2629"/>
      <c r="C23" s="2629"/>
      <c r="D23" s="2629"/>
      <c r="E23" s="2629"/>
      <c r="F23" s="2629"/>
      <c r="G23" s="2629"/>
      <c r="H23" s="2629"/>
      <c r="I23" s="2629"/>
      <c r="J23" s="2629"/>
      <c r="K23" s="2629"/>
      <c r="L23" s="2629"/>
      <c r="M23" s="2629"/>
      <c r="N23" s="2629"/>
      <c r="O23" s="2629"/>
      <c r="P23" s="2629"/>
    </row>
  </sheetData>
  <mergeCells count="1">
    <mergeCell ref="A15:K15"/>
  </mergeCells>
  <pageMargins left="0.39370078740157483" right="0.39370078740157483" top="0.78740157480314965" bottom="0.39370078740157483" header="0.78740157480314965" footer="0.39370078740157483"/>
  <pageSetup paperSize="9" scale="9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51"/>
  <sheetViews>
    <sheetView rightToLeft="1" view="pageBreakPreview" zoomScale="80" zoomScaleNormal="60" zoomScaleSheetLayoutView="80" workbookViewId="0">
      <selection activeCell="R101" sqref="R101"/>
    </sheetView>
  </sheetViews>
  <sheetFormatPr defaultRowHeight="17.25" customHeight="1"/>
  <cols>
    <col min="1" max="1" width="30.7109375" style="482" customWidth="1"/>
    <col min="2" max="10" width="9.7109375" style="482" customWidth="1"/>
    <col min="11" max="11" width="29.7109375" style="482" customWidth="1"/>
    <col min="12" max="251" width="9.140625" style="482"/>
    <col min="252" max="252" width="26.7109375" style="482" customWidth="1"/>
    <col min="253" max="264" width="9.28515625" style="482" customWidth="1"/>
    <col min="265" max="507" width="9.140625" style="482"/>
    <col min="508" max="508" width="26.7109375" style="482" customWidth="1"/>
    <col min="509" max="520" width="9.28515625" style="482" customWidth="1"/>
    <col min="521" max="763" width="9.140625" style="482"/>
    <col min="764" max="764" width="26.7109375" style="482" customWidth="1"/>
    <col min="765" max="776" width="9.28515625" style="482" customWidth="1"/>
    <col min="777" max="1019" width="9.140625" style="482"/>
    <col min="1020" max="1020" width="26.7109375" style="482" customWidth="1"/>
    <col min="1021" max="1032" width="9.28515625" style="482" customWidth="1"/>
    <col min="1033" max="1275" width="9.140625" style="482"/>
    <col min="1276" max="1276" width="26.7109375" style="482" customWidth="1"/>
    <col min="1277" max="1288" width="9.28515625" style="482" customWidth="1"/>
    <col min="1289" max="1531" width="9.140625" style="482"/>
    <col min="1532" max="1532" width="26.7109375" style="482" customWidth="1"/>
    <col min="1533" max="1544" width="9.28515625" style="482" customWidth="1"/>
    <col min="1545" max="1787" width="9.140625" style="482"/>
    <col min="1788" max="1788" width="26.7109375" style="482" customWidth="1"/>
    <col min="1789" max="1800" width="9.28515625" style="482" customWidth="1"/>
    <col min="1801" max="2043" width="9.140625" style="482"/>
    <col min="2044" max="2044" width="26.7109375" style="482" customWidth="1"/>
    <col min="2045" max="2056" width="9.28515625" style="482" customWidth="1"/>
    <col min="2057" max="2299" width="9.140625" style="482"/>
    <col min="2300" max="2300" width="26.7109375" style="482" customWidth="1"/>
    <col min="2301" max="2312" width="9.28515625" style="482" customWidth="1"/>
    <col min="2313" max="2555" width="9.140625" style="482"/>
    <col min="2556" max="2556" width="26.7109375" style="482" customWidth="1"/>
    <col min="2557" max="2568" width="9.28515625" style="482" customWidth="1"/>
    <col min="2569" max="2811" width="9.140625" style="482"/>
    <col min="2812" max="2812" width="26.7109375" style="482" customWidth="1"/>
    <col min="2813" max="2824" width="9.28515625" style="482" customWidth="1"/>
    <col min="2825" max="3067" width="9.140625" style="482"/>
    <col min="3068" max="3068" width="26.7109375" style="482" customWidth="1"/>
    <col min="3069" max="3080" width="9.28515625" style="482" customWidth="1"/>
    <col min="3081" max="3323" width="9.140625" style="482"/>
    <col min="3324" max="3324" width="26.7109375" style="482" customWidth="1"/>
    <col min="3325" max="3336" width="9.28515625" style="482" customWidth="1"/>
    <col min="3337" max="3579" width="9.140625" style="482"/>
    <col min="3580" max="3580" width="26.7109375" style="482" customWidth="1"/>
    <col min="3581" max="3592" width="9.28515625" style="482" customWidth="1"/>
    <col min="3593" max="3835" width="9.140625" style="482"/>
    <col min="3836" max="3836" width="26.7109375" style="482" customWidth="1"/>
    <col min="3837" max="3848" width="9.28515625" style="482" customWidth="1"/>
    <col min="3849" max="4091" width="9.140625" style="482"/>
    <col min="4092" max="4092" width="26.7109375" style="482" customWidth="1"/>
    <col min="4093" max="4104" width="9.28515625" style="482" customWidth="1"/>
    <col min="4105" max="4347" width="9.140625" style="482"/>
    <col min="4348" max="4348" width="26.7109375" style="482" customWidth="1"/>
    <col min="4349" max="4360" width="9.28515625" style="482" customWidth="1"/>
    <col min="4361" max="4603" width="9.140625" style="482"/>
    <col min="4604" max="4604" width="26.7109375" style="482" customWidth="1"/>
    <col min="4605" max="4616" width="9.28515625" style="482" customWidth="1"/>
    <col min="4617" max="4859" width="9.140625" style="482"/>
    <col min="4860" max="4860" width="26.7109375" style="482" customWidth="1"/>
    <col min="4861" max="4872" width="9.28515625" style="482" customWidth="1"/>
    <col min="4873" max="5115" width="9.140625" style="482"/>
    <col min="5116" max="5116" width="26.7109375" style="482" customWidth="1"/>
    <col min="5117" max="5128" width="9.28515625" style="482" customWidth="1"/>
    <col min="5129" max="5371" width="9.140625" style="482"/>
    <col min="5372" max="5372" width="26.7109375" style="482" customWidth="1"/>
    <col min="5373" max="5384" width="9.28515625" style="482" customWidth="1"/>
    <col min="5385" max="5627" width="9.140625" style="482"/>
    <col min="5628" max="5628" width="26.7109375" style="482" customWidth="1"/>
    <col min="5629" max="5640" width="9.28515625" style="482" customWidth="1"/>
    <col min="5641" max="5883" width="9.140625" style="482"/>
    <col min="5884" max="5884" width="26.7109375" style="482" customWidth="1"/>
    <col min="5885" max="5896" width="9.28515625" style="482" customWidth="1"/>
    <col min="5897" max="6139" width="9.140625" style="482"/>
    <col min="6140" max="6140" width="26.7109375" style="482" customWidth="1"/>
    <col min="6141" max="6152" width="9.28515625" style="482" customWidth="1"/>
    <col min="6153" max="6395" width="9.140625" style="482"/>
    <col min="6396" max="6396" width="26.7109375" style="482" customWidth="1"/>
    <col min="6397" max="6408" width="9.28515625" style="482" customWidth="1"/>
    <col min="6409" max="6651" width="9.140625" style="482"/>
    <col min="6652" max="6652" width="26.7109375" style="482" customWidth="1"/>
    <col min="6653" max="6664" width="9.28515625" style="482" customWidth="1"/>
    <col min="6665" max="6907" width="9.140625" style="482"/>
    <col min="6908" max="6908" width="26.7109375" style="482" customWidth="1"/>
    <col min="6909" max="6920" width="9.28515625" style="482" customWidth="1"/>
    <col min="6921" max="7163" width="9.140625" style="482"/>
    <col min="7164" max="7164" width="26.7109375" style="482" customWidth="1"/>
    <col min="7165" max="7176" width="9.28515625" style="482" customWidth="1"/>
    <col min="7177" max="7419" width="9.140625" style="482"/>
    <col min="7420" max="7420" width="26.7109375" style="482" customWidth="1"/>
    <col min="7421" max="7432" width="9.28515625" style="482" customWidth="1"/>
    <col min="7433" max="7675" width="9.140625" style="482"/>
    <col min="7676" max="7676" width="26.7109375" style="482" customWidth="1"/>
    <col min="7677" max="7688" width="9.28515625" style="482" customWidth="1"/>
    <col min="7689" max="7931" width="9.140625" style="482"/>
    <col min="7932" max="7932" width="26.7109375" style="482" customWidth="1"/>
    <col min="7933" max="7944" width="9.28515625" style="482" customWidth="1"/>
    <col min="7945" max="8187" width="9.140625" style="482"/>
    <col min="8188" max="8188" width="26.7109375" style="482" customWidth="1"/>
    <col min="8189" max="8200" width="9.28515625" style="482" customWidth="1"/>
    <col min="8201" max="8443" width="9.140625" style="482"/>
    <col min="8444" max="8444" width="26.7109375" style="482" customWidth="1"/>
    <col min="8445" max="8456" width="9.28515625" style="482" customWidth="1"/>
    <col min="8457" max="8699" width="9.140625" style="482"/>
    <col min="8700" max="8700" width="26.7109375" style="482" customWidth="1"/>
    <col min="8701" max="8712" width="9.28515625" style="482" customWidth="1"/>
    <col min="8713" max="8955" width="9.140625" style="482"/>
    <col min="8956" max="8956" width="26.7109375" style="482" customWidth="1"/>
    <col min="8957" max="8968" width="9.28515625" style="482" customWidth="1"/>
    <col min="8969" max="9211" width="9.140625" style="482"/>
    <col min="9212" max="9212" width="26.7109375" style="482" customWidth="1"/>
    <col min="9213" max="9224" width="9.28515625" style="482" customWidth="1"/>
    <col min="9225" max="9467" width="9.140625" style="482"/>
    <col min="9468" max="9468" width="26.7109375" style="482" customWidth="1"/>
    <col min="9469" max="9480" width="9.28515625" style="482" customWidth="1"/>
    <col min="9481" max="9723" width="9.140625" style="482"/>
    <col min="9724" max="9724" width="26.7109375" style="482" customWidth="1"/>
    <col min="9725" max="9736" width="9.28515625" style="482" customWidth="1"/>
    <col min="9737" max="9979" width="9.140625" style="482"/>
    <col min="9980" max="9980" width="26.7109375" style="482" customWidth="1"/>
    <col min="9981" max="9992" width="9.28515625" style="482" customWidth="1"/>
    <col min="9993" max="10235" width="9.140625" style="482"/>
    <col min="10236" max="10236" width="26.7109375" style="482" customWidth="1"/>
    <col min="10237" max="10248" width="9.28515625" style="482" customWidth="1"/>
    <col min="10249" max="10491" width="9.140625" style="482"/>
    <col min="10492" max="10492" width="26.7109375" style="482" customWidth="1"/>
    <col min="10493" max="10504" width="9.28515625" style="482" customWidth="1"/>
    <col min="10505" max="10747" width="9.140625" style="482"/>
    <col min="10748" max="10748" width="26.7109375" style="482" customWidth="1"/>
    <col min="10749" max="10760" width="9.28515625" style="482" customWidth="1"/>
    <col min="10761" max="11003" width="9.140625" style="482"/>
    <col min="11004" max="11004" width="26.7109375" style="482" customWidth="1"/>
    <col min="11005" max="11016" width="9.28515625" style="482" customWidth="1"/>
    <col min="11017" max="11259" width="9.140625" style="482"/>
    <col min="11260" max="11260" width="26.7109375" style="482" customWidth="1"/>
    <col min="11261" max="11272" width="9.28515625" style="482" customWidth="1"/>
    <col min="11273" max="11515" width="9.140625" style="482"/>
    <col min="11516" max="11516" width="26.7109375" style="482" customWidth="1"/>
    <col min="11517" max="11528" width="9.28515625" style="482" customWidth="1"/>
    <col min="11529" max="11771" width="9.140625" style="482"/>
    <col min="11772" max="11772" width="26.7109375" style="482" customWidth="1"/>
    <col min="11773" max="11784" width="9.28515625" style="482" customWidth="1"/>
    <col min="11785" max="12027" width="9.140625" style="482"/>
    <col min="12028" max="12028" width="26.7109375" style="482" customWidth="1"/>
    <col min="12029" max="12040" width="9.28515625" style="482" customWidth="1"/>
    <col min="12041" max="12283" width="9.140625" style="482"/>
    <col min="12284" max="12284" width="26.7109375" style="482" customWidth="1"/>
    <col min="12285" max="12296" width="9.28515625" style="482" customWidth="1"/>
    <col min="12297" max="12539" width="9.140625" style="482"/>
    <col min="12540" max="12540" width="26.7109375" style="482" customWidth="1"/>
    <col min="12541" max="12552" width="9.28515625" style="482" customWidth="1"/>
    <col min="12553" max="12795" width="9.140625" style="482"/>
    <col min="12796" max="12796" width="26.7109375" style="482" customWidth="1"/>
    <col min="12797" max="12808" width="9.28515625" style="482" customWidth="1"/>
    <col min="12809" max="13051" width="9.140625" style="482"/>
    <col min="13052" max="13052" width="26.7109375" style="482" customWidth="1"/>
    <col min="13053" max="13064" width="9.28515625" style="482" customWidth="1"/>
    <col min="13065" max="13307" width="9.140625" style="482"/>
    <col min="13308" max="13308" width="26.7109375" style="482" customWidth="1"/>
    <col min="13309" max="13320" width="9.28515625" style="482" customWidth="1"/>
    <col min="13321" max="13563" width="9.140625" style="482"/>
    <col min="13564" max="13564" width="26.7109375" style="482" customWidth="1"/>
    <col min="13565" max="13576" width="9.28515625" style="482" customWidth="1"/>
    <col min="13577" max="13819" width="9.140625" style="482"/>
    <col min="13820" max="13820" width="26.7109375" style="482" customWidth="1"/>
    <col min="13821" max="13832" width="9.28515625" style="482" customWidth="1"/>
    <col min="13833" max="14075" width="9.140625" style="482"/>
    <col min="14076" max="14076" width="26.7109375" style="482" customWidth="1"/>
    <col min="14077" max="14088" width="9.28515625" style="482" customWidth="1"/>
    <col min="14089" max="14331" width="9.140625" style="482"/>
    <col min="14332" max="14332" width="26.7109375" style="482" customWidth="1"/>
    <col min="14333" max="14344" width="9.28515625" style="482" customWidth="1"/>
    <col min="14345" max="14587" width="9.140625" style="482"/>
    <col min="14588" max="14588" width="26.7109375" style="482" customWidth="1"/>
    <col min="14589" max="14600" width="9.28515625" style="482" customWidth="1"/>
    <col min="14601" max="14843" width="9.140625" style="482"/>
    <col min="14844" max="14844" width="26.7109375" style="482" customWidth="1"/>
    <col min="14845" max="14856" width="9.28515625" style="482" customWidth="1"/>
    <col min="14857" max="15099" width="9.140625" style="482"/>
    <col min="15100" max="15100" width="26.7109375" style="482" customWidth="1"/>
    <col min="15101" max="15112" width="9.28515625" style="482" customWidth="1"/>
    <col min="15113" max="15355" width="9.140625" style="482"/>
    <col min="15356" max="15356" width="26.7109375" style="482" customWidth="1"/>
    <col min="15357" max="15368" width="9.28515625" style="482" customWidth="1"/>
    <col min="15369" max="15611" width="9.140625" style="482"/>
    <col min="15612" max="15612" width="26.7109375" style="482" customWidth="1"/>
    <col min="15613" max="15624" width="9.28515625" style="482" customWidth="1"/>
    <col min="15625" max="15867" width="9.140625" style="482"/>
    <col min="15868" max="15868" width="26.7109375" style="482" customWidth="1"/>
    <col min="15869" max="15880" width="9.28515625" style="482" customWidth="1"/>
    <col min="15881" max="16123" width="9.140625" style="482"/>
    <col min="16124" max="16124" width="26.7109375" style="482" customWidth="1"/>
    <col min="16125" max="16136" width="9.28515625" style="482" customWidth="1"/>
    <col min="16137" max="16384" width="9.140625" style="482"/>
  </cols>
  <sheetData>
    <row r="1" spans="1:11" s="479" customFormat="1" ht="25.5" customHeight="1">
      <c r="A1" s="2990" t="s">
        <v>1909</v>
      </c>
      <c r="B1" s="2990"/>
      <c r="C1" s="2990"/>
      <c r="D1" s="2990"/>
      <c r="E1" s="2990"/>
      <c r="F1" s="2990"/>
      <c r="G1" s="2990"/>
      <c r="H1" s="2990"/>
      <c r="I1" s="2990"/>
      <c r="J1" s="2990"/>
      <c r="K1" s="2990"/>
    </row>
    <row r="2" spans="1:11" s="479" customFormat="1" ht="37.5" customHeight="1">
      <c r="A2" s="2991" t="s">
        <v>1910</v>
      </c>
      <c r="B2" s="2991"/>
      <c r="C2" s="2991"/>
      <c r="D2" s="2991"/>
      <c r="E2" s="2991"/>
      <c r="F2" s="2991"/>
      <c r="G2" s="2991"/>
      <c r="H2" s="2991"/>
      <c r="I2" s="2991"/>
      <c r="J2" s="2991"/>
      <c r="K2" s="2991"/>
    </row>
    <row r="3" spans="1:11" s="831" customFormat="1" ht="26.25" customHeight="1" thickBot="1">
      <c r="A3" s="480" t="s">
        <v>2208</v>
      </c>
      <c r="B3" s="1488"/>
      <c r="C3" s="1488"/>
      <c r="D3" s="1488"/>
      <c r="E3" s="1488"/>
      <c r="F3" s="1488"/>
      <c r="G3" s="1488"/>
      <c r="H3" s="1488"/>
      <c r="I3" s="1488"/>
      <c r="J3" s="1488"/>
      <c r="K3" s="481" t="s">
        <v>1286</v>
      </c>
    </row>
    <row r="4" spans="1:11" ht="17.25" customHeight="1" thickTop="1">
      <c r="A4" s="2992" t="s">
        <v>53</v>
      </c>
      <c r="B4" s="2992" t="s">
        <v>45</v>
      </c>
      <c r="C4" s="2992"/>
      <c r="D4" s="2992"/>
      <c r="E4" s="2992" t="s">
        <v>46</v>
      </c>
      <c r="F4" s="2992"/>
      <c r="G4" s="2992"/>
      <c r="H4" s="2992" t="s">
        <v>905</v>
      </c>
      <c r="I4" s="2992"/>
      <c r="J4" s="2992"/>
      <c r="K4" s="2994" t="s">
        <v>502</v>
      </c>
    </row>
    <row r="5" spans="1:11" ht="17.25" customHeight="1">
      <c r="A5" s="2990"/>
      <c r="B5" s="2690" t="s">
        <v>1673</v>
      </c>
      <c r="C5" s="2690"/>
      <c r="D5" s="2690"/>
      <c r="E5" s="2990" t="s">
        <v>463</v>
      </c>
      <c r="F5" s="2990"/>
      <c r="G5" s="2990"/>
      <c r="H5" s="2990" t="s">
        <v>464</v>
      </c>
      <c r="I5" s="2990"/>
      <c r="J5" s="2990"/>
      <c r="K5" s="2995"/>
    </row>
    <row r="6" spans="1:11" ht="17.25" customHeight="1">
      <c r="A6" s="2990"/>
      <c r="B6" s="1089" t="s">
        <v>931</v>
      </c>
      <c r="C6" s="1089" t="s">
        <v>1126</v>
      </c>
      <c r="D6" s="1089" t="s">
        <v>933</v>
      </c>
      <c r="E6" s="1089" t="s">
        <v>931</v>
      </c>
      <c r="F6" s="1089" t="s">
        <v>1126</v>
      </c>
      <c r="G6" s="1089" t="s">
        <v>933</v>
      </c>
      <c r="H6" s="1089" t="s">
        <v>931</v>
      </c>
      <c r="I6" s="1089" t="s">
        <v>1126</v>
      </c>
      <c r="J6" s="1089" t="s">
        <v>933</v>
      </c>
      <c r="K6" s="2995"/>
    </row>
    <row r="7" spans="1:11" ht="17.25" customHeight="1" thickBot="1">
      <c r="A7" s="2993"/>
      <c r="B7" s="1309" t="s">
        <v>934</v>
      </c>
      <c r="C7" s="1309" t="s">
        <v>935</v>
      </c>
      <c r="D7" s="1309" t="s">
        <v>936</v>
      </c>
      <c r="E7" s="1309" t="s">
        <v>934</v>
      </c>
      <c r="F7" s="1309" t="s">
        <v>935</v>
      </c>
      <c r="G7" s="1309" t="s">
        <v>936</v>
      </c>
      <c r="H7" s="1309" t="s">
        <v>934</v>
      </c>
      <c r="I7" s="1309" t="s">
        <v>935</v>
      </c>
      <c r="J7" s="1309" t="s">
        <v>936</v>
      </c>
      <c r="K7" s="2996"/>
    </row>
    <row r="8" spans="1:11" ht="25.5" customHeight="1">
      <c r="A8" s="483" t="s">
        <v>1207</v>
      </c>
      <c r="B8" s="483"/>
      <c r="C8" s="483"/>
      <c r="D8" s="483"/>
      <c r="E8" s="483"/>
      <c r="F8" s="483"/>
      <c r="G8" s="483"/>
      <c r="H8" s="483"/>
      <c r="I8" s="483"/>
      <c r="J8" s="483"/>
      <c r="K8" s="484" t="s">
        <v>504</v>
      </c>
    </row>
    <row r="9" spans="1:11" ht="30.75" customHeight="1">
      <c r="A9" s="485" t="s">
        <v>62</v>
      </c>
      <c r="B9" s="485">
        <v>19</v>
      </c>
      <c r="C9" s="485">
        <v>12</v>
      </c>
      <c r="D9" s="485">
        <v>31</v>
      </c>
      <c r="E9" s="485">
        <v>0</v>
      </c>
      <c r="F9" s="485">
        <v>0</v>
      </c>
      <c r="G9" s="485">
        <v>0</v>
      </c>
      <c r="H9" s="485">
        <f>SUM(E9,B9)</f>
        <v>19</v>
      </c>
      <c r="I9" s="485">
        <f t="shared" ref="I9:J12" si="0">SUM(F9,C9)</f>
        <v>12</v>
      </c>
      <c r="J9" s="485">
        <f t="shared" si="0"/>
        <v>31</v>
      </c>
      <c r="K9" s="486" t="s">
        <v>486</v>
      </c>
    </row>
    <row r="10" spans="1:11" ht="27" customHeight="1">
      <c r="A10" s="485" t="s">
        <v>64</v>
      </c>
      <c r="B10" s="485">
        <v>128</v>
      </c>
      <c r="C10" s="485">
        <v>19</v>
      </c>
      <c r="D10" s="485">
        <v>147</v>
      </c>
      <c r="E10" s="485">
        <v>0</v>
      </c>
      <c r="F10" s="485">
        <v>0</v>
      </c>
      <c r="G10" s="485">
        <v>0</v>
      </c>
      <c r="H10" s="485">
        <f t="shared" ref="H10:H12" si="1">SUM(E10,B10)</f>
        <v>128</v>
      </c>
      <c r="I10" s="485">
        <f t="shared" si="0"/>
        <v>19</v>
      </c>
      <c r="J10" s="485">
        <f t="shared" si="0"/>
        <v>147</v>
      </c>
      <c r="K10" s="487" t="s">
        <v>527</v>
      </c>
    </row>
    <row r="11" spans="1:11" ht="21" customHeight="1">
      <c r="A11" s="485" t="s">
        <v>1208</v>
      </c>
      <c r="B11" s="485">
        <v>16</v>
      </c>
      <c r="C11" s="485">
        <v>12</v>
      </c>
      <c r="D11" s="485">
        <v>28</v>
      </c>
      <c r="E11" s="485">
        <v>0</v>
      </c>
      <c r="F11" s="485">
        <v>0</v>
      </c>
      <c r="G11" s="485">
        <v>0</v>
      </c>
      <c r="H11" s="485">
        <f t="shared" si="1"/>
        <v>16</v>
      </c>
      <c r="I11" s="485">
        <f t="shared" si="0"/>
        <v>12</v>
      </c>
      <c r="J11" s="485">
        <f t="shared" si="0"/>
        <v>28</v>
      </c>
      <c r="K11" s="486" t="s">
        <v>496</v>
      </c>
    </row>
    <row r="12" spans="1:11" ht="25.5" customHeight="1">
      <c r="A12" s="485" t="s">
        <v>1209</v>
      </c>
      <c r="B12" s="485">
        <v>29</v>
      </c>
      <c r="C12" s="485">
        <v>59</v>
      </c>
      <c r="D12" s="485">
        <v>88</v>
      </c>
      <c r="E12" s="485">
        <v>0</v>
      </c>
      <c r="F12" s="485">
        <v>0</v>
      </c>
      <c r="G12" s="485">
        <v>0</v>
      </c>
      <c r="H12" s="485">
        <f t="shared" si="1"/>
        <v>29</v>
      </c>
      <c r="I12" s="485">
        <f t="shared" si="0"/>
        <v>59</v>
      </c>
      <c r="J12" s="485">
        <f t="shared" si="0"/>
        <v>88</v>
      </c>
      <c r="K12" s="487" t="s">
        <v>1210</v>
      </c>
    </row>
    <row r="13" spans="1:11" ht="25.5" customHeight="1">
      <c r="A13" s="485" t="s">
        <v>50</v>
      </c>
      <c r="B13" s="485">
        <f>SUM(B9:B12)</f>
        <v>192</v>
      </c>
      <c r="C13" s="485">
        <f t="shared" ref="C13:J13" si="2">SUM(C9:C12)</f>
        <v>102</v>
      </c>
      <c r="D13" s="485">
        <f t="shared" si="2"/>
        <v>294</v>
      </c>
      <c r="E13" s="485">
        <f t="shared" si="2"/>
        <v>0</v>
      </c>
      <c r="F13" s="485">
        <f t="shared" si="2"/>
        <v>0</v>
      </c>
      <c r="G13" s="485">
        <f t="shared" si="2"/>
        <v>0</v>
      </c>
      <c r="H13" s="485">
        <f t="shared" si="2"/>
        <v>192</v>
      </c>
      <c r="I13" s="485">
        <f t="shared" si="2"/>
        <v>102</v>
      </c>
      <c r="J13" s="485">
        <f t="shared" si="2"/>
        <v>294</v>
      </c>
      <c r="K13" s="485" t="s">
        <v>500</v>
      </c>
    </row>
    <row r="14" spans="1:11" ht="25.5" customHeight="1">
      <c r="A14" s="488" t="s">
        <v>1211</v>
      </c>
      <c r="B14" s="488"/>
      <c r="C14" s="488"/>
      <c r="D14" s="488"/>
      <c r="E14" s="488"/>
      <c r="F14" s="488"/>
      <c r="G14" s="488"/>
      <c r="H14" s="488"/>
      <c r="I14" s="488"/>
      <c r="J14" s="488"/>
      <c r="K14" s="486" t="s">
        <v>504</v>
      </c>
    </row>
    <row r="15" spans="1:11" ht="30" customHeight="1">
      <c r="A15" s="485" t="s">
        <v>64</v>
      </c>
      <c r="B15" s="485">
        <v>44</v>
      </c>
      <c r="C15" s="485">
        <v>16</v>
      </c>
      <c r="D15" s="485">
        <v>60</v>
      </c>
      <c r="E15" s="485">
        <v>0</v>
      </c>
      <c r="F15" s="485">
        <v>0</v>
      </c>
      <c r="G15" s="485">
        <v>0</v>
      </c>
      <c r="H15" s="485">
        <f>SUM(E15,B15)</f>
        <v>44</v>
      </c>
      <c r="I15" s="485">
        <f t="shared" ref="I15:J15" si="3">SUM(F15,C15)</f>
        <v>16</v>
      </c>
      <c r="J15" s="485">
        <f t="shared" si="3"/>
        <v>60</v>
      </c>
      <c r="K15" s="487" t="s">
        <v>1212</v>
      </c>
    </row>
    <row r="16" spans="1:11" ht="24" customHeight="1" thickBot="1">
      <c r="A16" s="59" t="s">
        <v>456</v>
      </c>
      <c r="B16" s="59">
        <f>SUM(B15)</f>
        <v>44</v>
      </c>
      <c r="C16" s="59">
        <f t="shared" ref="C16:J16" si="4">SUM(C15)</f>
        <v>16</v>
      </c>
      <c r="D16" s="59">
        <f t="shared" si="4"/>
        <v>60</v>
      </c>
      <c r="E16" s="59">
        <f t="shared" si="4"/>
        <v>0</v>
      </c>
      <c r="F16" s="59">
        <f t="shared" si="4"/>
        <v>0</v>
      </c>
      <c r="G16" s="59">
        <f t="shared" si="4"/>
        <v>0</v>
      </c>
      <c r="H16" s="59">
        <f t="shared" si="4"/>
        <v>44</v>
      </c>
      <c r="I16" s="59">
        <f t="shared" si="4"/>
        <v>16</v>
      </c>
      <c r="J16" s="59">
        <f t="shared" si="4"/>
        <v>60</v>
      </c>
      <c r="K16" s="489" t="s">
        <v>588</v>
      </c>
    </row>
    <row r="17" spans="1:11" ht="25.5" customHeight="1" thickBot="1">
      <c r="A17" s="34" t="s">
        <v>218</v>
      </c>
      <c r="B17" s="53">
        <f>SUM(B13,B16)</f>
        <v>236</v>
      </c>
      <c r="C17" s="53">
        <f t="shared" ref="C17:J17" si="5">SUM(C13,C16)</f>
        <v>118</v>
      </c>
      <c r="D17" s="53">
        <f t="shared" si="5"/>
        <v>354</v>
      </c>
      <c r="E17" s="53">
        <f t="shared" si="5"/>
        <v>0</v>
      </c>
      <c r="F17" s="53">
        <f t="shared" si="5"/>
        <v>0</v>
      </c>
      <c r="G17" s="53">
        <f t="shared" si="5"/>
        <v>0</v>
      </c>
      <c r="H17" s="53">
        <f t="shared" si="5"/>
        <v>236</v>
      </c>
      <c r="I17" s="53">
        <f t="shared" si="5"/>
        <v>118</v>
      </c>
      <c r="J17" s="53">
        <f t="shared" si="5"/>
        <v>354</v>
      </c>
      <c r="K17" s="1432" t="s">
        <v>2351</v>
      </c>
    </row>
    <row r="18" spans="1:11" ht="17.25" customHeight="1" thickTop="1">
      <c r="B18" s="490"/>
      <c r="C18" s="490"/>
      <c r="D18" s="490"/>
      <c r="E18" s="490"/>
      <c r="F18" s="490"/>
      <c r="G18" s="490"/>
      <c r="H18" s="490"/>
      <c r="I18" s="490"/>
      <c r="J18" s="490"/>
      <c r="K18" s="491"/>
    </row>
    <row r="19" spans="1:11" ht="17.25" customHeight="1">
      <c r="B19" s="490"/>
      <c r="C19" s="490"/>
      <c r="D19" s="490"/>
      <c r="E19" s="490"/>
      <c r="F19" s="490"/>
      <c r="G19" s="490"/>
      <c r="H19" s="490"/>
      <c r="I19" s="490"/>
      <c r="J19" s="490"/>
    </row>
    <row r="20" spans="1:11" ht="17.25" customHeight="1">
      <c r="B20" s="490"/>
      <c r="C20" s="490"/>
      <c r="D20" s="490"/>
      <c r="E20" s="490"/>
      <c r="F20" s="490"/>
      <c r="G20" s="490"/>
      <c r="H20" s="490"/>
      <c r="I20" s="490"/>
      <c r="J20" s="490"/>
    </row>
    <row r="21" spans="1:11" ht="17.25" customHeight="1">
      <c r="B21" s="490"/>
      <c r="C21" s="490"/>
      <c r="D21" s="490"/>
      <c r="E21" s="490"/>
      <c r="F21" s="490"/>
      <c r="G21" s="490"/>
      <c r="H21" s="490"/>
      <c r="I21" s="490"/>
      <c r="J21" s="490"/>
    </row>
    <row r="22" spans="1:11" ht="17.25" customHeight="1">
      <c r="B22" s="490"/>
      <c r="C22" s="490"/>
      <c r="D22" s="490"/>
      <c r="E22" s="490"/>
      <c r="F22" s="490"/>
      <c r="G22" s="490"/>
      <c r="H22" s="490"/>
      <c r="I22" s="490"/>
      <c r="J22" s="490"/>
    </row>
    <row r="23" spans="1:11" ht="17.25" customHeight="1">
      <c r="B23" s="490"/>
      <c r="C23" s="490"/>
      <c r="D23" s="490"/>
      <c r="E23" s="490"/>
      <c r="F23" s="490"/>
      <c r="G23" s="490"/>
      <c r="H23" s="490"/>
      <c r="I23" s="490"/>
      <c r="J23" s="490"/>
    </row>
    <row r="24" spans="1:11" ht="14.25" customHeight="1">
      <c r="B24" s="490"/>
      <c r="C24" s="490"/>
      <c r="D24" s="490"/>
      <c r="E24" s="490"/>
      <c r="F24" s="490"/>
      <c r="G24" s="490"/>
      <c r="H24" s="490"/>
      <c r="I24" s="490"/>
      <c r="J24" s="490"/>
    </row>
    <row r="25" spans="1:11" ht="17.25" customHeight="1">
      <c r="B25" s="490"/>
      <c r="C25" s="490"/>
      <c r="D25" s="490"/>
      <c r="E25" s="490"/>
      <c r="F25" s="490"/>
      <c r="G25" s="490"/>
      <c r="H25" s="490"/>
      <c r="I25" s="490"/>
      <c r="J25" s="490"/>
    </row>
    <row r="26" spans="1:11" ht="17.25" customHeight="1">
      <c r="B26" s="490"/>
      <c r="C26" s="490"/>
      <c r="D26" s="490"/>
      <c r="E26" s="490"/>
      <c r="F26" s="490"/>
      <c r="G26" s="490"/>
      <c r="H26" s="490"/>
      <c r="I26" s="490"/>
      <c r="J26" s="490"/>
    </row>
    <row r="27" spans="1:11" ht="17.25" customHeight="1">
      <c r="B27" s="490"/>
      <c r="C27" s="490"/>
      <c r="D27" s="490"/>
      <c r="E27" s="490"/>
      <c r="F27" s="490"/>
      <c r="G27" s="490"/>
      <c r="H27" s="490"/>
      <c r="I27" s="490"/>
      <c r="J27" s="490"/>
    </row>
    <row r="28" spans="1:11" ht="17.25" customHeight="1">
      <c r="B28" s="490"/>
      <c r="C28" s="490"/>
      <c r="D28" s="490"/>
      <c r="E28" s="490"/>
      <c r="F28" s="490"/>
      <c r="G28" s="490"/>
      <c r="H28" s="490"/>
      <c r="I28" s="490"/>
      <c r="J28" s="490"/>
    </row>
    <row r="29" spans="1:11" ht="17.25" customHeight="1">
      <c r="B29" s="490"/>
      <c r="C29" s="490"/>
      <c r="D29" s="490"/>
      <c r="E29" s="490"/>
      <c r="F29" s="490"/>
      <c r="G29" s="490"/>
      <c r="H29" s="490"/>
      <c r="I29" s="490"/>
      <c r="J29" s="490"/>
    </row>
    <row r="30" spans="1:11" ht="17.25" customHeight="1">
      <c r="B30" s="490"/>
      <c r="C30" s="490"/>
      <c r="D30" s="490"/>
      <c r="E30" s="490"/>
      <c r="F30" s="490"/>
      <c r="G30" s="490"/>
      <c r="H30" s="490"/>
      <c r="I30" s="490"/>
      <c r="J30" s="490"/>
    </row>
    <row r="31" spans="1:11" ht="17.25" customHeight="1">
      <c r="B31" s="490"/>
      <c r="C31" s="490"/>
      <c r="D31" s="490"/>
      <c r="E31" s="490"/>
      <c r="F31" s="490"/>
      <c r="G31" s="490"/>
      <c r="H31" s="490"/>
      <c r="I31" s="490"/>
      <c r="J31" s="490"/>
    </row>
    <row r="32" spans="1:11" ht="17.25" customHeight="1">
      <c r="B32" s="490"/>
      <c r="C32" s="490"/>
      <c r="D32" s="490"/>
      <c r="E32" s="490"/>
      <c r="F32" s="490"/>
      <c r="G32" s="490"/>
      <c r="H32" s="490"/>
      <c r="I32" s="490"/>
      <c r="J32" s="490"/>
    </row>
    <row r="33" spans="2:10" ht="17.25" customHeight="1">
      <c r="B33" s="490"/>
      <c r="C33" s="490"/>
      <c r="D33" s="490"/>
      <c r="E33" s="490"/>
      <c r="F33" s="490"/>
      <c r="G33" s="490"/>
      <c r="H33" s="490"/>
      <c r="I33" s="490"/>
      <c r="J33" s="490"/>
    </row>
    <row r="34" spans="2:10" ht="17.25" customHeight="1">
      <c r="B34" s="490"/>
      <c r="C34" s="490"/>
      <c r="D34" s="490"/>
      <c r="E34" s="490"/>
      <c r="F34" s="490"/>
      <c r="G34" s="490"/>
      <c r="H34" s="490"/>
      <c r="I34" s="490"/>
      <c r="J34" s="490"/>
    </row>
    <row r="35" spans="2:10" ht="17.25" customHeight="1">
      <c r="B35" s="490"/>
      <c r="C35" s="490"/>
      <c r="D35" s="490"/>
      <c r="E35" s="490"/>
      <c r="F35" s="490"/>
      <c r="G35" s="490"/>
      <c r="H35" s="490"/>
      <c r="I35" s="490"/>
      <c r="J35" s="490"/>
    </row>
    <row r="36" spans="2:10" ht="17.25" customHeight="1">
      <c r="B36" s="490"/>
      <c r="C36" s="490"/>
      <c r="D36" s="490"/>
      <c r="E36" s="490"/>
      <c r="F36" s="490"/>
      <c r="G36" s="490"/>
      <c r="H36" s="490"/>
      <c r="I36" s="490"/>
      <c r="J36" s="490"/>
    </row>
    <row r="37" spans="2:10" ht="17.25" customHeight="1">
      <c r="B37" s="490"/>
      <c r="C37" s="490"/>
      <c r="D37" s="490"/>
      <c r="E37" s="490"/>
      <c r="F37" s="490"/>
      <c r="G37" s="490"/>
      <c r="H37" s="490"/>
      <c r="I37" s="490"/>
      <c r="J37" s="490"/>
    </row>
    <row r="38" spans="2:10" ht="17.25" customHeight="1">
      <c r="B38" s="490"/>
      <c r="C38" s="490"/>
      <c r="D38" s="490"/>
      <c r="E38" s="490"/>
      <c r="F38" s="490"/>
      <c r="G38" s="490"/>
      <c r="H38" s="490"/>
      <c r="I38" s="490"/>
      <c r="J38" s="490"/>
    </row>
    <row r="39" spans="2:10" ht="17.25" customHeight="1">
      <c r="B39" s="490"/>
      <c r="C39" s="490"/>
      <c r="D39" s="490"/>
      <c r="E39" s="490"/>
      <c r="F39" s="490"/>
      <c r="G39" s="490"/>
      <c r="H39" s="490"/>
      <c r="I39" s="490"/>
      <c r="J39" s="490"/>
    </row>
    <row r="40" spans="2:10" ht="17.25" customHeight="1">
      <c r="B40" s="490"/>
      <c r="C40" s="490"/>
      <c r="D40" s="490"/>
      <c r="E40" s="490"/>
      <c r="F40" s="490"/>
      <c r="G40" s="490"/>
      <c r="H40" s="490"/>
      <c r="I40" s="490"/>
      <c r="J40" s="490"/>
    </row>
    <row r="41" spans="2:10" ht="17.25" customHeight="1">
      <c r="B41" s="490"/>
      <c r="C41" s="490"/>
      <c r="D41" s="490"/>
      <c r="E41" s="490"/>
      <c r="F41" s="490"/>
      <c r="G41" s="490"/>
      <c r="H41" s="490"/>
      <c r="I41" s="490"/>
      <c r="J41" s="490"/>
    </row>
    <row r="42" spans="2:10" ht="17.25" customHeight="1">
      <c r="B42" s="490"/>
      <c r="C42" s="490"/>
      <c r="D42" s="490"/>
      <c r="E42" s="490"/>
      <c r="F42" s="490"/>
      <c r="G42" s="490"/>
      <c r="H42" s="490"/>
      <c r="I42" s="490"/>
      <c r="J42" s="490"/>
    </row>
    <row r="43" spans="2:10" ht="17.25" customHeight="1">
      <c r="B43" s="490"/>
      <c r="C43" s="490"/>
      <c r="D43" s="490"/>
      <c r="E43" s="490"/>
      <c r="F43" s="490"/>
      <c r="G43" s="490"/>
      <c r="H43" s="490"/>
      <c r="I43" s="490"/>
      <c r="J43" s="490"/>
    </row>
    <row r="44" spans="2:10" ht="17.25" customHeight="1">
      <c r="B44" s="490"/>
      <c r="C44" s="490"/>
      <c r="D44" s="490"/>
      <c r="E44" s="490"/>
      <c r="F44" s="490"/>
      <c r="G44" s="490"/>
      <c r="H44" s="490"/>
      <c r="I44" s="490"/>
      <c r="J44" s="490"/>
    </row>
    <row r="45" spans="2:10" ht="17.25" customHeight="1">
      <c r="B45" s="490"/>
      <c r="C45" s="490"/>
      <c r="D45" s="490"/>
      <c r="E45" s="490"/>
      <c r="F45" s="490"/>
      <c r="G45" s="490"/>
      <c r="H45" s="490"/>
      <c r="I45" s="490"/>
      <c r="J45" s="490"/>
    </row>
    <row r="46" spans="2:10" ht="17.25" customHeight="1">
      <c r="B46" s="490"/>
      <c r="C46" s="490"/>
      <c r="D46" s="490"/>
      <c r="E46" s="490"/>
      <c r="F46" s="490"/>
      <c r="G46" s="490"/>
      <c r="H46" s="490"/>
      <c r="I46" s="490"/>
      <c r="J46" s="490"/>
    </row>
    <row r="47" spans="2:10" ht="17.25" customHeight="1">
      <c r="B47" s="490"/>
      <c r="C47" s="490"/>
      <c r="D47" s="490"/>
      <c r="E47" s="490"/>
      <c r="F47" s="490"/>
      <c r="G47" s="490"/>
      <c r="H47" s="490"/>
      <c r="I47" s="490"/>
      <c r="J47" s="490"/>
    </row>
    <row r="48" spans="2:10" ht="17.25" customHeight="1">
      <c r="B48" s="490"/>
      <c r="C48" s="490"/>
      <c r="D48" s="490"/>
      <c r="E48" s="490"/>
      <c r="F48" s="490"/>
      <c r="G48" s="490"/>
      <c r="H48" s="490"/>
      <c r="I48" s="490"/>
      <c r="J48" s="490"/>
    </row>
    <row r="49" spans="2:10" ht="17.25" customHeight="1">
      <c r="B49" s="490"/>
      <c r="C49" s="490"/>
      <c r="D49" s="490"/>
      <c r="E49" s="490"/>
      <c r="F49" s="490"/>
      <c r="G49" s="490"/>
      <c r="H49" s="490"/>
      <c r="I49" s="490"/>
      <c r="J49" s="490"/>
    </row>
    <row r="50" spans="2:10" ht="17.25" customHeight="1">
      <c r="B50" s="490"/>
      <c r="C50" s="490"/>
      <c r="D50" s="490"/>
      <c r="E50" s="490"/>
      <c r="F50" s="490"/>
      <c r="G50" s="490"/>
      <c r="H50" s="490"/>
      <c r="I50" s="490"/>
      <c r="J50" s="490"/>
    </row>
    <row r="51" spans="2:10" ht="17.25" customHeight="1">
      <c r="B51" s="490"/>
      <c r="C51" s="490"/>
      <c r="D51" s="490"/>
      <c r="E51" s="490"/>
      <c r="F51" s="490"/>
      <c r="G51" s="490"/>
      <c r="H51" s="490"/>
      <c r="I51" s="490"/>
      <c r="J51" s="490"/>
    </row>
    <row r="52" spans="2:10" ht="17.25" customHeight="1">
      <c r="B52" s="490"/>
      <c r="C52" s="490"/>
      <c r="D52" s="490"/>
      <c r="E52" s="490"/>
      <c r="F52" s="490"/>
      <c r="G52" s="490"/>
      <c r="H52" s="490"/>
      <c r="I52" s="490"/>
      <c r="J52" s="490"/>
    </row>
    <row r="53" spans="2:10" ht="17.25" customHeight="1">
      <c r="B53" s="490"/>
      <c r="C53" s="490"/>
      <c r="D53" s="490"/>
      <c r="E53" s="490"/>
      <c r="F53" s="490"/>
      <c r="G53" s="490"/>
      <c r="H53" s="490"/>
      <c r="I53" s="490"/>
      <c r="J53" s="490"/>
    </row>
    <row r="54" spans="2:10" ht="17.25" customHeight="1">
      <c r="B54" s="490"/>
      <c r="C54" s="490"/>
      <c r="D54" s="490"/>
      <c r="E54" s="490"/>
      <c r="F54" s="490"/>
      <c r="G54" s="490"/>
      <c r="H54" s="490"/>
      <c r="I54" s="490"/>
      <c r="J54" s="490"/>
    </row>
    <row r="55" spans="2:10" ht="17.25" customHeight="1">
      <c r="B55" s="490"/>
      <c r="C55" s="490"/>
      <c r="D55" s="490"/>
      <c r="E55" s="490"/>
      <c r="F55" s="490"/>
      <c r="G55" s="490"/>
      <c r="H55" s="490"/>
      <c r="I55" s="490"/>
      <c r="J55" s="490"/>
    </row>
    <row r="56" spans="2:10" ht="17.25" customHeight="1">
      <c r="B56" s="490"/>
      <c r="C56" s="490"/>
      <c r="D56" s="490"/>
      <c r="E56" s="490"/>
      <c r="F56" s="490"/>
      <c r="G56" s="490"/>
      <c r="H56" s="490"/>
      <c r="I56" s="490"/>
      <c r="J56" s="490"/>
    </row>
    <row r="57" spans="2:10" ht="17.25" customHeight="1">
      <c r="B57" s="490"/>
      <c r="C57" s="490"/>
      <c r="D57" s="490"/>
      <c r="E57" s="490"/>
      <c r="F57" s="490"/>
      <c r="G57" s="490"/>
      <c r="H57" s="490"/>
      <c r="I57" s="490"/>
      <c r="J57" s="490"/>
    </row>
    <row r="58" spans="2:10" ht="17.25" customHeight="1">
      <c r="B58" s="490"/>
      <c r="C58" s="490"/>
      <c r="D58" s="490"/>
      <c r="E58" s="490"/>
      <c r="F58" s="490"/>
      <c r="G58" s="490"/>
      <c r="H58" s="490"/>
      <c r="I58" s="490"/>
      <c r="J58" s="490"/>
    </row>
    <row r="59" spans="2:10" ht="17.25" customHeight="1">
      <c r="B59" s="490"/>
      <c r="C59" s="490"/>
      <c r="D59" s="490"/>
      <c r="E59" s="490"/>
      <c r="F59" s="490"/>
      <c r="G59" s="490"/>
      <c r="H59" s="490"/>
      <c r="I59" s="490"/>
      <c r="J59" s="490"/>
    </row>
    <row r="60" spans="2:10" ht="17.25" customHeight="1">
      <c r="B60" s="490"/>
      <c r="C60" s="490"/>
      <c r="D60" s="490"/>
      <c r="E60" s="490"/>
      <c r="F60" s="490"/>
      <c r="G60" s="490"/>
      <c r="H60" s="490"/>
      <c r="I60" s="490"/>
      <c r="J60" s="490"/>
    </row>
    <row r="61" spans="2:10" ht="17.25" customHeight="1">
      <c r="B61" s="490"/>
      <c r="C61" s="490"/>
      <c r="D61" s="490"/>
      <c r="E61" s="490"/>
      <c r="F61" s="490"/>
      <c r="G61" s="490"/>
      <c r="H61" s="490"/>
      <c r="I61" s="490"/>
      <c r="J61" s="490"/>
    </row>
    <row r="62" spans="2:10" ht="17.25" customHeight="1">
      <c r="B62" s="490"/>
      <c r="C62" s="490"/>
      <c r="D62" s="490"/>
      <c r="E62" s="490"/>
      <c r="F62" s="490"/>
      <c r="G62" s="490"/>
      <c r="H62" s="490"/>
      <c r="I62" s="490"/>
      <c r="J62" s="490"/>
    </row>
    <row r="63" spans="2:10" ht="17.25" customHeight="1">
      <c r="B63" s="490"/>
      <c r="C63" s="490"/>
      <c r="D63" s="490"/>
      <c r="E63" s="490"/>
      <c r="F63" s="490"/>
      <c r="G63" s="490"/>
      <c r="H63" s="490"/>
      <c r="I63" s="490"/>
      <c r="J63" s="490"/>
    </row>
    <row r="64" spans="2:10" ht="17.25" customHeight="1">
      <c r="B64" s="490"/>
      <c r="C64" s="490"/>
      <c r="D64" s="490"/>
      <c r="E64" s="490"/>
      <c r="F64" s="490"/>
      <c r="G64" s="490"/>
      <c r="H64" s="490"/>
      <c r="I64" s="490"/>
      <c r="J64" s="490"/>
    </row>
    <row r="65" spans="2:10" ht="17.25" customHeight="1">
      <c r="B65" s="490"/>
      <c r="C65" s="490"/>
      <c r="D65" s="490"/>
      <c r="E65" s="490"/>
      <c r="F65" s="490"/>
      <c r="G65" s="490"/>
      <c r="H65" s="490"/>
      <c r="I65" s="490"/>
      <c r="J65" s="490"/>
    </row>
    <row r="66" spans="2:10" ht="17.25" customHeight="1">
      <c r="B66" s="490"/>
      <c r="C66" s="490"/>
      <c r="D66" s="490"/>
      <c r="E66" s="490"/>
      <c r="F66" s="490"/>
      <c r="G66" s="490"/>
      <c r="H66" s="490"/>
      <c r="I66" s="490"/>
      <c r="J66" s="490"/>
    </row>
    <row r="67" spans="2:10" ht="17.25" customHeight="1">
      <c r="B67" s="490"/>
      <c r="C67" s="490"/>
      <c r="D67" s="490"/>
      <c r="E67" s="490"/>
      <c r="F67" s="490"/>
      <c r="G67" s="490"/>
      <c r="H67" s="490"/>
      <c r="I67" s="490"/>
      <c r="J67" s="490"/>
    </row>
    <row r="68" spans="2:10" ht="17.25" customHeight="1">
      <c r="B68" s="490"/>
      <c r="C68" s="490"/>
      <c r="D68" s="490"/>
      <c r="E68" s="490"/>
      <c r="F68" s="490"/>
      <c r="G68" s="490"/>
      <c r="H68" s="490"/>
      <c r="I68" s="490"/>
      <c r="J68" s="490"/>
    </row>
    <row r="69" spans="2:10" ht="17.25" customHeight="1">
      <c r="B69" s="490"/>
      <c r="C69" s="490"/>
      <c r="D69" s="490"/>
      <c r="E69" s="490"/>
      <c r="F69" s="490"/>
      <c r="G69" s="490"/>
      <c r="H69" s="490"/>
      <c r="I69" s="490"/>
      <c r="J69" s="490"/>
    </row>
    <row r="70" spans="2:10" ht="17.25" customHeight="1">
      <c r="B70" s="490"/>
      <c r="C70" s="490"/>
      <c r="D70" s="490"/>
      <c r="E70" s="490"/>
      <c r="F70" s="490"/>
      <c r="G70" s="490"/>
      <c r="H70" s="490"/>
      <c r="I70" s="490"/>
      <c r="J70" s="490"/>
    </row>
    <row r="71" spans="2:10" ht="17.25" customHeight="1">
      <c r="B71" s="490"/>
      <c r="C71" s="490"/>
      <c r="D71" s="490"/>
      <c r="E71" s="490"/>
      <c r="F71" s="490"/>
      <c r="G71" s="490"/>
      <c r="H71" s="490"/>
      <c r="I71" s="490"/>
      <c r="J71" s="490"/>
    </row>
    <row r="72" spans="2:10" ht="17.25" customHeight="1">
      <c r="B72" s="490"/>
      <c r="C72" s="490"/>
      <c r="D72" s="490"/>
      <c r="E72" s="490"/>
      <c r="F72" s="490"/>
      <c r="G72" s="490"/>
      <c r="H72" s="490"/>
      <c r="I72" s="490"/>
      <c r="J72" s="490"/>
    </row>
    <row r="73" spans="2:10" ht="17.25" customHeight="1">
      <c r="B73" s="490"/>
      <c r="C73" s="490"/>
      <c r="D73" s="490"/>
      <c r="E73" s="490"/>
      <c r="F73" s="490"/>
      <c r="G73" s="490"/>
      <c r="H73" s="490"/>
      <c r="I73" s="490"/>
      <c r="J73" s="490"/>
    </row>
    <row r="74" spans="2:10" ht="17.25" customHeight="1">
      <c r="B74" s="490"/>
      <c r="C74" s="490"/>
      <c r="D74" s="490"/>
      <c r="E74" s="490"/>
      <c r="F74" s="490"/>
      <c r="G74" s="490"/>
      <c r="H74" s="490"/>
      <c r="I74" s="490"/>
      <c r="J74" s="490"/>
    </row>
    <row r="75" spans="2:10" ht="17.25" customHeight="1">
      <c r="B75" s="490"/>
      <c r="C75" s="490"/>
      <c r="D75" s="490"/>
      <c r="E75" s="490"/>
      <c r="F75" s="490"/>
      <c r="G75" s="490"/>
      <c r="H75" s="490"/>
      <c r="I75" s="490"/>
      <c r="J75" s="490"/>
    </row>
    <row r="76" spans="2:10" ht="17.25" customHeight="1">
      <c r="B76" s="490"/>
      <c r="C76" s="490"/>
      <c r="D76" s="490"/>
      <c r="E76" s="490"/>
      <c r="F76" s="490"/>
      <c r="G76" s="490"/>
      <c r="H76" s="490"/>
      <c r="I76" s="490"/>
      <c r="J76" s="490"/>
    </row>
    <row r="77" spans="2:10" ht="17.25" customHeight="1">
      <c r="B77" s="490"/>
      <c r="C77" s="490"/>
      <c r="D77" s="490"/>
      <c r="E77" s="490"/>
      <c r="F77" s="490"/>
      <c r="G77" s="490"/>
      <c r="H77" s="490"/>
      <c r="I77" s="490"/>
      <c r="J77" s="490"/>
    </row>
    <row r="78" spans="2:10" ht="17.25" customHeight="1">
      <c r="B78" s="490"/>
      <c r="C78" s="490"/>
      <c r="D78" s="490"/>
      <c r="E78" s="490"/>
      <c r="F78" s="490"/>
      <c r="G78" s="490"/>
      <c r="H78" s="490"/>
      <c r="I78" s="490"/>
      <c r="J78" s="490"/>
    </row>
    <row r="79" spans="2:10" ht="17.25" customHeight="1">
      <c r="B79" s="490"/>
      <c r="C79" s="490"/>
      <c r="D79" s="490"/>
      <c r="E79" s="490"/>
      <c r="F79" s="490"/>
      <c r="G79" s="490"/>
      <c r="H79" s="490"/>
      <c r="I79" s="490"/>
      <c r="J79" s="490"/>
    </row>
    <row r="80" spans="2:10" ht="17.25" customHeight="1">
      <c r="B80" s="490"/>
      <c r="C80" s="490"/>
      <c r="D80" s="490"/>
      <c r="E80" s="490"/>
      <c r="F80" s="490"/>
      <c r="G80" s="490"/>
      <c r="H80" s="490"/>
      <c r="I80" s="490"/>
      <c r="J80" s="490"/>
    </row>
    <row r="81" spans="2:10" ht="17.25" customHeight="1">
      <c r="B81" s="490"/>
      <c r="C81" s="490"/>
      <c r="D81" s="490"/>
      <c r="E81" s="490"/>
      <c r="F81" s="490"/>
      <c r="G81" s="490"/>
      <c r="H81" s="490"/>
      <c r="I81" s="490"/>
      <c r="J81" s="490"/>
    </row>
    <row r="82" spans="2:10" ht="17.25" customHeight="1">
      <c r="B82" s="490"/>
      <c r="C82" s="490"/>
      <c r="D82" s="490"/>
      <c r="E82" s="490"/>
      <c r="F82" s="490"/>
      <c r="G82" s="490"/>
      <c r="H82" s="490"/>
      <c r="I82" s="490"/>
      <c r="J82" s="490"/>
    </row>
    <row r="83" spans="2:10" ht="17.25" customHeight="1">
      <c r="B83" s="490"/>
      <c r="C83" s="490"/>
      <c r="D83" s="490"/>
      <c r="E83" s="490"/>
      <c r="F83" s="490"/>
      <c r="G83" s="490"/>
      <c r="H83" s="490"/>
      <c r="I83" s="490"/>
      <c r="J83" s="490"/>
    </row>
    <row r="84" spans="2:10" ht="17.25" customHeight="1">
      <c r="B84" s="490"/>
      <c r="C84" s="490"/>
      <c r="D84" s="490"/>
      <c r="E84" s="490"/>
      <c r="F84" s="490"/>
      <c r="G84" s="490"/>
      <c r="H84" s="490"/>
      <c r="I84" s="490"/>
      <c r="J84" s="490"/>
    </row>
    <row r="85" spans="2:10" ht="17.25" customHeight="1">
      <c r="B85" s="490"/>
      <c r="C85" s="490"/>
      <c r="D85" s="490"/>
      <c r="E85" s="490"/>
      <c r="F85" s="490"/>
      <c r="G85" s="490"/>
      <c r="H85" s="490"/>
      <c r="I85" s="490"/>
      <c r="J85" s="490"/>
    </row>
    <row r="86" spans="2:10" ht="17.25" customHeight="1">
      <c r="B86" s="490"/>
      <c r="C86" s="490"/>
      <c r="D86" s="490"/>
      <c r="E86" s="490"/>
      <c r="F86" s="490"/>
      <c r="G86" s="490"/>
      <c r="H86" s="490"/>
      <c r="I86" s="490"/>
      <c r="J86" s="490"/>
    </row>
    <row r="87" spans="2:10" ht="17.25" customHeight="1">
      <c r="B87" s="490"/>
      <c r="C87" s="490"/>
      <c r="D87" s="490"/>
      <c r="E87" s="490"/>
      <c r="F87" s="490"/>
      <c r="G87" s="490"/>
      <c r="H87" s="490"/>
      <c r="I87" s="490"/>
      <c r="J87" s="490"/>
    </row>
    <row r="88" spans="2:10" ht="17.25" customHeight="1">
      <c r="B88" s="490"/>
      <c r="C88" s="490"/>
      <c r="D88" s="490"/>
      <c r="E88" s="490"/>
      <c r="F88" s="490"/>
      <c r="G88" s="490"/>
      <c r="H88" s="490"/>
      <c r="I88" s="490"/>
      <c r="J88" s="490"/>
    </row>
    <row r="89" spans="2:10" ht="17.25" customHeight="1">
      <c r="B89" s="490"/>
      <c r="C89" s="490"/>
      <c r="D89" s="490"/>
      <c r="E89" s="490"/>
      <c r="F89" s="490"/>
      <c r="G89" s="490"/>
      <c r="H89" s="490"/>
      <c r="I89" s="490"/>
      <c r="J89" s="490"/>
    </row>
    <row r="90" spans="2:10" ht="17.25" customHeight="1">
      <c r="B90" s="490"/>
      <c r="C90" s="490"/>
      <c r="D90" s="490"/>
      <c r="E90" s="490"/>
      <c r="F90" s="490"/>
      <c r="G90" s="490"/>
      <c r="H90" s="490"/>
      <c r="I90" s="490"/>
      <c r="J90" s="490"/>
    </row>
    <row r="91" spans="2:10" ht="17.25" customHeight="1">
      <c r="B91" s="490"/>
      <c r="C91" s="490"/>
      <c r="D91" s="490"/>
      <c r="E91" s="490"/>
      <c r="F91" s="490"/>
      <c r="G91" s="490"/>
      <c r="H91" s="490"/>
      <c r="I91" s="490"/>
      <c r="J91" s="490"/>
    </row>
    <row r="92" spans="2:10" ht="17.25" customHeight="1">
      <c r="B92" s="490"/>
      <c r="C92" s="490"/>
      <c r="D92" s="490"/>
      <c r="E92" s="490"/>
      <c r="F92" s="490"/>
      <c r="G92" s="490"/>
      <c r="H92" s="490"/>
      <c r="I92" s="490"/>
      <c r="J92" s="490"/>
    </row>
    <row r="93" spans="2:10" ht="17.25" customHeight="1">
      <c r="B93" s="490"/>
      <c r="C93" s="490"/>
      <c r="D93" s="490"/>
      <c r="E93" s="490"/>
      <c r="F93" s="490"/>
      <c r="G93" s="490"/>
      <c r="H93" s="490"/>
      <c r="I93" s="490"/>
      <c r="J93" s="490"/>
    </row>
    <row r="94" spans="2:10" ht="17.25" customHeight="1">
      <c r="B94" s="490"/>
      <c r="C94" s="490"/>
      <c r="D94" s="490"/>
      <c r="E94" s="490"/>
      <c r="F94" s="490"/>
      <c r="G94" s="490"/>
      <c r="H94" s="490"/>
      <c r="I94" s="490"/>
      <c r="J94" s="490"/>
    </row>
    <row r="95" spans="2:10" ht="17.25" customHeight="1">
      <c r="B95" s="490"/>
      <c r="C95" s="490"/>
      <c r="D95" s="490"/>
      <c r="E95" s="490"/>
      <c r="F95" s="490"/>
      <c r="G95" s="490"/>
      <c r="H95" s="490"/>
      <c r="I95" s="490"/>
      <c r="J95" s="490"/>
    </row>
    <row r="96" spans="2:10" ht="17.25" customHeight="1">
      <c r="B96" s="490"/>
      <c r="C96" s="490"/>
      <c r="D96" s="490"/>
      <c r="E96" s="490"/>
      <c r="F96" s="490"/>
      <c r="G96" s="490"/>
      <c r="H96" s="490"/>
      <c r="I96" s="490"/>
      <c r="J96" s="490"/>
    </row>
    <row r="97" spans="2:10" ht="17.25" customHeight="1">
      <c r="B97" s="490"/>
      <c r="C97" s="490"/>
      <c r="D97" s="490"/>
      <c r="E97" s="490"/>
      <c r="F97" s="490"/>
      <c r="G97" s="490"/>
      <c r="H97" s="490"/>
      <c r="I97" s="490"/>
      <c r="J97" s="490"/>
    </row>
    <row r="98" spans="2:10" ht="17.25" customHeight="1">
      <c r="B98" s="490"/>
      <c r="C98" s="490"/>
      <c r="D98" s="490"/>
      <c r="E98" s="490"/>
      <c r="F98" s="490"/>
      <c r="G98" s="490"/>
      <c r="H98" s="490"/>
      <c r="I98" s="490"/>
      <c r="J98" s="490"/>
    </row>
    <row r="99" spans="2:10" ht="17.25" customHeight="1">
      <c r="B99" s="490"/>
      <c r="C99" s="490"/>
      <c r="D99" s="490"/>
      <c r="E99" s="490"/>
      <c r="F99" s="490"/>
      <c r="G99" s="490"/>
      <c r="H99" s="490"/>
      <c r="I99" s="490"/>
      <c r="J99" s="490"/>
    </row>
    <row r="100" spans="2:10" ht="17.25" customHeight="1">
      <c r="B100" s="490"/>
      <c r="C100" s="490"/>
      <c r="D100" s="490"/>
      <c r="E100" s="490"/>
      <c r="F100" s="490"/>
      <c r="G100" s="490"/>
      <c r="H100" s="490"/>
      <c r="I100" s="490"/>
      <c r="J100" s="490"/>
    </row>
    <row r="101" spans="2:10" ht="17.25" customHeight="1">
      <c r="B101" s="490"/>
      <c r="C101" s="490"/>
      <c r="D101" s="490"/>
      <c r="E101" s="490"/>
      <c r="F101" s="490"/>
      <c r="G101" s="490"/>
      <c r="H101" s="490"/>
      <c r="I101" s="490"/>
      <c r="J101" s="490"/>
    </row>
    <row r="102" spans="2:10" ht="17.25" customHeight="1">
      <c r="B102" s="490"/>
      <c r="C102" s="490"/>
      <c r="D102" s="490"/>
      <c r="E102" s="490"/>
      <c r="F102" s="490"/>
      <c r="G102" s="490"/>
      <c r="H102" s="490"/>
      <c r="I102" s="490"/>
      <c r="J102" s="490"/>
    </row>
    <row r="103" spans="2:10" ht="17.25" customHeight="1">
      <c r="B103" s="490"/>
      <c r="C103" s="490"/>
      <c r="D103" s="490"/>
      <c r="E103" s="490"/>
      <c r="F103" s="490"/>
      <c r="G103" s="490"/>
      <c r="H103" s="490"/>
      <c r="I103" s="490"/>
      <c r="J103" s="490"/>
    </row>
    <row r="104" spans="2:10" ht="17.25" customHeight="1">
      <c r="B104" s="490"/>
      <c r="C104" s="490"/>
      <c r="D104" s="490"/>
      <c r="E104" s="490"/>
      <c r="F104" s="490"/>
      <c r="G104" s="490"/>
      <c r="H104" s="490"/>
      <c r="I104" s="490"/>
      <c r="J104" s="490"/>
    </row>
    <row r="105" spans="2:10" ht="17.25" customHeight="1">
      <c r="B105" s="490"/>
      <c r="C105" s="490"/>
      <c r="D105" s="490"/>
      <c r="E105" s="490"/>
      <c r="F105" s="490"/>
      <c r="G105" s="490"/>
      <c r="H105" s="490"/>
      <c r="I105" s="490"/>
      <c r="J105" s="490"/>
    </row>
    <row r="106" spans="2:10" ht="17.25" customHeight="1">
      <c r="B106" s="490"/>
      <c r="C106" s="490"/>
      <c r="D106" s="490"/>
      <c r="E106" s="490"/>
      <c r="F106" s="490"/>
      <c r="G106" s="490"/>
      <c r="H106" s="490"/>
      <c r="I106" s="490"/>
      <c r="J106" s="490"/>
    </row>
    <row r="107" spans="2:10" ht="17.25" customHeight="1">
      <c r="B107" s="490"/>
      <c r="C107" s="490"/>
      <c r="D107" s="490"/>
      <c r="E107" s="490"/>
      <c r="F107" s="490"/>
      <c r="G107" s="490"/>
      <c r="H107" s="490"/>
      <c r="I107" s="490"/>
      <c r="J107" s="490"/>
    </row>
    <row r="108" spans="2:10" ht="17.25" customHeight="1">
      <c r="B108" s="490"/>
      <c r="C108" s="490"/>
      <c r="D108" s="490"/>
      <c r="E108" s="490"/>
      <c r="F108" s="490"/>
      <c r="G108" s="490"/>
      <c r="H108" s="490"/>
      <c r="I108" s="490"/>
      <c r="J108" s="490"/>
    </row>
    <row r="109" spans="2:10" ht="17.25" customHeight="1">
      <c r="B109" s="490"/>
      <c r="C109" s="490"/>
      <c r="D109" s="490"/>
      <c r="E109" s="490"/>
      <c r="F109" s="490"/>
      <c r="G109" s="490"/>
      <c r="H109" s="490"/>
      <c r="I109" s="490"/>
      <c r="J109" s="490"/>
    </row>
    <row r="110" spans="2:10" ht="17.25" customHeight="1">
      <c r="B110" s="490"/>
      <c r="C110" s="490"/>
      <c r="D110" s="490"/>
      <c r="E110" s="490"/>
      <c r="F110" s="490"/>
      <c r="G110" s="490"/>
      <c r="H110" s="490"/>
      <c r="I110" s="490"/>
      <c r="J110" s="490"/>
    </row>
    <row r="111" spans="2:10" ht="17.25" customHeight="1">
      <c r="B111" s="490"/>
      <c r="C111" s="490"/>
      <c r="D111" s="490"/>
      <c r="E111" s="490"/>
      <c r="F111" s="490"/>
      <c r="G111" s="490"/>
      <c r="H111" s="490"/>
      <c r="I111" s="490"/>
      <c r="J111" s="490"/>
    </row>
    <row r="112" spans="2:10" ht="17.25" customHeight="1">
      <c r="B112" s="490"/>
      <c r="C112" s="490"/>
      <c r="D112" s="490"/>
      <c r="E112" s="490"/>
      <c r="F112" s="490"/>
      <c r="G112" s="490"/>
      <c r="H112" s="490"/>
      <c r="I112" s="490"/>
      <c r="J112" s="490"/>
    </row>
    <row r="113" spans="2:10" ht="17.25" customHeight="1">
      <c r="B113" s="490"/>
      <c r="C113" s="490"/>
      <c r="D113" s="490"/>
      <c r="E113" s="490"/>
      <c r="F113" s="490"/>
      <c r="G113" s="490"/>
      <c r="H113" s="490"/>
      <c r="I113" s="490"/>
      <c r="J113" s="490"/>
    </row>
    <row r="114" spans="2:10" ht="17.25" customHeight="1">
      <c r="B114" s="490"/>
      <c r="C114" s="490"/>
      <c r="D114" s="490"/>
      <c r="E114" s="490"/>
      <c r="F114" s="490"/>
      <c r="G114" s="490"/>
      <c r="H114" s="490"/>
      <c r="I114" s="490"/>
      <c r="J114" s="490"/>
    </row>
    <row r="115" spans="2:10" ht="17.25" customHeight="1">
      <c r="B115" s="490"/>
      <c r="C115" s="490"/>
      <c r="D115" s="490"/>
      <c r="E115" s="490"/>
      <c r="F115" s="490"/>
      <c r="G115" s="490"/>
      <c r="H115" s="490"/>
      <c r="I115" s="490"/>
      <c r="J115" s="490"/>
    </row>
    <row r="116" spans="2:10" ht="17.25" customHeight="1">
      <c r="B116" s="490"/>
      <c r="C116" s="490"/>
      <c r="D116" s="490"/>
      <c r="E116" s="490"/>
      <c r="F116" s="490"/>
      <c r="G116" s="490"/>
      <c r="H116" s="490"/>
      <c r="I116" s="490"/>
      <c r="J116" s="490"/>
    </row>
    <row r="117" spans="2:10" ht="17.25" customHeight="1">
      <c r="B117" s="490"/>
      <c r="C117" s="490"/>
      <c r="D117" s="490"/>
      <c r="E117" s="490"/>
      <c r="F117" s="490"/>
      <c r="G117" s="490"/>
      <c r="H117" s="490"/>
      <c r="I117" s="490"/>
      <c r="J117" s="490"/>
    </row>
    <row r="118" spans="2:10" ht="17.25" customHeight="1">
      <c r="B118" s="490"/>
      <c r="C118" s="490"/>
      <c r="D118" s="490"/>
      <c r="E118" s="490"/>
      <c r="F118" s="490"/>
      <c r="G118" s="490"/>
      <c r="H118" s="490"/>
      <c r="I118" s="490"/>
      <c r="J118" s="490"/>
    </row>
    <row r="119" spans="2:10" ht="17.25" customHeight="1">
      <c r="B119" s="490"/>
      <c r="C119" s="490"/>
      <c r="D119" s="490"/>
      <c r="E119" s="490"/>
      <c r="F119" s="490"/>
      <c r="G119" s="490"/>
      <c r="H119" s="490"/>
      <c r="I119" s="490"/>
      <c r="J119" s="490"/>
    </row>
    <row r="120" spans="2:10" ht="17.25" customHeight="1">
      <c r="B120" s="490"/>
      <c r="C120" s="490"/>
      <c r="D120" s="490"/>
      <c r="E120" s="490"/>
      <c r="F120" s="490"/>
      <c r="G120" s="490"/>
      <c r="H120" s="490"/>
      <c r="I120" s="490"/>
      <c r="J120" s="490"/>
    </row>
    <row r="121" spans="2:10" ht="17.25" customHeight="1">
      <c r="B121" s="490"/>
      <c r="C121" s="490"/>
      <c r="D121" s="490"/>
      <c r="E121" s="490"/>
      <c r="F121" s="490"/>
      <c r="G121" s="490"/>
      <c r="H121" s="490"/>
      <c r="I121" s="490"/>
      <c r="J121" s="490"/>
    </row>
    <row r="122" spans="2:10" ht="17.25" customHeight="1">
      <c r="B122" s="490"/>
      <c r="C122" s="490"/>
      <c r="D122" s="490"/>
      <c r="E122" s="490"/>
      <c r="F122" s="490"/>
      <c r="G122" s="490"/>
      <c r="H122" s="490"/>
      <c r="I122" s="490"/>
      <c r="J122" s="490"/>
    </row>
    <row r="123" spans="2:10" ht="17.25" customHeight="1">
      <c r="B123" s="490"/>
      <c r="C123" s="490"/>
      <c r="D123" s="490"/>
      <c r="E123" s="490"/>
      <c r="F123" s="490"/>
      <c r="G123" s="490"/>
      <c r="H123" s="490"/>
      <c r="I123" s="490"/>
      <c r="J123" s="490"/>
    </row>
    <row r="124" spans="2:10" ht="17.25" customHeight="1">
      <c r="B124" s="490"/>
      <c r="C124" s="490"/>
      <c r="D124" s="490"/>
      <c r="E124" s="490"/>
      <c r="F124" s="490"/>
      <c r="G124" s="490"/>
      <c r="H124" s="490"/>
      <c r="I124" s="490"/>
      <c r="J124" s="490"/>
    </row>
    <row r="125" spans="2:10" ht="17.25" customHeight="1">
      <c r="B125" s="490"/>
      <c r="C125" s="490"/>
      <c r="D125" s="490"/>
      <c r="E125" s="490"/>
      <c r="F125" s="490"/>
      <c r="G125" s="490"/>
      <c r="H125" s="490"/>
      <c r="I125" s="490"/>
      <c r="J125" s="490"/>
    </row>
    <row r="126" spans="2:10" ht="17.25" customHeight="1">
      <c r="B126" s="490"/>
      <c r="C126" s="490"/>
      <c r="D126" s="490"/>
      <c r="E126" s="490"/>
      <c r="F126" s="490"/>
      <c r="G126" s="490"/>
      <c r="H126" s="490"/>
      <c r="I126" s="490"/>
      <c r="J126" s="490"/>
    </row>
    <row r="127" spans="2:10" ht="17.25" customHeight="1">
      <c r="B127" s="490"/>
      <c r="C127" s="490"/>
      <c r="D127" s="490"/>
      <c r="E127" s="490"/>
      <c r="F127" s="490"/>
      <c r="G127" s="490"/>
      <c r="H127" s="490"/>
      <c r="I127" s="490"/>
      <c r="J127" s="490"/>
    </row>
    <row r="128" spans="2:10" ht="17.25" customHeight="1">
      <c r="B128" s="490"/>
      <c r="C128" s="490"/>
      <c r="D128" s="490"/>
      <c r="E128" s="490"/>
      <c r="F128" s="490"/>
      <c r="G128" s="490"/>
      <c r="H128" s="490"/>
      <c r="I128" s="490"/>
      <c r="J128" s="490"/>
    </row>
    <row r="129" spans="2:10" ht="17.25" customHeight="1">
      <c r="B129" s="490"/>
      <c r="C129" s="490"/>
      <c r="D129" s="490"/>
      <c r="E129" s="490"/>
      <c r="F129" s="490"/>
      <c r="G129" s="490"/>
      <c r="H129" s="490"/>
      <c r="I129" s="490"/>
      <c r="J129" s="490"/>
    </row>
    <row r="130" spans="2:10" ht="17.25" customHeight="1">
      <c r="B130" s="490"/>
      <c r="C130" s="490"/>
      <c r="D130" s="490"/>
      <c r="E130" s="490"/>
      <c r="F130" s="490"/>
      <c r="G130" s="490"/>
      <c r="H130" s="490"/>
      <c r="I130" s="490"/>
      <c r="J130" s="490"/>
    </row>
    <row r="131" spans="2:10" ht="17.25" customHeight="1">
      <c r="B131" s="490"/>
      <c r="C131" s="490"/>
      <c r="D131" s="490"/>
      <c r="E131" s="490"/>
      <c r="F131" s="490"/>
      <c r="G131" s="490"/>
      <c r="H131" s="490"/>
      <c r="I131" s="490"/>
      <c r="J131" s="490"/>
    </row>
    <row r="132" spans="2:10" ht="17.25" customHeight="1">
      <c r="B132" s="490"/>
      <c r="C132" s="490"/>
      <c r="D132" s="490"/>
      <c r="E132" s="490"/>
      <c r="F132" s="490"/>
      <c r="G132" s="490"/>
      <c r="H132" s="490"/>
      <c r="I132" s="490"/>
      <c r="J132" s="490"/>
    </row>
    <row r="133" spans="2:10" ht="17.25" customHeight="1">
      <c r="B133" s="490"/>
      <c r="C133" s="490"/>
      <c r="D133" s="490"/>
      <c r="E133" s="490"/>
      <c r="F133" s="490"/>
      <c r="G133" s="490"/>
      <c r="H133" s="490"/>
      <c r="I133" s="490"/>
      <c r="J133" s="490"/>
    </row>
    <row r="134" spans="2:10" ht="17.25" customHeight="1">
      <c r="B134" s="490"/>
      <c r="C134" s="490"/>
      <c r="D134" s="490"/>
      <c r="E134" s="490"/>
      <c r="F134" s="490"/>
      <c r="G134" s="490"/>
      <c r="H134" s="490"/>
      <c r="I134" s="490"/>
      <c r="J134" s="490"/>
    </row>
    <row r="135" spans="2:10" ht="17.25" customHeight="1">
      <c r="B135" s="490"/>
      <c r="C135" s="490"/>
      <c r="D135" s="490"/>
      <c r="E135" s="490"/>
      <c r="F135" s="490"/>
      <c r="G135" s="490"/>
      <c r="H135" s="490"/>
      <c r="I135" s="490"/>
      <c r="J135" s="490"/>
    </row>
    <row r="136" spans="2:10" ht="17.25" customHeight="1">
      <c r="B136" s="490"/>
      <c r="C136" s="490"/>
      <c r="D136" s="490"/>
      <c r="E136" s="490"/>
      <c r="F136" s="490"/>
      <c r="G136" s="490"/>
      <c r="H136" s="490"/>
      <c r="I136" s="490"/>
      <c r="J136" s="490"/>
    </row>
    <row r="137" spans="2:10" ht="17.25" customHeight="1">
      <c r="B137" s="490"/>
      <c r="C137" s="490"/>
      <c r="D137" s="490"/>
      <c r="E137" s="490"/>
      <c r="F137" s="490"/>
      <c r="G137" s="490"/>
      <c r="H137" s="490"/>
      <c r="I137" s="490"/>
      <c r="J137" s="490"/>
    </row>
    <row r="138" spans="2:10" ht="17.25" customHeight="1">
      <c r="B138" s="490"/>
      <c r="C138" s="490"/>
      <c r="D138" s="490"/>
      <c r="E138" s="490"/>
      <c r="F138" s="490"/>
      <c r="G138" s="490"/>
      <c r="H138" s="490"/>
      <c r="I138" s="490"/>
      <c r="J138" s="490"/>
    </row>
    <row r="139" spans="2:10" ht="17.25" customHeight="1">
      <c r="B139" s="490"/>
      <c r="C139" s="490"/>
      <c r="D139" s="490"/>
      <c r="E139" s="490"/>
      <c r="F139" s="490"/>
      <c r="G139" s="490"/>
      <c r="H139" s="490"/>
      <c r="I139" s="490"/>
      <c r="J139" s="490"/>
    </row>
    <row r="140" spans="2:10" ht="17.25" customHeight="1">
      <c r="B140" s="490"/>
      <c r="C140" s="490"/>
      <c r="D140" s="490"/>
      <c r="E140" s="490"/>
      <c r="F140" s="490"/>
      <c r="G140" s="490"/>
      <c r="H140" s="490"/>
      <c r="I140" s="490"/>
      <c r="J140" s="490"/>
    </row>
    <row r="141" spans="2:10" ht="17.25" customHeight="1">
      <c r="B141" s="490"/>
      <c r="C141" s="490"/>
      <c r="D141" s="490"/>
      <c r="E141" s="490"/>
      <c r="F141" s="490"/>
      <c r="G141" s="490"/>
      <c r="H141" s="490"/>
      <c r="I141" s="490"/>
      <c r="J141" s="490"/>
    </row>
    <row r="142" spans="2:10" ht="17.25" customHeight="1">
      <c r="B142" s="490"/>
      <c r="C142" s="490"/>
      <c r="D142" s="490"/>
      <c r="E142" s="490"/>
      <c r="F142" s="490"/>
      <c r="G142" s="490"/>
      <c r="H142" s="490"/>
      <c r="I142" s="490"/>
      <c r="J142" s="490"/>
    </row>
    <row r="143" spans="2:10" ht="17.25" customHeight="1">
      <c r="B143" s="490"/>
      <c r="C143" s="490"/>
      <c r="D143" s="490"/>
      <c r="E143" s="490"/>
      <c r="F143" s="490"/>
      <c r="G143" s="490"/>
      <c r="H143" s="490"/>
      <c r="I143" s="490"/>
      <c r="J143" s="490"/>
    </row>
    <row r="144" spans="2:10" ht="17.25" customHeight="1">
      <c r="B144" s="490"/>
      <c r="C144" s="490"/>
      <c r="D144" s="490"/>
      <c r="E144" s="490"/>
      <c r="F144" s="490"/>
      <c r="G144" s="490"/>
      <c r="H144" s="490"/>
      <c r="I144" s="490"/>
      <c r="J144" s="490"/>
    </row>
    <row r="145" spans="2:10" ht="17.25" customHeight="1">
      <c r="B145" s="490"/>
      <c r="C145" s="490"/>
      <c r="D145" s="490"/>
      <c r="E145" s="490"/>
      <c r="F145" s="490"/>
      <c r="G145" s="490"/>
      <c r="H145" s="490"/>
      <c r="I145" s="490"/>
      <c r="J145" s="490"/>
    </row>
    <row r="146" spans="2:10" ht="17.25" customHeight="1">
      <c r="B146" s="490"/>
      <c r="C146" s="490"/>
      <c r="D146" s="490"/>
      <c r="E146" s="490"/>
      <c r="F146" s="490"/>
      <c r="G146" s="490"/>
      <c r="H146" s="490"/>
      <c r="I146" s="490"/>
      <c r="J146" s="490"/>
    </row>
    <row r="147" spans="2:10" ht="17.25" customHeight="1">
      <c r="B147" s="490"/>
      <c r="C147" s="490"/>
      <c r="D147" s="490"/>
      <c r="E147" s="490"/>
      <c r="F147" s="490"/>
      <c r="G147" s="490"/>
      <c r="H147" s="490"/>
      <c r="I147" s="490"/>
      <c r="J147" s="490"/>
    </row>
    <row r="148" spans="2:10" ht="17.25" customHeight="1">
      <c r="B148" s="490"/>
      <c r="C148" s="490"/>
      <c r="D148" s="490"/>
      <c r="E148" s="490"/>
      <c r="F148" s="490"/>
      <c r="G148" s="490"/>
      <c r="H148" s="490"/>
      <c r="I148" s="490"/>
      <c r="J148" s="490"/>
    </row>
    <row r="149" spans="2:10" ht="17.25" customHeight="1">
      <c r="B149" s="490"/>
      <c r="C149" s="490"/>
      <c r="D149" s="490"/>
      <c r="E149" s="490"/>
      <c r="F149" s="490"/>
      <c r="G149" s="490"/>
      <c r="H149" s="490"/>
      <c r="I149" s="490"/>
      <c r="J149" s="490"/>
    </row>
    <row r="150" spans="2:10" ht="17.25" customHeight="1">
      <c r="B150" s="490"/>
      <c r="C150" s="490"/>
      <c r="D150" s="490"/>
      <c r="E150" s="490"/>
      <c r="F150" s="490"/>
      <c r="G150" s="490"/>
      <c r="H150" s="490"/>
      <c r="I150" s="490"/>
      <c r="J150" s="490"/>
    </row>
    <row r="151" spans="2:10" ht="17.25" customHeight="1">
      <c r="B151" s="490"/>
      <c r="C151" s="490"/>
      <c r="D151" s="490"/>
      <c r="E151" s="490"/>
      <c r="F151" s="490"/>
      <c r="G151" s="490"/>
      <c r="H151" s="490"/>
      <c r="I151" s="490"/>
      <c r="J151" s="490"/>
    </row>
    <row r="152" spans="2:10" ht="17.25" customHeight="1">
      <c r="B152" s="490"/>
      <c r="C152" s="490"/>
      <c r="D152" s="490"/>
      <c r="E152" s="490"/>
      <c r="F152" s="490"/>
      <c r="G152" s="490"/>
      <c r="H152" s="490"/>
      <c r="I152" s="490"/>
      <c r="J152" s="490"/>
    </row>
    <row r="153" spans="2:10" ht="17.25" customHeight="1">
      <c r="B153" s="490"/>
      <c r="C153" s="490"/>
      <c r="D153" s="490"/>
      <c r="E153" s="490"/>
      <c r="F153" s="490"/>
      <c r="G153" s="490"/>
      <c r="H153" s="490"/>
      <c r="I153" s="490"/>
      <c r="J153" s="490"/>
    </row>
    <row r="154" spans="2:10" ht="17.25" customHeight="1">
      <c r="B154" s="490"/>
      <c r="C154" s="490"/>
      <c r="D154" s="490"/>
      <c r="E154" s="490"/>
      <c r="F154" s="490"/>
      <c r="G154" s="490"/>
      <c r="H154" s="490"/>
      <c r="I154" s="490"/>
      <c r="J154" s="490"/>
    </row>
    <row r="155" spans="2:10" ht="17.25" customHeight="1">
      <c r="B155" s="490"/>
      <c r="C155" s="490"/>
      <c r="D155" s="490"/>
      <c r="E155" s="490"/>
      <c r="F155" s="490"/>
      <c r="G155" s="490"/>
      <c r="H155" s="490"/>
      <c r="I155" s="490"/>
      <c r="J155" s="490"/>
    </row>
    <row r="156" spans="2:10" ht="17.25" customHeight="1">
      <c r="B156" s="490"/>
      <c r="C156" s="490"/>
      <c r="D156" s="490"/>
      <c r="E156" s="490"/>
      <c r="F156" s="490"/>
      <c r="G156" s="490"/>
      <c r="H156" s="490"/>
      <c r="I156" s="490"/>
      <c r="J156" s="490"/>
    </row>
    <row r="157" spans="2:10" ht="17.25" customHeight="1">
      <c r="B157" s="490"/>
      <c r="C157" s="490"/>
      <c r="D157" s="490"/>
      <c r="E157" s="490"/>
      <c r="F157" s="490"/>
      <c r="G157" s="490"/>
      <c r="H157" s="490"/>
      <c r="I157" s="490"/>
      <c r="J157" s="490"/>
    </row>
    <row r="158" spans="2:10" ht="17.25" customHeight="1">
      <c r="B158" s="490"/>
      <c r="C158" s="490"/>
      <c r="D158" s="490"/>
      <c r="E158" s="490"/>
      <c r="F158" s="490"/>
      <c r="G158" s="490"/>
      <c r="H158" s="490"/>
      <c r="I158" s="490"/>
      <c r="J158" s="490"/>
    </row>
    <row r="159" spans="2:10" ht="17.25" customHeight="1">
      <c r="B159" s="490"/>
      <c r="C159" s="490"/>
      <c r="D159" s="490"/>
      <c r="E159" s="490"/>
      <c r="F159" s="490"/>
      <c r="G159" s="490"/>
      <c r="H159" s="490"/>
      <c r="I159" s="490"/>
      <c r="J159" s="490"/>
    </row>
    <row r="160" spans="2:10" ht="17.25" customHeight="1">
      <c r="B160" s="490"/>
      <c r="C160" s="490"/>
      <c r="D160" s="490"/>
      <c r="E160" s="490"/>
      <c r="F160" s="490"/>
      <c r="G160" s="490"/>
      <c r="H160" s="490"/>
      <c r="I160" s="490"/>
      <c r="J160" s="490"/>
    </row>
    <row r="161" spans="2:10" ht="17.25" customHeight="1">
      <c r="B161" s="490"/>
      <c r="C161" s="490"/>
      <c r="D161" s="490"/>
      <c r="E161" s="490"/>
      <c r="F161" s="490"/>
      <c r="G161" s="490"/>
      <c r="H161" s="490"/>
      <c r="I161" s="490"/>
      <c r="J161" s="490"/>
    </row>
    <row r="162" spans="2:10" ht="17.25" customHeight="1">
      <c r="B162" s="490"/>
      <c r="C162" s="490"/>
      <c r="D162" s="490"/>
      <c r="E162" s="490"/>
      <c r="F162" s="490"/>
      <c r="G162" s="490"/>
      <c r="H162" s="490"/>
      <c r="I162" s="490"/>
      <c r="J162" s="490"/>
    </row>
    <row r="163" spans="2:10" ht="17.25" customHeight="1">
      <c r="B163" s="490"/>
      <c r="C163" s="490"/>
      <c r="D163" s="490"/>
      <c r="E163" s="490"/>
      <c r="F163" s="490"/>
      <c r="G163" s="490"/>
      <c r="H163" s="490"/>
      <c r="I163" s="490"/>
      <c r="J163" s="490"/>
    </row>
    <row r="164" spans="2:10" ht="17.25" customHeight="1">
      <c r="B164" s="490"/>
      <c r="C164" s="490"/>
      <c r="D164" s="490"/>
      <c r="E164" s="490"/>
      <c r="F164" s="490"/>
      <c r="G164" s="490"/>
      <c r="H164" s="490"/>
      <c r="I164" s="490"/>
      <c r="J164" s="490"/>
    </row>
    <row r="165" spans="2:10" ht="17.25" customHeight="1">
      <c r="B165" s="490"/>
      <c r="C165" s="490"/>
      <c r="D165" s="490"/>
      <c r="E165" s="490"/>
      <c r="F165" s="490"/>
      <c r="G165" s="490"/>
      <c r="H165" s="490"/>
      <c r="I165" s="490"/>
      <c r="J165" s="490"/>
    </row>
    <row r="166" spans="2:10" ht="17.25" customHeight="1">
      <c r="B166" s="490"/>
      <c r="C166" s="490"/>
      <c r="D166" s="490"/>
      <c r="E166" s="490"/>
      <c r="F166" s="490"/>
      <c r="G166" s="490"/>
      <c r="H166" s="490"/>
      <c r="I166" s="490"/>
      <c r="J166" s="490"/>
    </row>
    <row r="167" spans="2:10" ht="17.25" customHeight="1">
      <c r="B167" s="490"/>
      <c r="C167" s="490"/>
      <c r="D167" s="490"/>
      <c r="E167" s="490"/>
      <c r="F167" s="490"/>
      <c r="G167" s="490"/>
      <c r="H167" s="490"/>
      <c r="I167" s="490"/>
      <c r="J167" s="490"/>
    </row>
    <row r="168" spans="2:10" ht="17.25" customHeight="1">
      <c r="B168" s="490"/>
      <c r="C168" s="490"/>
      <c r="D168" s="490"/>
      <c r="E168" s="490"/>
      <c r="F168" s="490"/>
      <c r="G168" s="490"/>
      <c r="H168" s="490"/>
      <c r="I168" s="490"/>
      <c r="J168" s="490"/>
    </row>
    <row r="169" spans="2:10" ht="17.25" customHeight="1">
      <c r="B169" s="490"/>
      <c r="C169" s="490"/>
      <c r="D169" s="490"/>
      <c r="E169" s="490"/>
      <c r="F169" s="490"/>
      <c r="G169" s="490"/>
      <c r="H169" s="490"/>
      <c r="I169" s="490"/>
      <c r="J169" s="490"/>
    </row>
    <row r="170" spans="2:10" ht="17.25" customHeight="1">
      <c r="B170" s="490"/>
      <c r="C170" s="490"/>
      <c r="D170" s="490"/>
      <c r="E170" s="490"/>
      <c r="F170" s="490"/>
      <c r="G170" s="490"/>
      <c r="H170" s="490"/>
      <c r="I170" s="490"/>
      <c r="J170" s="490"/>
    </row>
    <row r="171" spans="2:10" ht="17.25" customHeight="1">
      <c r="B171" s="490"/>
      <c r="C171" s="490"/>
      <c r="D171" s="490"/>
      <c r="E171" s="490"/>
      <c r="F171" s="490"/>
      <c r="G171" s="490"/>
      <c r="H171" s="490"/>
      <c r="I171" s="490"/>
      <c r="J171" s="490"/>
    </row>
    <row r="172" spans="2:10" ht="17.25" customHeight="1">
      <c r="B172" s="490"/>
      <c r="C172" s="490"/>
      <c r="D172" s="490"/>
      <c r="E172" s="490"/>
      <c r="F172" s="490"/>
      <c r="G172" s="490"/>
      <c r="H172" s="490"/>
      <c r="I172" s="490"/>
      <c r="J172" s="490"/>
    </row>
    <row r="173" spans="2:10" ht="17.25" customHeight="1">
      <c r="B173" s="490"/>
      <c r="C173" s="490"/>
      <c r="D173" s="490"/>
      <c r="E173" s="490"/>
      <c r="F173" s="490"/>
      <c r="G173" s="490"/>
      <c r="H173" s="490"/>
      <c r="I173" s="490"/>
      <c r="J173" s="490"/>
    </row>
    <row r="174" spans="2:10" ht="17.25" customHeight="1">
      <c r="B174" s="490"/>
      <c r="C174" s="490"/>
      <c r="D174" s="490"/>
      <c r="E174" s="490"/>
      <c r="F174" s="490"/>
      <c r="G174" s="490"/>
      <c r="H174" s="490"/>
      <c r="I174" s="490"/>
      <c r="J174" s="490"/>
    </row>
    <row r="175" spans="2:10" ht="17.25" customHeight="1">
      <c r="B175" s="490"/>
      <c r="C175" s="490"/>
      <c r="D175" s="490"/>
      <c r="E175" s="490"/>
      <c r="F175" s="490"/>
      <c r="G175" s="490"/>
      <c r="H175" s="490"/>
      <c r="I175" s="490"/>
      <c r="J175" s="490"/>
    </row>
    <row r="176" spans="2:10" ht="17.25" customHeight="1">
      <c r="B176" s="490"/>
      <c r="C176" s="490"/>
      <c r="D176" s="490"/>
      <c r="E176" s="490"/>
      <c r="F176" s="490"/>
      <c r="G176" s="490"/>
      <c r="H176" s="490"/>
      <c r="I176" s="490"/>
      <c r="J176" s="490"/>
    </row>
    <row r="177" spans="2:10" ht="17.25" customHeight="1">
      <c r="B177" s="490"/>
      <c r="C177" s="490"/>
      <c r="D177" s="490"/>
      <c r="E177" s="490"/>
      <c r="F177" s="490"/>
      <c r="G177" s="490"/>
      <c r="H177" s="490"/>
      <c r="I177" s="490"/>
      <c r="J177" s="490"/>
    </row>
    <row r="178" spans="2:10" ht="17.25" customHeight="1">
      <c r="B178" s="490"/>
      <c r="C178" s="490"/>
      <c r="D178" s="490"/>
      <c r="E178" s="490"/>
      <c r="F178" s="490"/>
      <c r="G178" s="490"/>
      <c r="H178" s="490"/>
      <c r="I178" s="490"/>
      <c r="J178" s="490"/>
    </row>
    <row r="179" spans="2:10" ht="17.25" customHeight="1">
      <c r="B179" s="490"/>
      <c r="C179" s="490"/>
      <c r="D179" s="490"/>
      <c r="E179" s="490"/>
      <c r="F179" s="490"/>
      <c r="G179" s="490"/>
      <c r="H179" s="490"/>
      <c r="I179" s="490"/>
      <c r="J179" s="490"/>
    </row>
    <row r="180" spans="2:10" ht="17.25" customHeight="1">
      <c r="B180" s="490"/>
      <c r="C180" s="490"/>
      <c r="D180" s="490"/>
      <c r="E180" s="490"/>
      <c r="F180" s="490"/>
      <c r="G180" s="490"/>
      <c r="H180" s="490"/>
      <c r="I180" s="490"/>
      <c r="J180" s="490"/>
    </row>
    <row r="181" spans="2:10" ht="17.25" customHeight="1">
      <c r="B181" s="490"/>
      <c r="C181" s="490"/>
      <c r="D181" s="490"/>
      <c r="E181" s="490"/>
      <c r="F181" s="490"/>
      <c r="G181" s="490"/>
      <c r="H181" s="490"/>
      <c r="I181" s="490"/>
      <c r="J181" s="490"/>
    </row>
    <row r="182" spans="2:10" ht="17.25" customHeight="1">
      <c r="B182" s="490"/>
      <c r="C182" s="490"/>
      <c r="D182" s="490"/>
      <c r="E182" s="490"/>
      <c r="F182" s="490"/>
      <c r="G182" s="490"/>
      <c r="H182" s="490"/>
      <c r="I182" s="490"/>
      <c r="J182" s="490"/>
    </row>
    <row r="183" spans="2:10" ht="17.25" customHeight="1">
      <c r="B183" s="490"/>
      <c r="C183" s="490"/>
      <c r="D183" s="490"/>
      <c r="E183" s="490"/>
      <c r="F183" s="490"/>
      <c r="G183" s="490"/>
      <c r="H183" s="490"/>
      <c r="I183" s="490"/>
      <c r="J183" s="490"/>
    </row>
    <row r="184" spans="2:10" ht="17.25" customHeight="1">
      <c r="B184" s="490"/>
      <c r="C184" s="490"/>
      <c r="D184" s="490"/>
      <c r="E184" s="490"/>
      <c r="F184" s="490"/>
      <c r="G184" s="490"/>
      <c r="H184" s="490"/>
      <c r="I184" s="490"/>
      <c r="J184" s="490"/>
    </row>
    <row r="185" spans="2:10" ht="17.25" customHeight="1">
      <c r="B185" s="490"/>
      <c r="C185" s="490"/>
      <c r="D185" s="490"/>
      <c r="E185" s="490"/>
      <c r="F185" s="490"/>
      <c r="G185" s="490"/>
      <c r="H185" s="490"/>
      <c r="I185" s="490"/>
      <c r="J185" s="490"/>
    </row>
    <row r="186" spans="2:10" ht="17.25" customHeight="1">
      <c r="B186" s="490"/>
      <c r="C186" s="490"/>
      <c r="D186" s="490"/>
      <c r="E186" s="490"/>
      <c r="F186" s="490"/>
      <c r="G186" s="490"/>
      <c r="H186" s="490"/>
      <c r="I186" s="490"/>
      <c r="J186" s="490"/>
    </row>
    <row r="187" spans="2:10" ht="17.25" customHeight="1">
      <c r="B187" s="490"/>
      <c r="C187" s="490"/>
      <c r="D187" s="490"/>
      <c r="E187" s="490"/>
      <c r="F187" s="490"/>
      <c r="G187" s="490"/>
      <c r="H187" s="490"/>
      <c r="I187" s="490"/>
      <c r="J187" s="490"/>
    </row>
    <row r="188" spans="2:10" ht="17.25" customHeight="1">
      <c r="B188" s="490"/>
      <c r="C188" s="490"/>
      <c r="D188" s="490"/>
      <c r="E188" s="490"/>
      <c r="F188" s="490"/>
      <c r="G188" s="490"/>
      <c r="H188" s="490"/>
      <c r="I188" s="490"/>
      <c r="J188" s="490"/>
    </row>
    <row r="189" spans="2:10" ht="17.25" customHeight="1">
      <c r="B189" s="490"/>
      <c r="C189" s="490"/>
      <c r="D189" s="490"/>
      <c r="E189" s="490"/>
      <c r="F189" s="490"/>
      <c r="G189" s="490"/>
      <c r="H189" s="490"/>
      <c r="I189" s="490"/>
      <c r="J189" s="490"/>
    </row>
    <row r="190" spans="2:10" ht="17.25" customHeight="1">
      <c r="B190" s="490"/>
      <c r="C190" s="490"/>
      <c r="D190" s="490"/>
      <c r="E190" s="490"/>
      <c r="F190" s="490"/>
      <c r="G190" s="490"/>
      <c r="H190" s="490"/>
      <c r="I190" s="490"/>
      <c r="J190" s="490"/>
    </row>
    <row r="191" spans="2:10" ht="17.25" customHeight="1">
      <c r="B191" s="490"/>
      <c r="C191" s="490"/>
      <c r="D191" s="490"/>
      <c r="E191" s="490"/>
      <c r="F191" s="490"/>
      <c r="G191" s="490"/>
      <c r="H191" s="490"/>
      <c r="I191" s="490"/>
      <c r="J191" s="490"/>
    </row>
    <row r="192" spans="2:10" ht="17.25" customHeight="1">
      <c r="B192" s="490"/>
      <c r="C192" s="490"/>
      <c r="D192" s="490"/>
      <c r="E192" s="490"/>
      <c r="F192" s="490"/>
      <c r="G192" s="490"/>
      <c r="H192" s="490"/>
      <c r="I192" s="490"/>
      <c r="J192" s="490"/>
    </row>
    <row r="193" spans="2:10" ht="17.25" customHeight="1">
      <c r="B193" s="490"/>
      <c r="C193" s="490"/>
      <c r="D193" s="490"/>
      <c r="E193" s="490"/>
      <c r="F193" s="490"/>
      <c r="G193" s="490"/>
      <c r="H193" s="490"/>
      <c r="I193" s="490"/>
      <c r="J193" s="490"/>
    </row>
    <row r="194" spans="2:10" ht="17.25" customHeight="1">
      <c r="B194" s="490"/>
      <c r="C194" s="490"/>
      <c r="D194" s="490"/>
      <c r="E194" s="490"/>
      <c r="F194" s="490"/>
      <c r="G194" s="490"/>
      <c r="H194" s="490"/>
      <c r="I194" s="490"/>
      <c r="J194" s="490"/>
    </row>
    <row r="195" spans="2:10" ht="17.25" customHeight="1">
      <c r="B195" s="490"/>
      <c r="C195" s="490"/>
      <c r="D195" s="490"/>
      <c r="E195" s="490"/>
      <c r="F195" s="490"/>
      <c r="G195" s="490"/>
      <c r="H195" s="490"/>
      <c r="I195" s="490"/>
      <c r="J195" s="490"/>
    </row>
    <row r="196" spans="2:10" ht="17.25" customHeight="1">
      <c r="B196" s="490"/>
      <c r="C196" s="490"/>
      <c r="D196" s="490"/>
      <c r="E196" s="490"/>
      <c r="F196" s="490"/>
      <c r="G196" s="490"/>
      <c r="H196" s="490"/>
      <c r="I196" s="490"/>
      <c r="J196" s="490"/>
    </row>
    <row r="197" spans="2:10" ht="17.25" customHeight="1">
      <c r="B197" s="490"/>
      <c r="C197" s="490"/>
      <c r="D197" s="490"/>
      <c r="E197" s="490"/>
      <c r="F197" s="490"/>
      <c r="G197" s="490"/>
      <c r="H197" s="490"/>
      <c r="I197" s="490"/>
      <c r="J197" s="490"/>
    </row>
    <row r="198" spans="2:10" ht="17.25" customHeight="1">
      <c r="B198" s="490"/>
      <c r="C198" s="490"/>
      <c r="D198" s="490"/>
      <c r="E198" s="490"/>
      <c r="F198" s="490"/>
      <c r="G198" s="490"/>
      <c r="H198" s="490"/>
      <c r="I198" s="490"/>
      <c r="J198" s="490"/>
    </row>
    <row r="199" spans="2:10" ht="17.25" customHeight="1">
      <c r="B199" s="490"/>
      <c r="C199" s="490"/>
      <c r="D199" s="490"/>
      <c r="E199" s="490"/>
      <c r="F199" s="490"/>
      <c r="G199" s="490"/>
      <c r="H199" s="490"/>
      <c r="I199" s="490"/>
      <c r="J199" s="490"/>
    </row>
    <row r="200" spans="2:10" ht="17.25" customHeight="1">
      <c r="B200" s="490"/>
      <c r="C200" s="490"/>
      <c r="D200" s="490"/>
      <c r="E200" s="490"/>
      <c r="F200" s="490"/>
      <c r="G200" s="490"/>
      <c r="H200" s="490"/>
      <c r="I200" s="490"/>
      <c r="J200" s="490"/>
    </row>
    <row r="201" spans="2:10" ht="17.25" customHeight="1">
      <c r="B201" s="490"/>
      <c r="C201" s="490"/>
      <c r="D201" s="490"/>
      <c r="E201" s="490"/>
      <c r="F201" s="490"/>
      <c r="G201" s="490"/>
      <c r="H201" s="490"/>
      <c r="I201" s="490"/>
      <c r="J201" s="490"/>
    </row>
    <row r="202" spans="2:10" ht="17.25" customHeight="1">
      <c r="B202" s="490"/>
      <c r="C202" s="490"/>
      <c r="D202" s="490"/>
      <c r="E202" s="490"/>
      <c r="F202" s="490"/>
      <c r="G202" s="490"/>
      <c r="H202" s="490"/>
      <c r="I202" s="490"/>
      <c r="J202" s="490"/>
    </row>
    <row r="203" spans="2:10" ht="17.25" customHeight="1">
      <c r="B203" s="490"/>
      <c r="C203" s="490"/>
      <c r="D203" s="490"/>
      <c r="E203" s="490"/>
      <c r="F203" s="490"/>
      <c r="G203" s="490"/>
      <c r="H203" s="490"/>
      <c r="I203" s="490"/>
      <c r="J203" s="490"/>
    </row>
    <row r="204" spans="2:10" ht="17.25" customHeight="1">
      <c r="B204" s="490"/>
      <c r="C204" s="490"/>
      <c r="D204" s="490"/>
      <c r="E204" s="490"/>
      <c r="F204" s="490"/>
      <c r="G204" s="490"/>
      <c r="H204" s="490"/>
      <c r="I204" s="490"/>
      <c r="J204" s="490"/>
    </row>
    <row r="205" spans="2:10" ht="17.25" customHeight="1">
      <c r="B205" s="490"/>
      <c r="C205" s="490"/>
      <c r="D205" s="490"/>
      <c r="E205" s="490"/>
      <c r="F205" s="490"/>
      <c r="G205" s="490"/>
      <c r="H205" s="490"/>
      <c r="I205" s="490"/>
      <c r="J205" s="490"/>
    </row>
    <row r="206" spans="2:10" ht="17.25" customHeight="1">
      <c r="B206" s="490"/>
      <c r="C206" s="490"/>
      <c r="D206" s="490"/>
      <c r="E206" s="490"/>
      <c r="F206" s="490"/>
      <c r="G206" s="490"/>
      <c r="H206" s="490"/>
      <c r="I206" s="490"/>
      <c r="J206" s="490"/>
    </row>
    <row r="207" spans="2:10" ht="17.25" customHeight="1">
      <c r="B207" s="490"/>
      <c r="C207" s="490"/>
      <c r="D207" s="490"/>
      <c r="E207" s="490"/>
      <c r="F207" s="490"/>
      <c r="G207" s="490"/>
      <c r="H207" s="490"/>
      <c r="I207" s="490"/>
      <c r="J207" s="490"/>
    </row>
    <row r="208" spans="2:10" ht="17.25" customHeight="1">
      <c r="B208" s="490"/>
      <c r="C208" s="490"/>
      <c r="D208" s="490"/>
      <c r="E208" s="490"/>
      <c r="F208" s="490"/>
      <c r="G208" s="490"/>
      <c r="H208" s="490"/>
      <c r="I208" s="490"/>
      <c r="J208" s="490"/>
    </row>
    <row r="209" spans="2:10" ht="17.25" customHeight="1">
      <c r="B209" s="490"/>
      <c r="C209" s="490"/>
      <c r="D209" s="490"/>
      <c r="E209" s="490"/>
      <c r="F209" s="490"/>
      <c r="G209" s="490"/>
      <c r="H209" s="490"/>
      <c r="I209" s="490"/>
      <c r="J209" s="490"/>
    </row>
    <row r="210" spans="2:10" ht="17.25" customHeight="1">
      <c r="B210" s="490"/>
      <c r="C210" s="490"/>
      <c r="D210" s="490"/>
      <c r="E210" s="490"/>
      <c r="F210" s="490"/>
      <c r="G210" s="490"/>
      <c r="H210" s="490"/>
      <c r="I210" s="490"/>
      <c r="J210" s="490"/>
    </row>
    <row r="211" spans="2:10" ht="17.25" customHeight="1">
      <c r="B211" s="490"/>
      <c r="C211" s="490"/>
      <c r="D211" s="490"/>
      <c r="E211" s="490"/>
      <c r="F211" s="490"/>
      <c r="G211" s="490"/>
      <c r="H211" s="490"/>
      <c r="I211" s="490"/>
      <c r="J211" s="490"/>
    </row>
    <row r="212" spans="2:10" ht="17.25" customHeight="1">
      <c r="B212" s="490"/>
      <c r="C212" s="490"/>
      <c r="D212" s="490"/>
      <c r="E212" s="490"/>
      <c r="F212" s="490"/>
      <c r="G212" s="490"/>
      <c r="H212" s="490"/>
      <c r="I212" s="490"/>
      <c r="J212" s="490"/>
    </row>
    <row r="213" spans="2:10" ht="17.25" customHeight="1">
      <c r="B213" s="490"/>
      <c r="C213" s="490"/>
      <c r="D213" s="490"/>
      <c r="E213" s="490"/>
      <c r="F213" s="490"/>
      <c r="G213" s="490"/>
      <c r="H213" s="490"/>
      <c r="I213" s="490"/>
      <c r="J213" s="490"/>
    </row>
    <row r="214" spans="2:10" ht="17.25" customHeight="1">
      <c r="B214" s="490"/>
      <c r="C214" s="490"/>
      <c r="D214" s="490"/>
      <c r="E214" s="490"/>
      <c r="F214" s="490"/>
      <c r="G214" s="490"/>
      <c r="H214" s="490"/>
      <c r="I214" s="490"/>
      <c r="J214" s="490"/>
    </row>
    <row r="215" spans="2:10" ht="17.25" customHeight="1">
      <c r="B215" s="490"/>
      <c r="C215" s="490"/>
      <c r="D215" s="490"/>
      <c r="E215" s="490"/>
      <c r="F215" s="490"/>
      <c r="G215" s="490"/>
      <c r="H215" s="490"/>
      <c r="I215" s="490"/>
      <c r="J215" s="490"/>
    </row>
    <row r="216" spans="2:10" ht="17.25" customHeight="1">
      <c r="B216" s="490"/>
      <c r="C216" s="490"/>
      <c r="D216" s="490"/>
      <c r="E216" s="490"/>
      <c r="F216" s="490"/>
      <c r="G216" s="490"/>
      <c r="H216" s="490"/>
      <c r="I216" s="490"/>
      <c r="J216" s="490"/>
    </row>
    <row r="217" spans="2:10" ht="17.25" customHeight="1">
      <c r="B217" s="490"/>
      <c r="C217" s="490"/>
      <c r="D217" s="490"/>
      <c r="E217" s="490"/>
      <c r="F217" s="490"/>
      <c r="G217" s="490"/>
      <c r="H217" s="490"/>
      <c r="I217" s="490"/>
      <c r="J217" s="490"/>
    </row>
    <row r="218" spans="2:10" ht="17.25" customHeight="1">
      <c r="B218" s="490"/>
      <c r="C218" s="490"/>
      <c r="D218" s="490"/>
      <c r="E218" s="490"/>
      <c r="F218" s="490"/>
      <c r="G218" s="490"/>
      <c r="H218" s="490"/>
      <c r="I218" s="490"/>
      <c r="J218" s="490"/>
    </row>
    <row r="219" spans="2:10" ht="17.25" customHeight="1">
      <c r="B219" s="490"/>
      <c r="C219" s="490"/>
      <c r="D219" s="490"/>
      <c r="E219" s="490"/>
      <c r="F219" s="490"/>
      <c r="G219" s="490"/>
      <c r="H219" s="490"/>
      <c r="I219" s="490"/>
      <c r="J219" s="490"/>
    </row>
    <row r="220" spans="2:10" ht="17.25" customHeight="1">
      <c r="B220" s="490"/>
      <c r="C220" s="490"/>
      <c r="D220" s="490"/>
      <c r="E220" s="490"/>
      <c r="F220" s="490"/>
      <c r="G220" s="490"/>
      <c r="H220" s="490"/>
      <c r="I220" s="490"/>
      <c r="J220" s="490"/>
    </row>
    <row r="221" spans="2:10" ht="17.25" customHeight="1">
      <c r="B221" s="490"/>
      <c r="C221" s="490"/>
      <c r="D221" s="490"/>
      <c r="E221" s="490"/>
      <c r="F221" s="490"/>
      <c r="G221" s="490"/>
      <c r="H221" s="490"/>
      <c r="I221" s="490"/>
      <c r="J221" s="490"/>
    </row>
    <row r="222" spans="2:10" ht="17.25" customHeight="1">
      <c r="B222" s="490"/>
      <c r="C222" s="490"/>
      <c r="D222" s="490"/>
      <c r="E222" s="490"/>
      <c r="F222" s="490"/>
      <c r="G222" s="490"/>
      <c r="H222" s="490"/>
      <c r="I222" s="490"/>
      <c r="J222" s="490"/>
    </row>
    <row r="223" spans="2:10" ht="17.25" customHeight="1">
      <c r="B223" s="490"/>
      <c r="C223" s="490"/>
      <c r="D223" s="490"/>
      <c r="E223" s="490"/>
      <c r="F223" s="490"/>
      <c r="G223" s="490"/>
      <c r="H223" s="490"/>
      <c r="I223" s="490"/>
      <c r="J223" s="490"/>
    </row>
    <row r="224" spans="2:10" ht="17.25" customHeight="1">
      <c r="B224" s="490"/>
      <c r="C224" s="490"/>
      <c r="D224" s="490"/>
      <c r="E224" s="490"/>
      <c r="F224" s="490"/>
      <c r="G224" s="490"/>
      <c r="H224" s="490"/>
      <c r="I224" s="490"/>
      <c r="J224" s="490"/>
    </row>
    <row r="225" spans="2:10" ht="17.25" customHeight="1">
      <c r="B225" s="490"/>
      <c r="C225" s="490"/>
      <c r="D225" s="490"/>
      <c r="E225" s="490"/>
      <c r="F225" s="490"/>
      <c r="G225" s="490"/>
      <c r="H225" s="490"/>
      <c r="I225" s="490"/>
      <c r="J225" s="490"/>
    </row>
    <row r="226" spans="2:10" ht="17.25" customHeight="1">
      <c r="B226" s="490"/>
      <c r="C226" s="490"/>
      <c r="D226" s="490"/>
      <c r="E226" s="490"/>
      <c r="F226" s="490"/>
      <c r="G226" s="490"/>
      <c r="H226" s="490"/>
      <c r="I226" s="490"/>
      <c r="J226" s="490"/>
    </row>
    <row r="227" spans="2:10" ht="17.25" customHeight="1">
      <c r="B227" s="490"/>
      <c r="C227" s="490"/>
      <c r="D227" s="490"/>
      <c r="E227" s="490"/>
      <c r="F227" s="490"/>
      <c r="G227" s="490"/>
      <c r="H227" s="490"/>
      <c r="I227" s="490"/>
      <c r="J227" s="490"/>
    </row>
    <row r="228" spans="2:10" ht="17.25" customHeight="1">
      <c r="B228" s="490"/>
      <c r="C228" s="490"/>
      <c r="D228" s="490"/>
      <c r="E228" s="490"/>
      <c r="F228" s="490"/>
      <c r="G228" s="490"/>
      <c r="H228" s="490"/>
      <c r="I228" s="490"/>
      <c r="J228" s="490"/>
    </row>
    <row r="229" spans="2:10" ht="17.25" customHeight="1">
      <c r="B229" s="490"/>
      <c r="C229" s="490"/>
      <c r="D229" s="490"/>
      <c r="E229" s="490"/>
      <c r="F229" s="490"/>
      <c r="G229" s="490"/>
      <c r="H229" s="490"/>
      <c r="I229" s="490"/>
      <c r="J229" s="490"/>
    </row>
    <row r="230" spans="2:10" ht="17.25" customHeight="1">
      <c r="B230" s="490"/>
      <c r="C230" s="490"/>
      <c r="D230" s="490"/>
      <c r="E230" s="490"/>
      <c r="F230" s="490"/>
      <c r="G230" s="490"/>
      <c r="H230" s="490"/>
      <c r="I230" s="490"/>
      <c r="J230" s="490"/>
    </row>
    <row r="231" spans="2:10" ht="17.25" customHeight="1">
      <c r="B231" s="490"/>
      <c r="C231" s="490"/>
      <c r="D231" s="490"/>
      <c r="E231" s="490"/>
      <c r="F231" s="490"/>
      <c r="G231" s="490"/>
      <c r="H231" s="490"/>
      <c r="I231" s="490"/>
      <c r="J231" s="490"/>
    </row>
    <row r="232" spans="2:10" ht="17.25" customHeight="1">
      <c r="B232" s="490"/>
      <c r="C232" s="490"/>
      <c r="D232" s="490"/>
      <c r="E232" s="490"/>
      <c r="F232" s="490"/>
      <c r="G232" s="490"/>
      <c r="H232" s="490"/>
      <c r="I232" s="490"/>
      <c r="J232" s="490"/>
    </row>
    <row r="233" spans="2:10" ht="17.25" customHeight="1">
      <c r="B233" s="490"/>
      <c r="C233" s="490"/>
      <c r="D233" s="490"/>
      <c r="E233" s="490"/>
      <c r="F233" s="490"/>
      <c r="G233" s="490"/>
      <c r="H233" s="490"/>
      <c r="I233" s="490"/>
      <c r="J233" s="490"/>
    </row>
    <row r="234" spans="2:10" ht="17.25" customHeight="1">
      <c r="B234" s="490"/>
      <c r="C234" s="490"/>
      <c r="D234" s="490"/>
      <c r="E234" s="490"/>
      <c r="F234" s="490"/>
      <c r="G234" s="490"/>
      <c r="H234" s="490"/>
      <c r="I234" s="490"/>
      <c r="J234" s="490"/>
    </row>
    <row r="235" spans="2:10" ht="17.25" customHeight="1">
      <c r="B235" s="490"/>
      <c r="C235" s="490"/>
      <c r="D235" s="490"/>
      <c r="E235" s="490"/>
      <c r="F235" s="490"/>
      <c r="G235" s="490"/>
      <c r="H235" s="490"/>
      <c r="I235" s="490"/>
      <c r="J235" s="490"/>
    </row>
    <row r="236" spans="2:10" ht="17.25" customHeight="1">
      <c r="B236" s="490"/>
      <c r="C236" s="490"/>
      <c r="D236" s="490"/>
      <c r="E236" s="490"/>
      <c r="F236" s="490"/>
      <c r="G236" s="490"/>
      <c r="H236" s="490"/>
      <c r="I236" s="490"/>
      <c r="J236" s="490"/>
    </row>
    <row r="237" spans="2:10" ht="17.25" customHeight="1">
      <c r="B237" s="490"/>
      <c r="C237" s="490"/>
      <c r="D237" s="490"/>
      <c r="E237" s="490"/>
      <c r="F237" s="490"/>
      <c r="G237" s="490"/>
      <c r="H237" s="490"/>
      <c r="I237" s="490"/>
      <c r="J237" s="490"/>
    </row>
    <row r="238" spans="2:10" ht="17.25" customHeight="1">
      <c r="B238" s="490"/>
      <c r="C238" s="490"/>
      <c r="D238" s="490"/>
      <c r="E238" s="490"/>
      <c r="F238" s="490"/>
      <c r="G238" s="490"/>
      <c r="H238" s="490"/>
      <c r="I238" s="490"/>
      <c r="J238" s="490"/>
    </row>
    <row r="239" spans="2:10" ht="17.25" customHeight="1">
      <c r="B239" s="490"/>
      <c r="C239" s="490"/>
      <c r="D239" s="490"/>
      <c r="E239" s="490"/>
      <c r="F239" s="490"/>
      <c r="G239" s="490"/>
      <c r="H239" s="490"/>
      <c r="I239" s="490"/>
      <c r="J239" s="490"/>
    </row>
    <row r="240" spans="2:10" ht="17.25" customHeight="1">
      <c r="B240" s="490"/>
      <c r="C240" s="490"/>
      <c r="D240" s="490"/>
      <c r="E240" s="490"/>
      <c r="F240" s="490"/>
      <c r="G240" s="490"/>
      <c r="H240" s="490"/>
      <c r="I240" s="490"/>
      <c r="J240" s="490"/>
    </row>
    <row r="241" spans="2:10" ht="17.25" customHeight="1">
      <c r="B241" s="490"/>
      <c r="C241" s="490"/>
      <c r="D241" s="490"/>
      <c r="E241" s="490"/>
      <c r="F241" s="490"/>
      <c r="G241" s="490"/>
      <c r="H241" s="490"/>
      <c r="I241" s="490"/>
      <c r="J241" s="490"/>
    </row>
    <row r="242" spans="2:10" ht="17.25" customHeight="1">
      <c r="B242" s="490"/>
      <c r="C242" s="490"/>
      <c r="D242" s="490"/>
      <c r="E242" s="490"/>
      <c r="F242" s="490"/>
      <c r="G242" s="490"/>
      <c r="H242" s="490"/>
      <c r="I242" s="490"/>
      <c r="J242" s="490"/>
    </row>
    <row r="243" spans="2:10" ht="17.25" customHeight="1">
      <c r="B243" s="490"/>
      <c r="C243" s="490"/>
      <c r="D243" s="490"/>
      <c r="E243" s="490"/>
      <c r="F243" s="490"/>
      <c r="G243" s="490"/>
      <c r="H243" s="490"/>
      <c r="I243" s="490"/>
      <c r="J243" s="490"/>
    </row>
    <row r="244" spans="2:10" ht="17.25" customHeight="1">
      <c r="B244" s="490"/>
      <c r="C244" s="490"/>
      <c r="D244" s="490"/>
      <c r="E244" s="490"/>
      <c r="F244" s="490"/>
      <c r="G244" s="490"/>
      <c r="H244" s="490"/>
      <c r="I244" s="490"/>
      <c r="J244" s="490"/>
    </row>
    <row r="245" spans="2:10" ht="17.25" customHeight="1">
      <c r="B245" s="490"/>
      <c r="C245" s="490"/>
      <c r="D245" s="490"/>
      <c r="E245" s="490"/>
      <c r="F245" s="490"/>
      <c r="G245" s="490"/>
      <c r="H245" s="490"/>
      <c r="I245" s="490"/>
      <c r="J245" s="490"/>
    </row>
    <row r="246" spans="2:10" ht="17.25" customHeight="1">
      <c r="B246" s="490"/>
      <c r="C246" s="490"/>
      <c r="D246" s="490"/>
      <c r="E246" s="490"/>
      <c r="F246" s="490"/>
      <c r="G246" s="490"/>
      <c r="H246" s="490"/>
      <c r="I246" s="490"/>
      <c r="J246" s="490"/>
    </row>
    <row r="247" spans="2:10" ht="17.25" customHeight="1">
      <c r="B247" s="490"/>
      <c r="C247" s="490"/>
      <c r="D247" s="490"/>
      <c r="E247" s="490"/>
      <c r="F247" s="490"/>
      <c r="G247" s="490"/>
      <c r="H247" s="490"/>
      <c r="I247" s="490"/>
      <c r="J247" s="490"/>
    </row>
    <row r="248" spans="2:10" ht="17.25" customHeight="1">
      <c r="B248" s="490"/>
      <c r="C248" s="490"/>
      <c r="D248" s="490"/>
      <c r="E248" s="490"/>
      <c r="F248" s="490"/>
      <c r="G248" s="490"/>
      <c r="H248" s="490"/>
      <c r="I248" s="490"/>
      <c r="J248" s="490"/>
    </row>
    <row r="249" spans="2:10" ht="17.25" customHeight="1">
      <c r="B249" s="490"/>
      <c r="C249" s="490"/>
      <c r="D249" s="490"/>
      <c r="E249" s="490"/>
      <c r="F249" s="490"/>
      <c r="G249" s="490"/>
      <c r="H249" s="490"/>
      <c r="I249" s="490"/>
      <c r="J249" s="490"/>
    </row>
    <row r="250" spans="2:10" ht="17.25" customHeight="1">
      <c r="B250" s="490"/>
      <c r="C250" s="490"/>
      <c r="D250" s="490"/>
      <c r="E250" s="490"/>
      <c r="F250" s="490"/>
      <c r="G250" s="490"/>
      <c r="H250" s="490"/>
      <c r="I250" s="490"/>
      <c r="J250" s="490"/>
    </row>
    <row r="251" spans="2:10" ht="17.25" customHeight="1">
      <c r="B251" s="490"/>
      <c r="C251" s="490"/>
      <c r="D251" s="490"/>
      <c r="E251" s="490"/>
      <c r="F251" s="490"/>
      <c r="G251" s="490"/>
      <c r="H251" s="490"/>
      <c r="I251" s="490"/>
      <c r="J251" s="490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300"/>
  <sheetViews>
    <sheetView rightToLeft="1" view="pageBreakPreview" zoomScale="80" zoomScaleNormal="75" zoomScaleSheetLayoutView="80" workbookViewId="0">
      <selection activeCell="R101" sqref="R101"/>
    </sheetView>
  </sheetViews>
  <sheetFormatPr defaultRowHeight="20.100000000000001" customHeight="1"/>
  <cols>
    <col min="1" max="1" width="17.85546875" style="36" customWidth="1"/>
    <col min="2" max="2" width="18.42578125" style="36" customWidth="1"/>
    <col min="3" max="3" width="9.7109375" style="36" customWidth="1"/>
    <col min="4" max="5" width="8.28515625" style="35" customWidth="1"/>
    <col min="6" max="6" width="9.5703125" style="35" customWidth="1"/>
    <col min="7" max="7" width="7.140625" style="35" customWidth="1"/>
    <col min="8" max="8" width="7" style="35" customWidth="1"/>
    <col min="9" max="9" width="6.28515625" style="35" customWidth="1"/>
    <col min="10" max="10" width="8.28515625" style="35" customWidth="1"/>
    <col min="11" max="11" width="9.85546875" style="35" customWidth="1"/>
    <col min="12" max="12" width="7.42578125" style="35" customWidth="1"/>
    <col min="13" max="13" width="14" style="92" customWidth="1"/>
    <col min="14" max="14" width="21.5703125" style="92" customWidth="1"/>
    <col min="15" max="15" width="25.5703125" style="92" customWidth="1"/>
    <col min="16" max="16" width="20.140625" style="35" customWidth="1"/>
    <col min="17" max="16384" width="9.140625" style="35"/>
  </cols>
  <sheetData>
    <row r="1" spans="1:15" ht="19.5" customHeight="1">
      <c r="A1" s="2693" t="s">
        <v>1837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ht="30.75" customHeight="1">
      <c r="A2" s="2737" t="s">
        <v>1836</v>
      </c>
      <c r="B2" s="2737"/>
      <c r="C2" s="2737"/>
      <c r="D2" s="2737"/>
      <c r="E2" s="2737"/>
      <c r="F2" s="2737"/>
      <c r="G2" s="2737"/>
      <c r="H2" s="2737"/>
      <c r="I2" s="2737"/>
      <c r="J2" s="2737"/>
      <c r="K2" s="2737"/>
      <c r="L2" s="2737"/>
      <c r="M2" s="2737"/>
      <c r="N2" s="2737"/>
      <c r="O2" s="2737"/>
    </row>
    <row r="3" spans="1:15" ht="17.25" customHeight="1" thickBot="1">
      <c r="A3" s="2729" t="s">
        <v>1623</v>
      </c>
      <c r="B3" s="272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1036"/>
      <c r="N3" s="93"/>
      <c r="O3" s="93" t="s">
        <v>902</v>
      </c>
    </row>
    <row r="4" spans="1:15" ht="17.2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696" t="s">
        <v>503</v>
      </c>
      <c r="N4" s="2696" t="s">
        <v>509</v>
      </c>
      <c r="O4" s="2696" t="s">
        <v>502</v>
      </c>
    </row>
    <row r="5" spans="1:15" ht="15" customHeight="1">
      <c r="A5" s="2690"/>
      <c r="B5" s="2690"/>
      <c r="C5" s="2690"/>
      <c r="D5" s="1633"/>
      <c r="E5" s="1633" t="s">
        <v>1673</v>
      </c>
      <c r="F5" s="1633"/>
      <c r="G5" s="1633"/>
      <c r="H5" s="1633" t="s">
        <v>463</v>
      </c>
      <c r="I5" s="1633"/>
      <c r="J5" s="1633"/>
      <c r="K5" s="1633" t="s">
        <v>464</v>
      </c>
      <c r="L5" s="1633"/>
      <c r="M5" s="2697"/>
      <c r="N5" s="2697"/>
      <c r="O5" s="2697"/>
    </row>
    <row r="6" spans="1:15" ht="16.5" customHeight="1">
      <c r="A6" s="2690"/>
      <c r="B6" s="2690"/>
      <c r="C6" s="2690"/>
      <c r="D6" s="1658" t="s">
        <v>931</v>
      </c>
      <c r="E6" s="493" t="s">
        <v>1126</v>
      </c>
      <c r="F6" s="1658" t="s">
        <v>954</v>
      </c>
      <c r="G6" s="1658" t="s">
        <v>931</v>
      </c>
      <c r="H6" s="493" t="s">
        <v>1126</v>
      </c>
      <c r="I6" s="1658" t="s">
        <v>954</v>
      </c>
      <c r="J6" s="1658" t="s">
        <v>931</v>
      </c>
      <c r="K6" s="493" t="s">
        <v>1126</v>
      </c>
      <c r="L6" s="1658" t="s">
        <v>954</v>
      </c>
      <c r="M6" s="2697"/>
      <c r="N6" s="2697"/>
      <c r="O6" s="2697"/>
    </row>
    <row r="7" spans="1:15" ht="11.25" customHeight="1" thickBot="1">
      <c r="A7" s="2707"/>
      <c r="B7" s="2707"/>
      <c r="C7" s="2707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8"/>
      <c r="N7" s="2698"/>
      <c r="O7" s="2698"/>
    </row>
    <row r="8" spans="1:15" ht="18" customHeight="1">
      <c r="A8" s="2739" t="s">
        <v>48</v>
      </c>
      <c r="B8" s="2739"/>
      <c r="C8" s="1634"/>
      <c r="D8" s="97"/>
      <c r="E8" s="97"/>
      <c r="F8" s="97"/>
      <c r="G8" s="97"/>
      <c r="H8" s="97"/>
      <c r="I8" s="97"/>
      <c r="J8" s="97"/>
      <c r="K8" s="97"/>
      <c r="L8" s="97"/>
      <c r="M8" s="1640"/>
      <c r="N8" s="2740" t="s">
        <v>504</v>
      </c>
      <c r="O8" s="2740"/>
    </row>
    <row r="9" spans="1:15" ht="22.5" customHeight="1">
      <c r="A9" s="2332" t="s">
        <v>56</v>
      </c>
      <c r="B9" s="1637" t="s">
        <v>70</v>
      </c>
      <c r="C9" s="1637"/>
      <c r="D9" s="2225">
        <v>102</v>
      </c>
      <c r="E9" s="2225">
        <v>145</v>
      </c>
      <c r="F9" s="2225">
        <v>247</v>
      </c>
      <c r="G9" s="1665">
        <v>0</v>
      </c>
      <c r="H9" s="1665">
        <v>0</v>
      </c>
      <c r="I9" s="1665">
        <v>0</v>
      </c>
      <c r="J9" s="1665">
        <f>SUM(D9,G9)</f>
        <v>102</v>
      </c>
      <c r="K9" s="1665">
        <f t="shared" ref="K9:L9" si="0">SUM(E9,H9)</f>
        <v>145</v>
      </c>
      <c r="L9" s="1665">
        <f t="shared" si="0"/>
        <v>247</v>
      </c>
      <c r="M9" s="1657"/>
      <c r="N9" s="2308" t="s">
        <v>506</v>
      </c>
      <c r="O9" s="2406" t="s">
        <v>478</v>
      </c>
    </row>
    <row r="10" spans="1:15" ht="22.5" customHeight="1">
      <c r="A10" s="2332" t="s">
        <v>159</v>
      </c>
      <c r="B10" s="1637" t="s">
        <v>70</v>
      </c>
      <c r="C10" s="1637"/>
      <c r="D10" s="1665">
        <v>36</v>
      </c>
      <c r="E10" s="1665">
        <v>51</v>
      </c>
      <c r="F10" s="1682">
        <v>87</v>
      </c>
      <c r="G10" s="1665">
        <v>0</v>
      </c>
      <c r="H10" s="1665">
        <v>0</v>
      </c>
      <c r="I10" s="1665">
        <v>0</v>
      </c>
      <c r="J10" s="1665">
        <f t="shared" ref="J10:J23" si="1">SUM(D10,G10)</f>
        <v>36</v>
      </c>
      <c r="K10" s="1665">
        <f t="shared" ref="K10:K23" si="2">SUM(E10,H10)</f>
        <v>51</v>
      </c>
      <c r="L10" s="1665">
        <f t="shared" ref="L10:L23" si="3">SUM(F10,I10)</f>
        <v>87</v>
      </c>
      <c r="M10" s="1657"/>
      <c r="N10" s="2308" t="s">
        <v>506</v>
      </c>
      <c r="O10" s="2406" t="s">
        <v>505</v>
      </c>
    </row>
    <row r="11" spans="1:15" ht="22.5" customHeight="1">
      <c r="A11" s="2332" t="s">
        <v>57</v>
      </c>
      <c r="B11" s="1637" t="s">
        <v>70</v>
      </c>
      <c r="C11" s="1637"/>
      <c r="D11" s="1665">
        <v>60</v>
      </c>
      <c r="E11" s="1665">
        <v>140</v>
      </c>
      <c r="F11" s="1682">
        <f t="shared" ref="F11:F33" si="4">SUM(D11:E11)</f>
        <v>200</v>
      </c>
      <c r="G11" s="1665">
        <v>1</v>
      </c>
      <c r="H11" s="1665">
        <v>1</v>
      </c>
      <c r="I11" s="1665">
        <v>2</v>
      </c>
      <c r="J11" s="1665">
        <f t="shared" si="1"/>
        <v>61</v>
      </c>
      <c r="K11" s="1665">
        <f t="shared" si="2"/>
        <v>141</v>
      </c>
      <c r="L11" s="1665">
        <f t="shared" si="3"/>
        <v>202</v>
      </c>
      <c r="M11" s="1657"/>
      <c r="N11" s="2308" t="s">
        <v>506</v>
      </c>
      <c r="O11" s="2406" t="s">
        <v>480</v>
      </c>
    </row>
    <row r="12" spans="1:15" ht="22.5" customHeight="1">
      <c r="A12" s="2332" t="s">
        <v>58</v>
      </c>
      <c r="B12" s="1637" t="s">
        <v>70</v>
      </c>
      <c r="C12" s="1637"/>
      <c r="D12" s="1665">
        <v>66</v>
      </c>
      <c r="E12" s="1665">
        <v>140</v>
      </c>
      <c r="F12" s="1682">
        <f t="shared" si="4"/>
        <v>206</v>
      </c>
      <c r="G12" s="1665">
        <v>0</v>
      </c>
      <c r="H12" s="1665">
        <v>1</v>
      </c>
      <c r="I12" s="1665">
        <v>1</v>
      </c>
      <c r="J12" s="1665">
        <f t="shared" si="1"/>
        <v>66</v>
      </c>
      <c r="K12" s="1665">
        <f t="shared" si="2"/>
        <v>141</v>
      </c>
      <c r="L12" s="1665">
        <f t="shared" si="3"/>
        <v>207</v>
      </c>
      <c r="M12" s="1657"/>
      <c r="N12" s="2306" t="s">
        <v>506</v>
      </c>
      <c r="O12" s="699" t="s">
        <v>481</v>
      </c>
    </row>
    <row r="13" spans="1:15" ht="22.5" customHeight="1">
      <c r="A13" s="2332" t="s">
        <v>59</v>
      </c>
      <c r="B13" s="1637" t="s">
        <v>70</v>
      </c>
      <c r="C13" s="1637"/>
      <c r="D13" s="1665">
        <v>24</v>
      </c>
      <c r="E13" s="1665">
        <v>81</v>
      </c>
      <c r="F13" s="1682">
        <v>105</v>
      </c>
      <c r="G13" s="1665">
        <v>0</v>
      </c>
      <c r="H13" s="1665">
        <v>0</v>
      </c>
      <c r="I13" s="1665">
        <v>0</v>
      </c>
      <c r="J13" s="1665">
        <f t="shared" si="1"/>
        <v>24</v>
      </c>
      <c r="K13" s="1665">
        <f t="shared" si="2"/>
        <v>81</v>
      </c>
      <c r="L13" s="1665">
        <f t="shared" si="3"/>
        <v>105</v>
      </c>
      <c r="M13" s="1657"/>
      <c r="N13" s="2306" t="s">
        <v>506</v>
      </c>
      <c r="O13" s="699" t="s">
        <v>482</v>
      </c>
    </row>
    <row r="14" spans="1:15" ht="21" customHeight="1">
      <c r="A14" s="2703" t="s">
        <v>60</v>
      </c>
      <c r="B14" s="1637" t="s">
        <v>917</v>
      </c>
      <c r="C14" s="1637"/>
      <c r="D14" s="1665">
        <v>50</v>
      </c>
      <c r="E14" s="1665">
        <v>38</v>
      </c>
      <c r="F14" s="1682">
        <f t="shared" si="4"/>
        <v>88</v>
      </c>
      <c r="G14" s="1665">
        <v>0</v>
      </c>
      <c r="H14" s="1665">
        <v>0</v>
      </c>
      <c r="I14" s="1665">
        <v>0</v>
      </c>
      <c r="J14" s="1665">
        <f t="shared" si="1"/>
        <v>50</v>
      </c>
      <c r="K14" s="1665">
        <f t="shared" si="2"/>
        <v>38</v>
      </c>
      <c r="L14" s="1665">
        <f t="shared" si="3"/>
        <v>88</v>
      </c>
      <c r="M14" s="1657"/>
      <c r="N14" s="2305" t="s">
        <v>609</v>
      </c>
      <c r="O14" s="2702" t="s">
        <v>483</v>
      </c>
    </row>
    <row r="15" spans="1:15" ht="23.25" customHeight="1">
      <c r="A15" s="2704"/>
      <c r="B15" s="1637" t="s">
        <v>918</v>
      </c>
      <c r="C15" s="1637"/>
      <c r="D15" s="1665">
        <v>18</v>
      </c>
      <c r="E15" s="1665">
        <v>39</v>
      </c>
      <c r="F15" s="1682">
        <f t="shared" si="4"/>
        <v>57</v>
      </c>
      <c r="G15" s="1665">
        <v>0</v>
      </c>
      <c r="H15" s="1665">
        <v>0</v>
      </c>
      <c r="I15" s="1665">
        <v>0</v>
      </c>
      <c r="J15" s="1665">
        <f t="shared" si="1"/>
        <v>18</v>
      </c>
      <c r="K15" s="1665">
        <f t="shared" si="2"/>
        <v>39</v>
      </c>
      <c r="L15" s="1665">
        <f t="shared" si="3"/>
        <v>57</v>
      </c>
      <c r="M15" s="2723" t="s">
        <v>925</v>
      </c>
      <c r="N15" s="2723"/>
      <c r="O15" s="2700"/>
    </row>
    <row r="16" spans="1:15" ht="21" customHeight="1">
      <c r="A16" s="2704"/>
      <c r="B16" s="2727" t="s">
        <v>919</v>
      </c>
      <c r="C16" s="1637" t="s">
        <v>919</v>
      </c>
      <c r="D16" s="1665">
        <v>17</v>
      </c>
      <c r="E16" s="1665">
        <v>23</v>
      </c>
      <c r="F16" s="1682">
        <f t="shared" si="4"/>
        <v>40</v>
      </c>
      <c r="G16" s="1665">
        <v>0</v>
      </c>
      <c r="H16" s="1665">
        <v>0</v>
      </c>
      <c r="I16" s="1665">
        <v>0</v>
      </c>
      <c r="J16" s="1665">
        <f t="shared" si="1"/>
        <v>17</v>
      </c>
      <c r="K16" s="1665">
        <f t="shared" si="2"/>
        <v>23</v>
      </c>
      <c r="L16" s="1665">
        <f t="shared" si="3"/>
        <v>40</v>
      </c>
      <c r="M16" s="2315" t="s">
        <v>926</v>
      </c>
      <c r="N16" s="2745" t="s">
        <v>926</v>
      </c>
      <c r="O16" s="2700"/>
    </row>
    <row r="17" spans="1:15" ht="21" customHeight="1">
      <c r="A17" s="2704"/>
      <c r="B17" s="2727"/>
      <c r="C17" s="1637" t="s">
        <v>924</v>
      </c>
      <c r="D17" s="1665">
        <v>6</v>
      </c>
      <c r="E17" s="1665">
        <v>8</v>
      </c>
      <c r="F17" s="1682">
        <f t="shared" si="4"/>
        <v>14</v>
      </c>
      <c r="G17" s="1665">
        <v>0</v>
      </c>
      <c r="H17" s="1665">
        <v>0</v>
      </c>
      <c r="I17" s="1665">
        <v>0</v>
      </c>
      <c r="J17" s="1665">
        <f t="shared" si="1"/>
        <v>6</v>
      </c>
      <c r="K17" s="1665">
        <f t="shared" si="2"/>
        <v>8</v>
      </c>
      <c r="L17" s="1665">
        <f t="shared" si="3"/>
        <v>14</v>
      </c>
      <c r="M17" s="2315" t="s">
        <v>927</v>
      </c>
      <c r="N17" s="2746"/>
      <c r="O17" s="2700"/>
    </row>
    <row r="18" spans="1:15" ht="24" customHeight="1">
      <c r="A18" s="2704"/>
      <c r="B18" s="2706" t="s">
        <v>302</v>
      </c>
      <c r="C18" s="2706"/>
      <c r="D18" s="1665">
        <f>SUM(D16:D17)</f>
        <v>23</v>
      </c>
      <c r="E18" s="1688">
        <f t="shared" ref="E18:L18" si="5">SUM(E16:E17)</f>
        <v>31</v>
      </c>
      <c r="F18" s="1688">
        <f t="shared" si="5"/>
        <v>54</v>
      </c>
      <c r="G18" s="1688">
        <f t="shared" si="5"/>
        <v>0</v>
      </c>
      <c r="H18" s="1688">
        <f t="shared" si="5"/>
        <v>0</v>
      </c>
      <c r="I18" s="1688">
        <f t="shared" si="5"/>
        <v>0</v>
      </c>
      <c r="J18" s="1688">
        <f t="shared" si="5"/>
        <v>23</v>
      </c>
      <c r="K18" s="1688">
        <f t="shared" si="5"/>
        <v>31</v>
      </c>
      <c r="L18" s="1688">
        <f t="shared" si="5"/>
        <v>54</v>
      </c>
      <c r="M18" s="2730" t="s">
        <v>2357</v>
      </c>
      <c r="N18" s="2730"/>
      <c r="O18" s="2700"/>
    </row>
    <row r="19" spans="1:15" ht="23.25" customHeight="1">
      <c r="A19" s="2704"/>
      <c r="B19" s="1637" t="s">
        <v>920</v>
      </c>
      <c r="C19" s="1637"/>
      <c r="D19" s="1665">
        <v>18</v>
      </c>
      <c r="E19" s="1665">
        <v>18</v>
      </c>
      <c r="F19" s="1682">
        <f t="shared" si="4"/>
        <v>36</v>
      </c>
      <c r="G19" s="1665">
        <v>0</v>
      </c>
      <c r="H19" s="1665">
        <v>0</v>
      </c>
      <c r="I19" s="1665">
        <v>0</v>
      </c>
      <c r="J19" s="1665">
        <f t="shared" si="1"/>
        <v>18</v>
      </c>
      <c r="K19" s="1665">
        <f t="shared" si="2"/>
        <v>18</v>
      </c>
      <c r="L19" s="1665">
        <f t="shared" si="3"/>
        <v>36</v>
      </c>
      <c r="M19" s="1657"/>
      <c r="N19" s="2305" t="s">
        <v>594</v>
      </c>
      <c r="O19" s="2700"/>
    </row>
    <row r="20" spans="1:15" ht="32.25" customHeight="1">
      <c r="A20" s="2704"/>
      <c r="B20" s="1637" t="s">
        <v>921</v>
      </c>
      <c r="C20" s="1637"/>
      <c r="D20" s="1665">
        <v>9</v>
      </c>
      <c r="E20" s="1665">
        <v>12</v>
      </c>
      <c r="F20" s="1682">
        <f t="shared" si="4"/>
        <v>21</v>
      </c>
      <c r="G20" s="1665">
        <v>0</v>
      </c>
      <c r="H20" s="1665">
        <v>0</v>
      </c>
      <c r="I20" s="1665">
        <v>0</v>
      </c>
      <c r="J20" s="1665">
        <f t="shared" si="1"/>
        <v>9</v>
      </c>
      <c r="K20" s="1665">
        <f t="shared" si="2"/>
        <v>12</v>
      </c>
      <c r="L20" s="1665">
        <f t="shared" si="3"/>
        <v>21</v>
      </c>
      <c r="M20" s="98"/>
      <c r="N20" s="98" t="s">
        <v>928</v>
      </c>
      <c r="O20" s="2700"/>
    </row>
    <row r="21" spans="1:15" ht="20.25" customHeight="1">
      <c r="A21" s="2704"/>
      <c r="B21" s="1637" t="s">
        <v>250</v>
      </c>
      <c r="C21" s="1637"/>
      <c r="D21" s="1665">
        <v>2</v>
      </c>
      <c r="E21" s="1665">
        <v>18</v>
      </c>
      <c r="F21" s="1682">
        <f t="shared" si="4"/>
        <v>20</v>
      </c>
      <c r="G21" s="1665">
        <v>0</v>
      </c>
      <c r="H21" s="1665">
        <v>0</v>
      </c>
      <c r="I21" s="1665">
        <v>0</v>
      </c>
      <c r="J21" s="1665">
        <f t="shared" si="1"/>
        <v>2</v>
      </c>
      <c r="K21" s="1665">
        <f t="shared" si="2"/>
        <v>18</v>
      </c>
      <c r="L21" s="1665">
        <f t="shared" si="3"/>
        <v>20</v>
      </c>
      <c r="M21" s="1657"/>
      <c r="N21" s="2306" t="s">
        <v>507</v>
      </c>
      <c r="O21" s="2700"/>
    </row>
    <row r="22" spans="1:15" ht="21" customHeight="1">
      <c r="A22" s="2704"/>
      <c r="B22" s="1637" t="s">
        <v>922</v>
      </c>
      <c r="C22" s="1637"/>
      <c r="D22" s="1665">
        <v>13</v>
      </c>
      <c r="E22" s="1665">
        <v>34</v>
      </c>
      <c r="F22" s="1682">
        <f t="shared" si="4"/>
        <v>47</v>
      </c>
      <c r="G22" s="1665">
        <v>0</v>
      </c>
      <c r="H22" s="1665">
        <v>0</v>
      </c>
      <c r="I22" s="1665">
        <v>0</v>
      </c>
      <c r="J22" s="1665">
        <f t="shared" si="1"/>
        <v>13</v>
      </c>
      <c r="K22" s="1665">
        <f t="shared" si="2"/>
        <v>34</v>
      </c>
      <c r="L22" s="1665">
        <f t="shared" si="3"/>
        <v>47</v>
      </c>
      <c r="M22" s="1657"/>
      <c r="N22" s="2306" t="s">
        <v>690</v>
      </c>
      <c r="O22" s="2700"/>
    </row>
    <row r="23" spans="1:15" ht="23.25" customHeight="1">
      <c r="A23" s="2704"/>
      <c r="B23" s="2326" t="s">
        <v>923</v>
      </c>
      <c r="C23" s="2326"/>
      <c r="D23" s="2331">
        <v>51</v>
      </c>
      <c r="E23" s="2331">
        <v>46</v>
      </c>
      <c r="F23" s="2331">
        <f t="shared" si="4"/>
        <v>97</v>
      </c>
      <c r="G23" s="2331">
        <v>0</v>
      </c>
      <c r="H23" s="2331">
        <v>0</v>
      </c>
      <c r="I23" s="2331">
        <v>0</v>
      </c>
      <c r="J23" s="2331">
        <f t="shared" si="1"/>
        <v>51</v>
      </c>
      <c r="K23" s="2331">
        <f t="shared" si="2"/>
        <v>46</v>
      </c>
      <c r="L23" s="2331">
        <f t="shared" si="3"/>
        <v>97</v>
      </c>
      <c r="M23" s="2316"/>
      <c r="N23" s="389" t="s">
        <v>929</v>
      </c>
      <c r="O23" s="2700"/>
    </row>
    <row r="24" spans="1:15" ht="19.5" customHeight="1">
      <c r="A24" s="2704"/>
      <c r="B24" s="2319" t="s">
        <v>361</v>
      </c>
      <c r="C24" s="2319"/>
      <c r="D24" s="2330">
        <v>25</v>
      </c>
      <c r="E24" s="2330">
        <v>18</v>
      </c>
      <c r="F24" s="2330">
        <f>SUM(D24:E24)</f>
        <v>43</v>
      </c>
      <c r="G24" s="2330">
        <v>0</v>
      </c>
      <c r="H24" s="2330">
        <v>0</v>
      </c>
      <c r="I24" s="2330">
        <v>0</v>
      </c>
      <c r="J24" s="2330">
        <f t="shared" ref="J24:L25" si="6">SUM(D24,G24)</f>
        <v>25</v>
      </c>
      <c r="K24" s="2330">
        <f t="shared" si="6"/>
        <v>18</v>
      </c>
      <c r="L24" s="2330">
        <f t="shared" si="6"/>
        <v>43</v>
      </c>
      <c r="M24" s="2327"/>
      <c r="N24" s="1986" t="s">
        <v>930</v>
      </c>
      <c r="O24" s="2700"/>
    </row>
    <row r="25" spans="1:15" ht="19.5" customHeight="1" thickBot="1">
      <c r="A25" s="2743"/>
      <c r="B25" s="2325" t="s">
        <v>10</v>
      </c>
      <c r="C25" s="2325"/>
      <c r="D25" s="317">
        <v>3</v>
      </c>
      <c r="E25" s="317">
        <v>16</v>
      </c>
      <c r="F25" s="317">
        <f>SUM(D25:E25)</f>
        <v>19</v>
      </c>
      <c r="G25" s="317">
        <v>0</v>
      </c>
      <c r="H25" s="317">
        <v>0</v>
      </c>
      <c r="I25" s="317">
        <v>0</v>
      </c>
      <c r="J25" s="317">
        <f t="shared" si="6"/>
        <v>3</v>
      </c>
      <c r="K25" s="317">
        <f t="shared" si="6"/>
        <v>16</v>
      </c>
      <c r="L25" s="317">
        <f t="shared" si="6"/>
        <v>19</v>
      </c>
      <c r="M25" s="338"/>
      <c r="N25" s="2405" t="s">
        <v>649</v>
      </c>
      <c r="O25" s="2744"/>
    </row>
    <row r="26" spans="1:15" ht="22.5" customHeight="1" thickTop="1">
      <c r="A26" s="2092"/>
      <c r="B26" s="2062"/>
      <c r="C26" s="2062"/>
      <c r="D26" s="2092"/>
      <c r="E26" s="2092"/>
      <c r="F26" s="2092"/>
      <c r="G26" s="2092"/>
      <c r="H26" s="2092"/>
      <c r="I26" s="2092"/>
      <c r="J26" s="2092"/>
      <c r="K26" s="2092"/>
      <c r="L26" s="2092"/>
      <c r="M26" s="1036"/>
      <c r="N26" s="2137"/>
      <c r="O26" s="942"/>
    </row>
    <row r="27" spans="1:15" ht="21.75" customHeight="1" thickBot="1">
      <c r="A27" s="2729" t="s">
        <v>1103</v>
      </c>
      <c r="B27" s="2729"/>
      <c r="C27" s="2075"/>
      <c r="D27" s="999"/>
      <c r="E27" s="999"/>
      <c r="F27" s="999"/>
      <c r="G27" s="999"/>
      <c r="H27" s="999"/>
      <c r="I27" s="999"/>
      <c r="J27" s="999"/>
      <c r="K27" s="999"/>
      <c r="L27" s="999"/>
      <c r="M27" s="1036"/>
      <c r="N27" s="1036"/>
      <c r="O27" s="74" t="s">
        <v>1645</v>
      </c>
    </row>
    <row r="28" spans="1:15" ht="18.75" customHeight="1" thickTop="1">
      <c r="A28" s="2695" t="s">
        <v>53</v>
      </c>
      <c r="B28" s="2695" t="s">
        <v>54</v>
      </c>
      <c r="C28" s="2695" t="s">
        <v>55</v>
      </c>
      <c r="D28" s="2695" t="s">
        <v>45</v>
      </c>
      <c r="E28" s="2695"/>
      <c r="F28" s="2695"/>
      <c r="G28" s="2695" t="s">
        <v>46</v>
      </c>
      <c r="H28" s="2695"/>
      <c r="I28" s="2695"/>
      <c r="J28" s="2695" t="s">
        <v>905</v>
      </c>
      <c r="K28" s="2695"/>
      <c r="L28" s="2695"/>
      <c r="M28" s="2696" t="s">
        <v>503</v>
      </c>
      <c r="N28" s="2696" t="s">
        <v>509</v>
      </c>
      <c r="O28" s="2696" t="s">
        <v>502</v>
      </c>
    </row>
    <row r="29" spans="1:15" ht="18.75" customHeight="1">
      <c r="A29" s="2690"/>
      <c r="B29" s="2690"/>
      <c r="C29" s="2690"/>
      <c r="D29" s="2690" t="s">
        <v>1673</v>
      </c>
      <c r="E29" s="2690"/>
      <c r="F29" s="2690"/>
      <c r="G29" s="2690" t="s">
        <v>463</v>
      </c>
      <c r="H29" s="2690"/>
      <c r="I29" s="2690"/>
      <c r="J29" s="2690" t="s">
        <v>464</v>
      </c>
      <c r="K29" s="2690"/>
      <c r="L29" s="2690"/>
      <c r="M29" s="2697"/>
      <c r="N29" s="2697"/>
      <c r="O29" s="2697"/>
    </row>
    <row r="30" spans="1:15" ht="18.75" customHeight="1">
      <c r="A30" s="2690"/>
      <c r="B30" s="2690"/>
      <c r="C30" s="2690"/>
      <c r="D30" s="2083" t="s">
        <v>931</v>
      </c>
      <c r="E30" s="493" t="s">
        <v>1126</v>
      </c>
      <c r="F30" s="2083" t="s">
        <v>954</v>
      </c>
      <c r="G30" s="2083" t="s">
        <v>931</v>
      </c>
      <c r="H30" s="493" t="s">
        <v>1126</v>
      </c>
      <c r="I30" s="2083" t="s">
        <v>954</v>
      </c>
      <c r="J30" s="2083" t="s">
        <v>931</v>
      </c>
      <c r="K30" s="493" t="s">
        <v>1126</v>
      </c>
      <c r="L30" s="2083" t="s">
        <v>954</v>
      </c>
      <c r="M30" s="2697"/>
      <c r="N30" s="2697"/>
      <c r="O30" s="2697"/>
    </row>
    <row r="31" spans="1:15" ht="18.75" customHeight="1" thickBot="1">
      <c r="A31" s="2707"/>
      <c r="B31" s="2707"/>
      <c r="C31" s="2707"/>
      <c r="D31" s="415" t="s">
        <v>934</v>
      </c>
      <c r="E31" s="415" t="s">
        <v>935</v>
      </c>
      <c r="F31" s="415" t="s">
        <v>936</v>
      </c>
      <c r="G31" s="415" t="s">
        <v>934</v>
      </c>
      <c r="H31" s="415" t="s">
        <v>935</v>
      </c>
      <c r="I31" s="415" t="s">
        <v>936</v>
      </c>
      <c r="J31" s="415" t="s">
        <v>934</v>
      </c>
      <c r="K31" s="415" t="s">
        <v>935</v>
      </c>
      <c r="L31" s="415" t="s">
        <v>936</v>
      </c>
      <c r="M31" s="2698"/>
      <c r="N31" s="2698"/>
      <c r="O31" s="2698"/>
    </row>
    <row r="32" spans="1:15" ht="19.5" customHeight="1">
      <c r="A32" s="2715" t="s">
        <v>60</v>
      </c>
      <c r="B32" s="1637" t="s">
        <v>248</v>
      </c>
      <c r="C32" s="1637"/>
      <c r="D32" s="1665">
        <v>3</v>
      </c>
      <c r="E32" s="1665">
        <v>23</v>
      </c>
      <c r="F32" s="1682">
        <f t="shared" si="4"/>
        <v>26</v>
      </c>
      <c r="G32" s="1665">
        <v>0</v>
      </c>
      <c r="H32" s="1665">
        <v>0</v>
      </c>
      <c r="I32" s="1665">
        <v>0</v>
      </c>
      <c r="J32" s="1665">
        <f t="shared" ref="J32:J33" si="7">SUM(D32,G32)</f>
        <v>3</v>
      </c>
      <c r="K32" s="1665">
        <f t="shared" ref="K32:K33" si="8">SUM(E32,H32)</f>
        <v>23</v>
      </c>
      <c r="L32" s="1665">
        <f t="shared" ref="L32:L33" si="9">SUM(F32,I32)</f>
        <v>26</v>
      </c>
      <c r="M32" s="1657"/>
      <c r="N32" s="1639" t="s">
        <v>595</v>
      </c>
      <c r="O32" s="2731" t="s">
        <v>483</v>
      </c>
    </row>
    <row r="33" spans="1:15" ht="19.5" customHeight="1">
      <c r="A33" s="2705"/>
      <c r="B33" s="1656" t="s">
        <v>400</v>
      </c>
      <c r="C33" s="1656"/>
      <c r="D33" s="1667">
        <v>21</v>
      </c>
      <c r="E33" s="1667">
        <v>19</v>
      </c>
      <c r="F33" s="2090">
        <f t="shared" si="4"/>
        <v>40</v>
      </c>
      <c r="G33" s="1667">
        <f>SUM(G14:G15,G18,G19:G32)</f>
        <v>0</v>
      </c>
      <c r="H33" s="1667">
        <f>SUM(H14:H15,H18,H19:H32)</f>
        <v>0</v>
      </c>
      <c r="I33" s="1667">
        <f>SUM(I14:I15,I18,I19:I32)</f>
        <v>0</v>
      </c>
      <c r="J33" s="1667">
        <f t="shared" si="7"/>
        <v>21</v>
      </c>
      <c r="K33" s="1667">
        <f t="shared" si="8"/>
        <v>19</v>
      </c>
      <c r="L33" s="1667">
        <f t="shared" si="9"/>
        <v>40</v>
      </c>
      <c r="M33" s="1635"/>
      <c r="N33" s="1531" t="s">
        <v>848</v>
      </c>
      <c r="O33" s="2701"/>
    </row>
    <row r="34" spans="1:15" ht="19.5" customHeight="1">
      <c r="A34" s="2706" t="s">
        <v>219</v>
      </c>
      <c r="B34" s="2706"/>
      <c r="C34" s="2706"/>
      <c r="D34" s="2088">
        <f t="shared" ref="D34:L34" si="10">SUM(D14,D15,D18,D19:D33)</f>
        <v>236</v>
      </c>
      <c r="E34" s="2088">
        <f t="shared" si="10"/>
        <v>312</v>
      </c>
      <c r="F34" s="2088">
        <f t="shared" si="10"/>
        <v>548</v>
      </c>
      <c r="G34" s="2088">
        <f t="shared" si="10"/>
        <v>0</v>
      </c>
      <c r="H34" s="2088">
        <f t="shared" si="10"/>
        <v>0</v>
      </c>
      <c r="I34" s="2088">
        <f t="shared" si="10"/>
        <v>0</v>
      </c>
      <c r="J34" s="2088">
        <f t="shared" si="10"/>
        <v>236</v>
      </c>
      <c r="K34" s="2088">
        <f t="shared" si="10"/>
        <v>312</v>
      </c>
      <c r="L34" s="2088">
        <f t="shared" si="10"/>
        <v>548</v>
      </c>
      <c r="M34" s="167"/>
      <c r="N34" s="167" t="s">
        <v>508</v>
      </c>
      <c r="O34" s="167"/>
    </row>
    <row r="35" spans="1:15" ht="19.5" customHeight="1">
      <c r="A35" s="2710" t="s">
        <v>19</v>
      </c>
      <c r="B35" s="2070" t="s">
        <v>940</v>
      </c>
      <c r="C35" s="2070"/>
      <c r="D35" s="2093">
        <v>5</v>
      </c>
      <c r="E35" s="2093">
        <v>25</v>
      </c>
      <c r="F35" s="2093">
        <f>SUM(D35:E35)</f>
        <v>30</v>
      </c>
      <c r="G35" s="2093">
        <v>0</v>
      </c>
      <c r="H35" s="2093">
        <v>0</v>
      </c>
      <c r="I35" s="2093">
        <v>0</v>
      </c>
      <c r="J35" s="2093">
        <f>SUM(D35,G35)</f>
        <v>5</v>
      </c>
      <c r="K35" s="2093">
        <f t="shared" ref="K35:L35" si="11">SUM(E35,H35)</f>
        <v>25</v>
      </c>
      <c r="L35" s="2093">
        <f t="shared" si="11"/>
        <v>30</v>
      </c>
      <c r="M35" s="367"/>
      <c r="N35" s="2138" t="s">
        <v>903</v>
      </c>
      <c r="O35" s="2717" t="s">
        <v>484</v>
      </c>
    </row>
    <row r="36" spans="1:15" ht="19.5" customHeight="1">
      <c r="A36" s="2710"/>
      <c r="B36" s="1637" t="s">
        <v>941</v>
      </c>
      <c r="C36" s="1637"/>
      <c r="D36" s="1665">
        <v>3</v>
      </c>
      <c r="E36" s="1665">
        <v>17</v>
      </c>
      <c r="F36" s="1688">
        <f t="shared" ref="F36:F39" si="12">SUM(D36:E36)</f>
        <v>20</v>
      </c>
      <c r="G36" s="1665">
        <v>0</v>
      </c>
      <c r="H36" s="1665">
        <v>0</v>
      </c>
      <c r="I36" s="1665">
        <v>0</v>
      </c>
      <c r="J36" s="1688">
        <f t="shared" ref="J36:J39" si="13">SUM(D36,G36)</f>
        <v>3</v>
      </c>
      <c r="K36" s="1688">
        <f t="shared" ref="K36:K39" si="14">SUM(E36,H36)</f>
        <v>17</v>
      </c>
      <c r="L36" s="1688">
        <f t="shared" ref="L36:L39" si="15">SUM(F36,I36)</f>
        <v>20</v>
      </c>
      <c r="M36" s="1657"/>
      <c r="N36" s="1639" t="s">
        <v>904</v>
      </c>
      <c r="O36" s="2717"/>
    </row>
    <row r="37" spans="1:15" ht="19.5" customHeight="1">
      <c r="A37" s="2710"/>
      <c r="B37" s="1637" t="s">
        <v>942</v>
      </c>
      <c r="C37" s="1637"/>
      <c r="D37" s="1665">
        <v>7</v>
      </c>
      <c r="E37" s="1665">
        <v>18</v>
      </c>
      <c r="F37" s="1688">
        <f t="shared" si="12"/>
        <v>25</v>
      </c>
      <c r="G37" s="1665">
        <v>0</v>
      </c>
      <c r="H37" s="1665">
        <v>0</v>
      </c>
      <c r="I37" s="1665">
        <v>0</v>
      </c>
      <c r="J37" s="1688">
        <f t="shared" si="13"/>
        <v>7</v>
      </c>
      <c r="K37" s="1688">
        <f t="shared" si="14"/>
        <v>18</v>
      </c>
      <c r="L37" s="1688">
        <f t="shared" si="15"/>
        <v>25</v>
      </c>
      <c r="M37" s="96"/>
      <c r="N37" s="96" t="s">
        <v>937</v>
      </c>
      <c r="O37" s="2717"/>
    </row>
    <row r="38" spans="1:15" ht="19.5" customHeight="1">
      <c r="A38" s="2710"/>
      <c r="B38" s="1683" t="s">
        <v>942</v>
      </c>
      <c r="C38" s="1683" t="s">
        <v>1825</v>
      </c>
      <c r="D38" s="1688">
        <v>1</v>
      </c>
      <c r="E38" s="1688">
        <v>3</v>
      </c>
      <c r="F38" s="1688">
        <f t="shared" si="12"/>
        <v>4</v>
      </c>
      <c r="G38" s="1688">
        <v>0</v>
      </c>
      <c r="H38" s="1688">
        <v>0</v>
      </c>
      <c r="I38" s="1688">
        <v>0</v>
      </c>
      <c r="J38" s="1688">
        <f t="shared" si="13"/>
        <v>1</v>
      </c>
      <c r="K38" s="1688">
        <f t="shared" si="14"/>
        <v>3</v>
      </c>
      <c r="L38" s="1688">
        <f t="shared" si="15"/>
        <v>4</v>
      </c>
      <c r="M38" s="2337" t="s">
        <v>494</v>
      </c>
      <c r="N38" s="96" t="s">
        <v>937</v>
      </c>
      <c r="O38" s="2717"/>
    </row>
    <row r="39" spans="1:15" ht="19.5" customHeight="1">
      <c r="A39" s="2710"/>
      <c r="B39" s="2742" t="s">
        <v>302</v>
      </c>
      <c r="C39" s="2706"/>
      <c r="D39" s="1688">
        <f>SUM(D37:D38)</f>
        <v>8</v>
      </c>
      <c r="E39" s="1688">
        <f t="shared" ref="E39:I39" si="16">SUM(E37:E38)</f>
        <v>21</v>
      </c>
      <c r="F39" s="1688">
        <f t="shared" si="12"/>
        <v>29</v>
      </c>
      <c r="G39" s="1688">
        <f t="shared" si="16"/>
        <v>0</v>
      </c>
      <c r="H39" s="1688">
        <f t="shared" si="16"/>
        <v>0</v>
      </c>
      <c r="I39" s="1688">
        <f t="shared" si="16"/>
        <v>0</v>
      </c>
      <c r="J39" s="1688">
        <f t="shared" si="13"/>
        <v>8</v>
      </c>
      <c r="K39" s="1688">
        <f t="shared" si="14"/>
        <v>21</v>
      </c>
      <c r="L39" s="1688">
        <f t="shared" si="15"/>
        <v>29</v>
      </c>
      <c r="M39" s="2730" t="s">
        <v>2357</v>
      </c>
      <c r="N39" s="2730"/>
      <c r="O39" s="2717"/>
    </row>
    <row r="40" spans="1:15" ht="19.5" customHeight="1">
      <c r="A40" s="2710"/>
      <c r="B40" s="1637" t="s">
        <v>943</v>
      </c>
      <c r="C40" s="1637"/>
      <c r="D40" s="1665">
        <v>2</v>
      </c>
      <c r="E40" s="1665">
        <v>14</v>
      </c>
      <c r="F40" s="1688">
        <f>SUM(D40:E40)</f>
        <v>16</v>
      </c>
      <c r="G40" s="1665">
        <v>0</v>
      </c>
      <c r="H40" s="1665">
        <v>0</v>
      </c>
      <c r="I40" s="1665">
        <v>0</v>
      </c>
      <c r="J40" s="1665">
        <f t="shared" ref="J40:J68" si="17">SUM(D40,G40)</f>
        <v>2</v>
      </c>
      <c r="K40" s="1665">
        <f t="shared" ref="K40:K68" si="18">SUM(E40,H40)</f>
        <v>14</v>
      </c>
      <c r="L40" s="1665">
        <f t="shared" ref="L40:L68" si="19">SUM(F40,I40)</f>
        <v>16</v>
      </c>
      <c r="M40" s="96"/>
      <c r="N40" s="96" t="s">
        <v>938</v>
      </c>
      <c r="O40" s="2717"/>
    </row>
    <row r="41" spans="1:15" ht="19.5" customHeight="1">
      <c r="A41" s="2711"/>
      <c r="B41" s="1637" t="s">
        <v>944</v>
      </c>
      <c r="C41" s="1637"/>
      <c r="D41" s="1665">
        <v>5</v>
      </c>
      <c r="E41" s="1665">
        <v>10</v>
      </c>
      <c r="F41" s="1688">
        <v>15</v>
      </c>
      <c r="G41" s="1665">
        <v>0</v>
      </c>
      <c r="H41" s="1665">
        <v>0</v>
      </c>
      <c r="I41" s="1665">
        <v>0</v>
      </c>
      <c r="J41" s="1665">
        <f t="shared" si="17"/>
        <v>5</v>
      </c>
      <c r="K41" s="1665">
        <f t="shared" si="18"/>
        <v>10</v>
      </c>
      <c r="L41" s="1665">
        <f t="shared" si="19"/>
        <v>15</v>
      </c>
      <c r="M41" s="96"/>
      <c r="N41" s="96" t="s">
        <v>939</v>
      </c>
      <c r="O41" s="2718"/>
    </row>
    <row r="42" spans="1:15" ht="19.5" customHeight="1">
      <c r="A42" s="2706" t="s">
        <v>219</v>
      </c>
      <c r="B42" s="2706"/>
      <c r="C42" s="2706"/>
      <c r="D42" s="1665">
        <f>SUM(D40:D41,D39,D36,D35)</f>
        <v>23</v>
      </c>
      <c r="E42" s="1688">
        <f t="shared" ref="E42:L42" si="20">SUM(E40:E41,E39,E36,E35)</f>
        <v>87</v>
      </c>
      <c r="F42" s="1688">
        <f>SUM(F35:F36,F39,F40:F41)</f>
        <v>110</v>
      </c>
      <c r="G42" s="1688">
        <f t="shared" si="20"/>
        <v>0</v>
      </c>
      <c r="H42" s="1688">
        <f t="shared" si="20"/>
        <v>0</v>
      </c>
      <c r="I42" s="1688">
        <f t="shared" si="20"/>
        <v>0</v>
      </c>
      <c r="J42" s="1688">
        <f t="shared" si="20"/>
        <v>23</v>
      </c>
      <c r="K42" s="1688">
        <f t="shared" si="20"/>
        <v>87</v>
      </c>
      <c r="L42" s="1688">
        <f t="shared" si="20"/>
        <v>110</v>
      </c>
      <c r="M42" s="2738" t="s">
        <v>2348</v>
      </c>
      <c r="N42" s="2738"/>
      <c r="O42" s="2738"/>
    </row>
    <row r="43" spans="1:15" ht="19.5" customHeight="1">
      <c r="A43" s="2703" t="s">
        <v>61</v>
      </c>
      <c r="B43" s="1644" t="s">
        <v>71</v>
      </c>
      <c r="C43" s="1644"/>
      <c r="D43" s="996">
        <v>13</v>
      </c>
      <c r="E43" s="996">
        <v>15</v>
      </c>
      <c r="F43" s="996">
        <f>SUM(D43:E43)</f>
        <v>28</v>
      </c>
      <c r="G43" s="996">
        <v>0</v>
      </c>
      <c r="H43" s="996">
        <v>0</v>
      </c>
      <c r="I43" s="996">
        <v>0</v>
      </c>
      <c r="J43" s="1665">
        <f t="shared" si="17"/>
        <v>13</v>
      </c>
      <c r="K43" s="1665">
        <f t="shared" si="18"/>
        <v>15</v>
      </c>
      <c r="L43" s="1665">
        <f t="shared" si="19"/>
        <v>28</v>
      </c>
      <c r="M43" s="98"/>
      <c r="N43" s="98" t="s">
        <v>510</v>
      </c>
      <c r="O43" s="2702" t="s">
        <v>485</v>
      </c>
    </row>
    <row r="44" spans="1:15" ht="30.75" customHeight="1">
      <c r="A44" s="2704"/>
      <c r="B44" s="1637" t="s">
        <v>72</v>
      </c>
      <c r="C44" s="1637"/>
      <c r="D44" s="1665">
        <v>19</v>
      </c>
      <c r="E44" s="1665">
        <v>17</v>
      </c>
      <c r="F44" s="996">
        <f t="shared" ref="F44:F52" si="21">SUM(D44:E44)</f>
        <v>36</v>
      </c>
      <c r="G44" s="1665">
        <v>0</v>
      </c>
      <c r="H44" s="1665">
        <v>0</v>
      </c>
      <c r="I44" s="1665">
        <v>0</v>
      </c>
      <c r="J44" s="1665">
        <f t="shared" si="17"/>
        <v>19</v>
      </c>
      <c r="K44" s="1665">
        <f t="shared" si="18"/>
        <v>17</v>
      </c>
      <c r="L44" s="1665">
        <f t="shared" si="19"/>
        <v>36</v>
      </c>
      <c r="M44" s="98"/>
      <c r="N44" s="98" t="s">
        <v>511</v>
      </c>
      <c r="O44" s="2700"/>
    </row>
    <row r="45" spans="1:15" ht="19.5" customHeight="1">
      <c r="A45" s="2704"/>
      <c r="B45" s="1637" t="s">
        <v>73</v>
      </c>
      <c r="C45" s="1637"/>
      <c r="D45" s="1665">
        <v>36</v>
      </c>
      <c r="E45" s="1665">
        <v>34</v>
      </c>
      <c r="F45" s="996">
        <f t="shared" si="21"/>
        <v>70</v>
      </c>
      <c r="G45" s="1665">
        <v>0</v>
      </c>
      <c r="H45" s="1665">
        <v>0</v>
      </c>
      <c r="I45" s="1665">
        <v>0</v>
      </c>
      <c r="J45" s="1665">
        <f t="shared" si="17"/>
        <v>36</v>
      </c>
      <c r="K45" s="1665">
        <f t="shared" si="18"/>
        <v>34</v>
      </c>
      <c r="L45" s="1665">
        <f t="shared" si="19"/>
        <v>70</v>
      </c>
      <c r="M45" s="1657"/>
      <c r="N45" s="1638" t="s">
        <v>512</v>
      </c>
      <c r="O45" s="2700"/>
    </row>
    <row r="46" spans="1:15" ht="30" customHeight="1">
      <c r="A46" s="2704"/>
      <c r="B46" s="1637" t="s">
        <v>20</v>
      </c>
      <c r="C46" s="1637"/>
      <c r="D46" s="1665">
        <v>17</v>
      </c>
      <c r="E46" s="1665">
        <v>22</v>
      </c>
      <c r="F46" s="996">
        <f t="shared" si="21"/>
        <v>39</v>
      </c>
      <c r="G46" s="1665">
        <v>0</v>
      </c>
      <c r="H46" s="1665">
        <v>0</v>
      </c>
      <c r="I46" s="1665">
        <v>0</v>
      </c>
      <c r="J46" s="1665">
        <f t="shared" si="17"/>
        <v>17</v>
      </c>
      <c r="K46" s="1665">
        <f t="shared" si="18"/>
        <v>22</v>
      </c>
      <c r="L46" s="1665">
        <f t="shared" si="19"/>
        <v>39</v>
      </c>
      <c r="M46" s="1657"/>
      <c r="N46" s="1641" t="s">
        <v>513</v>
      </c>
      <c r="O46" s="2700"/>
    </row>
    <row r="47" spans="1:15" ht="19.5" customHeight="1">
      <c r="A47" s="2704"/>
      <c r="B47" s="1637" t="s">
        <v>74</v>
      </c>
      <c r="C47" s="1637"/>
      <c r="D47" s="1665">
        <v>31</v>
      </c>
      <c r="E47" s="1665">
        <v>20</v>
      </c>
      <c r="F47" s="996">
        <f t="shared" si="21"/>
        <v>51</v>
      </c>
      <c r="G47" s="1665">
        <v>0</v>
      </c>
      <c r="H47" s="1665">
        <v>0</v>
      </c>
      <c r="I47" s="1665">
        <v>0</v>
      </c>
      <c r="J47" s="1665">
        <f t="shared" si="17"/>
        <v>31</v>
      </c>
      <c r="K47" s="1665">
        <f t="shared" si="18"/>
        <v>20</v>
      </c>
      <c r="L47" s="1665">
        <f t="shared" si="19"/>
        <v>51</v>
      </c>
      <c r="M47" s="1657"/>
      <c r="N47" s="1638" t="s">
        <v>514</v>
      </c>
      <c r="O47" s="2700"/>
    </row>
    <row r="48" spans="1:15" ht="19.5" customHeight="1">
      <c r="A48" s="2704"/>
      <c r="B48" s="1637" t="s">
        <v>183</v>
      </c>
      <c r="C48" s="1637"/>
      <c r="D48" s="1665">
        <v>19</v>
      </c>
      <c r="E48" s="1665">
        <v>22</v>
      </c>
      <c r="F48" s="996">
        <f t="shared" si="21"/>
        <v>41</v>
      </c>
      <c r="G48" s="1665">
        <v>0</v>
      </c>
      <c r="H48" s="1665">
        <v>0</v>
      </c>
      <c r="I48" s="1665">
        <v>0</v>
      </c>
      <c r="J48" s="1665">
        <f t="shared" si="17"/>
        <v>19</v>
      </c>
      <c r="K48" s="1665">
        <f t="shared" si="18"/>
        <v>22</v>
      </c>
      <c r="L48" s="1665">
        <f t="shared" si="19"/>
        <v>41</v>
      </c>
      <c r="M48" s="1657"/>
      <c r="N48" s="1638" t="s">
        <v>515</v>
      </c>
      <c r="O48" s="2700"/>
    </row>
    <row r="49" spans="1:15" ht="19.5" customHeight="1">
      <c r="A49" s="2704"/>
      <c r="B49" s="1637" t="s">
        <v>76</v>
      </c>
      <c r="C49" s="1637"/>
      <c r="D49" s="1665">
        <v>19</v>
      </c>
      <c r="E49" s="1665">
        <v>26</v>
      </c>
      <c r="F49" s="996">
        <f t="shared" si="21"/>
        <v>45</v>
      </c>
      <c r="G49" s="1665">
        <v>0</v>
      </c>
      <c r="H49" s="1665">
        <v>0</v>
      </c>
      <c r="I49" s="1665">
        <v>0</v>
      </c>
      <c r="J49" s="1665">
        <f t="shared" si="17"/>
        <v>19</v>
      </c>
      <c r="K49" s="1665">
        <f t="shared" si="18"/>
        <v>26</v>
      </c>
      <c r="L49" s="1665">
        <f t="shared" si="19"/>
        <v>45</v>
      </c>
      <c r="M49" s="1657"/>
      <c r="N49" s="1638" t="s">
        <v>516</v>
      </c>
      <c r="O49" s="2700"/>
    </row>
    <row r="50" spans="1:15" ht="27.75" customHeight="1">
      <c r="A50" s="2704"/>
      <c r="B50" s="1637" t="s">
        <v>23</v>
      </c>
      <c r="C50" s="1637"/>
      <c r="D50" s="1665">
        <v>27</v>
      </c>
      <c r="E50" s="1665">
        <v>9</v>
      </c>
      <c r="F50" s="996">
        <f t="shared" si="21"/>
        <v>36</v>
      </c>
      <c r="G50" s="1665">
        <v>0</v>
      </c>
      <c r="H50" s="1665">
        <v>0</v>
      </c>
      <c r="I50" s="1665">
        <v>0</v>
      </c>
      <c r="J50" s="1665">
        <f t="shared" si="17"/>
        <v>27</v>
      </c>
      <c r="K50" s="1665">
        <f t="shared" si="18"/>
        <v>9</v>
      </c>
      <c r="L50" s="1665">
        <f t="shared" si="19"/>
        <v>36</v>
      </c>
      <c r="M50" s="1657"/>
      <c r="N50" s="1641" t="s">
        <v>517</v>
      </c>
      <c r="O50" s="2700"/>
    </row>
    <row r="51" spans="1:15" ht="19.5" customHeight="1">
      <c r="A51" s="2704"/>
      <c r="B51" s="1637" t="s">
        <v>75</v>
      </c>
      <c r="C51" s="1637"/>
      <c r="D51" s="1665">
        <v>37</v>
      </c>
      <c r="E51" s="1665">
        <v>41</v>
      </c>
      <c r="F51" s="996">
        <f t="shared" si="21"/>
        <v>78</v>
      </c>
      <c r="G51" s="1665">
        <v>0</v>
      </c>
      <c r="H51" s="1665">
        <v>0</v>
      </c>
      <c r="I51" s="1665">
        <v>0</v>
      </c>
      <c r="J51" s="1665">
        <f t="shared" si="17"/>
        <v>37</v>
      </c>
      <c r="K51" s="1665">
        <f t="shared" si="18"/>
        <v>41</v>
      </c>
      <c r="L51" s="1665">
        <f t="shared" si="19"/>
        <v>78</v>
      </c>
      <c r="M51" s="1657"/>
      <c r="N51" s="1638" t="s">
        <v>518</v>
      </c>
      <c r="O51" s="2700"/>
    </row>
    <row r="52" spans="1:15" ht="19.5" customHeight="1">
      <c r="A52" s="2705"/>
      <c r="B52" s="2080" t="s">
        <v>1826</v>
      </c>
      <c r="C52" s="2080"/>
      <c r="D52" s="2090">
        <v>12</v>
      </c>
      <c r="E52" s="2090">
        <v>11</v>
      </c>
      <c r="F52" s="2092">
        <f t="shared" si="21"/>
        <v>23</v>
      </c>
      <c r="G52" s="2090">
        <v>0</v>
      </c>
      <c r="H52" s="2090">
        <v>0</v>
      </c>
      <c r="I52" s="2090">
        <v>0</v>
      </c>
      <c r="J52" s="2090">
        <f t="shared" ref="J52" si="22">SUM(D52,G52)</f>
        <v>12</v>
      </c>
      <c r="K52" s="2090">
        <f t="shared" ref="K52" si="23">SUM(E52,H52)</f>
        <v>11</v>
      </c>
      <c r="L52" s="2090">
        <f t="shared" ref="L52" si="24">SUM(F52,I52)</f>
        <v>23</v>
      </c>
      <c r="M52" s="2060"/>
      <c r="N52" s="2336" t="s">
        <v>2225</v>
      </c>
      <c r="O52" s="2701"/>
    </row>
    <row r="53" spans="1:15" ht="24" customHeight="1" thickBot="1">
      <c r="A53" s="2728" t="s">
        <v>219</v>
      </c>
      <c r="B53" s="2728"/>
      <c r="C53" s="2728"/>
      <c r="D53" s="317">
        <f>SUM(D43:D52)</f>
        <v>230</v>
      </c>
      <c r="E53" s="317">
        <f t="shared" ref="E53:L53" si="25">SUM(E43:E52)</f>
        <v>217</v>
      </c>
      <c r="F53" s="317">
        <f t="shared" si="25"/>
        <v>447</v>
      </c>
      <c r="G53" s="317">
        <f t="shared" si="25"/>
        <v>0</v>
      </c>
      <c r="H53" s="317">
        <f t="shared" si="25"/>
        <v>0</v>
      </c>
      <c r="I53" s="317">
        <f t="shared" si="25"/>
        <v>0</v>
      </c>
      <c r="J53" s="317">
        <f t="shared" si="25"/>
        <v>230</v>
      </c>
      <c r="K53" s="317">
        <f t="shared" si="25"/>
        <v>217</v>
      </c>
      <c r="L53" s="317">
        <f t="shared" si="25"/>
        <v>447</v>
      </c>
      <c r="M53" s="2713" t="s">
        <v>2348</v>
      </c>
      <c r="N53" s="2713"/>
      <c r="O53" s="2713"/>
    </row>
    <row r="54" spans="1:15" ht="24" customHeight="1" thickTop="1">
      <c r="A54" s="2373"/>
      <c r="B54" s="2373"/>
      <c r="C54" s="2373"/>
      <c r="D54" s="2395"/>
      <c r="E54" s="2395"/>
      <c r="F54" s="2395"/>
      <c r="G54" s="2395"/>
      <c r="H54" s="2395"/>
      <c r="I54" s="2395"/>
      <c r="J54" s="2395"/>
      <c r="K54" s="2395"/>
      <c r="L54" s="2395"/>
      <c r="M54" s="2372"/>
      <c r="N54" s="2372"/>
      <c r="O54" s="2372"/>
    </row>
    <row r="55" spans="1:15" ht="23.25" customHeight="1" thickBot="1">
      <c r="A55" s="2729" t="s">
        <v>1103</v>
      </c>
      <c r="B55" s="2729"/>
      <c r="C55" s="1653"/>
      <c r="D55" s="999"/>
      <c r="E55" s="999"/>
      <c r="F55" s="999"/>
      <c r="G55" s="999"/>
      <c r="H55" s="999"/>
      <c r="I55" s="999"/>
      <c r="J55" s="999"/>
      <c r="K55" s="999"/>
      <c r="L55" s="999"/>
      <c r="M55" s="1036"/>
      <c r="N55" s="1655"/>
      <c r="O55" s="74" t="s">
        <v>1645</v>
      </c>
    </row>
    <row r="56" spans="1:15" ht="15.75" customHeight="1" thickTop="1">
      <c r="A56" s="2695" t="s">
        <v>53</v>
      </c>
      <c r="B56" s="2695" t="s">
        <v>54</v>
      </c>
      <c r="C56" s="2695" t="s">
        <v>55</v>
      </c>
      <c r="D56" s="2695" t="s">
        <v>45</v>
      </c>
      <c r="E56" s="2695"/>
      <c r="F56" s="2695"/>
      <c r="G56" s="2695" t="s">
        <v>46</v>
      </c>
      <c r="H56" s="2695"/>
      <c r="I56" s="2695"/>
      <c r="J56" s="2695" t="s">
        <v>47</v>
      </c>
      <c r="K56" s="2695"/>
      <c r="L56" s="2695"/>
      <c r="M56" s="2696" t="s">
        <v>503</v>
      </c>
      <c r="N56" s="2696" t="s">
        <v>509</v>
      </c>
      <c r="O56" s="2696" t="s">
        <v>502</v>
      </c>
    </row>
    <row r="57" spans="1:15" ht="12.75" customHeight="1">
      <c r="A57" s="2690"/>
      <c r="B57" s="2690"/>
      <c r="C57" s="2690"/>
      <c r="D57" s="1633"/>
      <c r="E57" s="1633" t="s">
        <v>1673</v>
      </c>
      <c r="F57" s="1633"/>
      <c r="G57" s="1633"/>
      <c r="H57" s="1633" t="s">
        <v>463</v>
      </c>
      <c r="I57" s="1633"/>
      <c r="J57" s="1633"/>
      <c r="K57" s="1633" t="s">
        <v>464</v>
      </c>
      <c r="L57" s="1633"/>
      <c r="M57" s="2697"/>
      <c r="N57" s="2697"/>
      <c r="O57" s="2697"/>
    </row>
    <row r="58" spans="1:15" ht="14.25" customHeight="1">
      <c r="A58" s="2690"/>
      <c r="B58" s="2690"/>
      <c r="C58" s="2690"/>
      <c r="D58" s="1658" t="s">
        <v>931</v>
      </c>
      <c r="E58" s="493" t="s">
        <v>1126</v>
      </c>
      <c r="F58" s="1658" t="s">
        <v>954</v>
      </c>
      <c r="G58" s="1658" t="s">
        <v>931</v>
      </c>
      <c r="H58" s="493" t="s">
        <v>1126</v>
      </c>
      <c r="I58" s="1658" t="s">
        <v>954</v>
      </c>
      <c r="J58" s="1658" t="s">
        <v>931</v>
      </c>
      <c r="K58" s="493" t="s">
        <v>1126</v>
      </c>
      <c r="L58" s="1658" t="s">
        <v>954</v>
      </c>
      <c r="M58" s="2697"/>
      <c r="N58" s="2697"/>
      <c r="O58" s="2697"/>
    </row>
    <row r="59" spans="1:15" ht="21.75" customHeight="1" thickBot="1">
      <c r="A59" s="2707"/>
      <c r="B59" s="2707"/>
      <c r="C59" s="2707"/>
      <c r="D59" s="415" t="s">
        <v>934</v>
      </c>
      <c r="E59" s="415" t="s">
        <v>935</v>
      </c>
      <c r="F59" s="415" t="s">
        <v>936</v>
      </c>
      <c r="G59" s="415" t="s">
        <v>934</v>
      </c>
      <c r="H59" s="415" t="s">
        <v>935</v>
      </c>
      <c r="I59" s="415" t="s">
        <v>936</v>
      </c>
      <c r="J59" s="415" t="s">
        <v>934</v>
      </c>
      <c r="K59" s="415" t="s">
        <v>935</v>
      </c>
      <c r="L59" s="415" t="s">
        <v>936</v>
      </c>
      <c r="M59" s="2698"/>
      <c r="N59" s="2698"/>
      <c r="O59" s="2698"/>
    </row>
    <row r="60" spans="1:15" ht="18.75" customHeight="1">
      <c r="A60" s="2407" t="s">
        <v>62</v>
      </c>
      <c r="B60" s="2070" t="s">
        <v>70</v>
      </c>
      <c r="C60" s="2070"/>
      <c r="D60" s="2093">
        <v>82</v>
      </c>
      <c r="E60" s="2093">
        <v>76</v>
      </c>
      <c r="F60" s="2093">
        <f>SUM(D60:E60)</f>
        <v>158</v>
      </c>
      <c r="G60" s="2093">
        <v>1</v>
      </c>
      <c r="H60" s="2093">
        <v>0</v>
      </c>
      <c r="I60" s="2093">
        <v>1</v>
      </c>
      <c r="J60" s="2093">
        <f t="shared" si="17"/>
        <v>83</v>
      </c>
      <c r="K60" s="2093">
        <f t="shared" si="18"/>
        <v>76</v>
      </c>
      <c r="L60" s="2093">
        <f t="shared" si="19"/>
        <v>159</v>
      </c>
      <c r="M60" s="367"/>
      <c r="N60" s="929" t="s">
        <v>506</v>
      </c>
      <c r="O60" s="2341" t="s">
        <v>486</v>
      </c>
    </row>
    <row r="61" spans="1:15" ht="18.75" customHeight="1">
      <c r="A61" s="2724" t="s">
        <v>63</v>
      </c>
      <c r="B61" s="1637" t="s">
        <v>77</v>
      </c>
      <c r="C61" s="1637"/>
      <c r="D61" s="1665">
        <v>21</v>
      </c>
      <c r="E61" s="1665">
        <v>57</v>
      </c>
      <c r="F61" s="1682">
        <f t="shared" ref="F61:F68" si="26">SUM(D61:E61)</f>
        <v>78</v>
      </c>
      <c r="G61" s="1665">
        <v>0</v>
      </c>
      <c r="H61" s="1665">
        <v>0</v>
      </c>
      <c r="I61" s="1665">
        <v>0</v>
      </c>
      <c r="J61" s="1665">
        <f t="shared" si="17"/>
        <v>21</v>
      </c>
      <c r="K61" s="1665">
        <f t="shared" si="18"/>
        <v>57</v>
      </c>
      <c r="L61" s="1665">
        <f t="shared" si="19"/>
        <v>78</v>
      </c>
      <c r="M61" s="1657"/>
      <c r="N61" s="1638" t="s">
        <v>519</v>
      </c>
      <c r="O61" s="2702" t="s">
        <v>906</v>
      </c>
    </row>
    <row r="62" spans="1:15" ht="18.75" customHeight="1">
      <c r="A62" s="2724"/>
      <c r="B62" s="1637" t="s">
        <v>21</v>
      </c>
      <c r="C62" s="1637"/>
      <c r="D62" s="1665">
        <v>15</v>
      </c>
      <c r="E62" s="1665">
        <v>37</v>
      </c>
      <c r="F62" s="1682">
        <f t="shared" si="26"/>
        <v>52</v>
      </c>
      <c r="G62" s="1665">
        <v>0</v>
      </c>
      <c r="H62" s="1665">
        <v>0</v>
      </c>
      <c r="I62" s="1665">
        <v>0</v>
      </c>
      <c r="J62" s="1665">
        <f t="shared" si="17"/>
        <v>15</v>
      </c>
      <c r="K62" s="1665">
        <f t="shared" si="18"/>
        <v>37</v>
      </c>
      <c r="L62" s="1665">
        <f t="shared" si="19"/>
        <v>52</v>
      </c>
      <c r="M62" s="1657"/>
      <c r="N62" s="1641" t="s">
        <v>520</v>
      </c>
      <c r="O62" s="2700"/>
    </row>
    <row r="63" spans="1:15" ht="18.75" customHeight="1">
      <c r="A63" s="2724"/>
      <c r="B63" s="1637" t="s">
        <v>78</v>
      </c>
      <c r="C63" s="1637"/>
      <c r="D63" s="1665">
        <v>20</v>
      </c>
      <c r="E63" s="1665">
        <v>43</v>
      </c>
      <c r="F63" s="1682">
        <f t="shared" si="26"/>
        <v>63</v>
      </c>
      <c r="G63" s="1665">
        <v>0</v>
      </c>
      <c r="H63" s="1665">
        <v>0</v>
      </c>
      <c r="I63" s="1665">
        <v>0</v>
      </c>
      <c r="J63" s="1665">
        <f t="shared" si="17"/>
        <v>20</v>
      </c>
      <c r="K63" s="1665">
        <f t="shared" si="18"/>
        <v>43</v>
      </c>
      <c r="L63" s="1665">
        <f t="shared" si="19"/>
        <v>63</v>
      </c>
      <c r="M63" s="1657"/>
      <c r="N63" s="1638" t="s">
        <v>521</v>
      </c>
      <c r="O63" s="2700"/>
    </row>
    <row r="64" spans="1:15" ht="18.75" customHeight="1">
      <c r="A64" s="2724"/>
      <c r="B64" s="1637" t="s">
        <v>79</v>
      </c>
      <c r="C64" s="1637"/>
      <c r="D64" s="1665">
        <v>17</v>
      </c>
      <c r="E64" s="1665">
        <v>81</v>
      </c>
      <c r="F64" s="1682">
        <f t="shared" si="26"/>
        <v>98</v>
      </c>
      <c r="G64" s="1665">
        <v>0</v>
      </c>
      <c r="H64" s="1665">
        <v>0</v>
      </c>
      <c r="I64" s="1665">
        <v>0</v>
      </c>
      <c r="J64" s="1665">
        <f t="shared" si="17"/>
        <v>17</v>
      </c>
      <c r="K64" s="1665">
        <f t="shared" si="18"/>
        <v>81</v>
      </c>
      <c r="L64" s="1665">
        <f t="shared" si="19"/>
        <v>98</v>
      </c>
      <c r="M64" s="1657"/>
      <c r="N64" s="1638" t="s">
        <v>522</v>
      </c>
      <c r="O64" s="2700"/>
    </row>
    <row r="65" spans="1:15" ht="18.75" customHeight="1">
      <c r="A65" s="2724"/>
      <c r="B65" s="1637" t="s">
        <v>80</v>
      </c>
      <c r="C65" s="1637"/>
      <c r="D65" s="1665">
        <v>10</v>
      </c>
      <c r="E65" s="1665">
        <v>23</v>
      </c>
      <c r="F65" s="1682">
        <f t="shared" si="26"/>
        <v>33</v>
      </c>
      <c r="G65" s="1665">
        <v>0</v>
      </c>
      <c r="H65" s="1665">
        <v>0</v>
      </c>
      <c r="I65" s="1665">
        <v>0</v>
      </c>
      <c r="J65" s="1665">
        <f t="shared" si="17"/>
        <v>10</v>
      </c>
      <c r="K65" s="1665">
        <f t="shared" si="18"/>
        <v>23</v>
      </c>
      <c r="L65" s="1665">
        <f t="shared" si="19"/>
        <v>33</v>
      </c>
      <c r="M65" s="1657"/>
      <c r="N65" s="1638" t="s">
        <v>523</v>
      </c>
      <c r="O65" s="2700"/>
    </row>
    <row r="66" spans="1:15" ht="18.75" customHeight="1">
      <c r="A66" s="2724"/>
      <c r="B66" s="1637" t="s">
        <v>81</v>
      </c>
      <c r="C66" s="1637"/>
      <c r="D66" s="1665">
        <v>33</v>
      </c>
      <c r="E66" s="1665">
        <v>42</v>
      </c>
      <c r="F66" s="1682">
        <f t="shared" si="26"/>
        <v>75</v>
      </c>
      <c r="G66" s="1665">
        <v>0</v>
      </c>
      <c r="H66" s="1665">
        <v>0</v>
      </c>
      <c r="I66" s="1665">
        <v>0</v>
      </c>
      <c r="J66" s="1665">
        <f t="shared" si="17"/>
        <v>33</v>
      </c>
      <c r="K66" s="1665">
        <f t="shared" si="18"/>
        <v>42</v>
      </c>
      <c r="L66" s="1665">
        <f t="shared" si="19"/>
        <v>75</v>
      </c>
      <c r="M66" s="1657"/>
      <c r="N66" s="1638" t="s">
        <v>524</v>
      </c>
      <c r="O66" s="2700"/>
    </row>
    <row r="67" spans="1:15" ht="18.75" customHeight="1">
      <c r="A67" s="2724"/>
      <c r="B67" s="1637" t="s">
        <v>157</v>
      </c>
      <c r="C67" s="1637"/>
      <c r="D67" s="1665">
        <v>7</v>
      </c>
      <c r="E67" s="1665">
        <v>15</v>
      </c>
      <c r="F67" s="1682">
        <f t="shared" si="26"/>
        <v>22</v>
      </c>
      <c r="G67" s="1665">
        <v>0</v>
      </c>
      <c r="H67" s="1665">
        <v>0</v>
      </c>
      <c r="I67" s="1665">
        <v>0</v>
      </c>
      <c r="J67" s="1665">
        <f t="shared" si="17"/>
        <v>7</v>
      </c>
      <c r="K67" s="1665">
        <f t="shared" si="18"/>
        <v>15</v>
      </c>
      <c r="L67" s="1665">
        <f t="shared" si="19"/>
        <v>22</v>
      </c>
      <c r="M67" s="1657"/>
      <c r="N67" s="1638" t="s">
        <v>525</v>
      </c>
      <c r="O67" s="2700"/>
    </row>
    <row r="68" spans="1:15" ht="18.75" customHeight="1">
      <c r="A68" s="2724"/>
      <c r="B68" s="1656" t="s">
        <v>22</v>
      </c>
      <c r="C68" s="1656"/>
      <c r="D68" s="1667">
        <v>11</v>
      </c>
      <c r="E68" s="1667">
        <v>41</v>
      </c>
      <c r="F68" s="2090">
        <f t="shared" si="26"/>
        <v>52</v>
      </c>
      <c r="G68" s="1667">
        <v>0</v>
      </c>
      <c r="H68" s="1667">
        <v>0</v>
      </c>
      <c r="I68" s="1667">
        <v>0</v>
      </c>
      <c r="J68" s="1667">
        <f t="shared" si="17"/>
        <v>11</v>
      </c>
      <c r="K68" s="1667">
        <f t="shared" si="18"/>
        <v>41</v>
      </c>
      <c r="L68" s="1667">
        <f t="shared" si="19"/>
        <v>52</v>
      </c>
      <c r="M68" s="1635"/>
      <c r="N68" s="1673" t="s">
        <v>507</v>
      </c>
      <c r="O68" s="2701"/>
    </row>
    <row r="69" spans="1:15" ht="20.25" customHeight="1">
      <c r="A69" s="2706" t="s">
        <v>219</v>
      </c>
      <c r="B69" s="2706"/>
      <c r="C69" s="2706"/>
      <c r="D69" s="2088">
        <f>SUM(D61:D68)</f>
        <v>134</v>
      </c>
      <c r="E69" s="2088">
        <f t="shared" ref="E69:L69" si="27">SUM(E61:E68)</f>
        <v>339</v>
      </c>
      <c r="F69" s="2088">
        <f t="shared" si="27"/>
        <v>473</v>
      </c>
      <c r="G69" s="2088">
        <v>1</v>
      </c>
      <c r="H69" s="2088">
        <f t="shared" si="27"/>
        <v>0</v>
      </c>
      <c r="I69" s="2088">
        <v>1</v>
      </c>
      <c r="J69" s="2088">
        <f t="shared" si="27"/>
        <v>134</v>
      </c>
      <c r="K69" s="2088">
        <f t="shared" si="27"/>
        <v>339</v>
      </c>
      <c r="L69" s="2088">
        <f t="shared" si="27"/>
        <v>473</v>
      </c>
      <c r="M69" s="2719" t="s">
        <v>2348</v>
      </c>
      <c r="N69" s="2719"/>
      <c r="O69" s="2719"/>
    </row>
    <row r="70" spans="1:15" ht="18.75" customHeight="1">
      <c r="A70" s="2705" t="s">
        <v>169</v>
      </c>
      <c r="B70" s="2070" t="s">
        <v>77</v>
      </c>
      <c r="C70" s="2070"/>
      <c r="D70" s="2093">
        <v>0</v>
      </c>
      <c r="E70" s="2093">
        <v>70</v>
      </c>
      <c r="F70" s="2093">
        <f>SUM(D70:E70)</f>
        <v>70</v>
      </c>
      <c r="G70" s="2093">
        <v>0</v>
      </c>
      <c r="H70" s="2093">
        <v>0</v>
      </c>
      <c r="I70" s="2093">
        <v>0</v>
      </c>
      <c r="J70" s="2093">
        <f>SUM(D70,G70)</f>
        <v>0</v>
      </c>
      <c r="K70" s="2093">
        <f t="shared" ref="K70:L70" si="28">SUM(E70,H70)</f>
        <v>70</v>
      </c>
      <c r="L70" s="2093">
        <f t="shared" si="28"/>
        <v>70</v>
      </c>
      <c r="M70" s="367"/>
      <c r="N70" s="929" t="s">
        <v>519</v>
      </c>
      <c r="O70" s="2717" t="s">
        <v>526</v>
      </c>
    </row>
    <row r="71" spans="1:15" ht="18.75" customHeight="1">
      <c r="A71" s="2724"/>
      <c r="B71" s="1637" t="s">
        <v>78</v>
      </c>
      <c r="C71" s="1637"/>
      <c r="D71" s="1665">
        <v>0</v>
      </c>
      <c r="E71" s="1665">
        <v>52</v>
      </c>
      <c r="F71" s="1682">
        <f t="shared" ref="F71:F75" si="29">SUM(D71:E71)</f>
        <v>52</v>
      </c>
      <c r="G71" s="1665">
        <v>0</v>
      </c>
      <c r="H71" s="1665">
        <v>0</v>
      </c>
      <c r="I71" s="1665">
        <v>0</v>
      </c>
      <c r="J71" s="1665">
        <f t="shared" ref="J71:J96" si="30">SUM(D71,G71)</f>
        <v>0</v>
      </c>
      <c r="K71" s="1665">
        <f t="shared" ref="K71:K96" si="31">SUM(E71,H71)</f>
        <v>52</v>
      </c>
      <c r="L71" s="1665">
        <f t="shared" ref="L71:L96" si="32">SUM(F71,I71)</f>
        <v>52</v>
      </c>
      <c r="M71" s="1657"/>
      <c r="N71" s="1638" t="s">
        <v>521</v>
      </c>
      <c r="O71" s="2717"/>
    </row>
    <row r="72" spans="1:15" ht="18.75" customHeight="1">
      <c r="A72" s="2724"/>
      <c r="B72" s="1637" t="s">
        <v>907</v>
      </c>
      <c r="C72" s="1637"/>
      <c r="D72" s="1665">
        <v>0</v>
      </c>
      <c r="E72" s="1665">
        <v>31</v>
      </c>
      <c r="F72" s="1682">
        <f t="shared" si="29"/>
        <v>31</v>
      </c>
      <c r="G72" s="1665">
        <v>0</v>
      </c>
      <c r="H72" s="1665">
        <v>0</v>
      </c>
      <c r="I72" s="1665">
        <v>0</v>
      </c>
      <c r="J72" s="1665">
        <f t="shared" si="30"/>
        <v>0</v>
      </c>
      <c r="K72" s="1665">
        <f t="shared" si="31"/>
        <v>31</v>
      </c>
      <c r="L72" s="1665">
        <f t="shared" si="32"/>
        <v>31</v>
      </c>
      <c r="M72" s="1657"/>
      <c r="N72" s="1638" t="s">
        <v>522</v>
      </c>
      <c r="O72" s="2717"/>
    </row>
    <row r="73" spans="1:15" ht="18.75" customHeight="1">
      <c r="A73" s="2724"/>
      <c r="B73" s="1637" t="s">
        <v>908</v>
      </c>
      <c r="C73" s="1637"/>
      <c r="D73" s="1665">
        <v>0</v>
      </c>
      <c r="E73" s="1665">
        <v>26</v>
      </c>
      <c r="F73" s="1682">
        <f t="shared" si="29"/>
        <v>26</v>
      </c>
      <c r="G73" s="1665">
        <v>0</v>
      </c>
      <c r="H73" s="1665">
        <v>0</v>
      </c>
      <c r="I73" s="1665">
        <v>0</v>
      </c>
      <c r="J73" s="1665">
        <f t="shared" si="30"/>
        <v>0</v>
      </c>
      <c r="K73" s="1665">
        <f t="shared" si="31"/>
        <v>26</v>
      </c>
      <c r="L73" s="1665">
        <f t="shared" si="32"/>
        <v>26</v>
      </c>
      <c r="M73" s="1657"/>
      <c r="N73" s="1638" t="s">
        <v>909</v>
      </c>
      <c r="O73" s="2717"/>
    </row>
    <row r="74" spans="1:15" ht="18.75" customHeight="1">
      <c r="A74" s="2724"/>
      <c r="B74" s="1637" t="s">
        <v>80</v>
      </c>
      <c r="C74" s="1637"/>
      <c r="D74" s="1665">
        <v>0</v>
      </c>
      <c r="E74" s="1665">
        <v>18</v>
      </c>
      <c r="F74" s="1682">
        <f t="shared" si="29"/>
        <v>18</v>
      </c>
      <c r="G74" s="1665">
        <v>0</v>
      </c>
      <c r="H74" s="1665">
        <v>0</v>
      </c>
      <c r="I74" s="1665">
        <v>0</v>
      </c>
      <c r="J74" s="1665">
        <f t="shared" si="30"/>
        <v>0</v>
      </c>
      <c r="K74" s="1665">
        <f t="shared" si="31"/>
        <v>18</v>
      </c>
      <c r="L74" s="1665">
        <f t="shared" si="32"/>
        <v>18</v>
      </c>
      <c r="M74" s="1657"/>
      <c r="N74" s="1638" t="s">
        <v>523</v>
      </c>
      <c r="O74" s="2717"/>
    </row>
    <row r="75" spans="1:15" ht="18.75" customHeight="1">
      <c r="A75" s="2724"/>
      <c r="B75" s="1656" t="s">
        <v>22</v>
      </c>
      <c r="C75" s="1656"/>
      <c r="D75" s="1667">
        <v>0</v>
      </c>
      <c r="E75" s="1667">
        <v>29</v>
      </c>
      <c r="F75" s="1682">
        <f t="shared" si="29"/>
        <v>29</v>
      </c>
      <c r="G75" s="1667">
        <v>0</v>
      </c>
      <c r="H75" s="1667">
        <v>0</v>
      </c>
      <c r="I75" s="1667">
        <v>0</v>
      </c>
      <c r="J75" s="1665">
        <f t="shared" si="30"/>
        <v>0</v>
      </c>
      <c r="K75" s="1665">
        <f t="shared" si="31"/>
        <v>29</v>
      </c>
      <c r="L75" s="1665">
        <f t="shared" si="32"/>
        <v>29</v>
      </c>
      <c r="M75" s="1635"/>
      <c r="N75" s="1673" t="s">
        <v>507</v>
      </c>
      <c r="O75" s="2718"/>
    </row>
    <row r="76" spans="1:15" ht="18" customHeight="1">
      <c r="A76" s="2706" t="s">
        <v>219</v>
      </c>
      <c r="B76" s="2706"/>
      <c r="C76" s="2706"/>
      <c r="D76" s="1665">
        <f>SUM(D70:D75)</f>
        <v>0</v>
      </c>
      <c r="E76" s="1665">
        <f t="shared" ref="E76:I76" si="33">SUM(E70:E75)</f>
        <v>226</v>
      </c>
      <c r="F76" s="1665">
        <f t="shared" si="33"/>
        <v>226</v>
      </c>
      <c r="G76" s="1665">
        <f t="shared" si="33"/>
        <v>0</v>
      </c>
      <c r="H76" s="1665">
        <v>0</v>
      </c>
      <c r="I76" s="1665">
        <f t="shared" si="33"/>
        <v>0</v>
      </c>
      <c r="J76" s="1665">
        <f t="shared" si="30"/>
        <v>0</v>
      </c>
      <c r="K76" s="1665">
        <f t="shared" si="31"/>
        <v>226</v>
      </c>
      <c r="L76" s="1665">
        <f t="shared" si="32"/>
        <v>226</v>
      </c>
      <c r="M76" s="2725" t="s">
        <v>2348</v>
      </c>
      <c r="N76" s="2725"/>
      <c r="O76" s="2725"/>
    </row>
    <row r="77" spans="1:15" ht="18.75" customHeight="1">
      <c r="A77" s="2709" t="s">
        <v>64</v>
      </c>
      <c r="B77" s="1637" t="s">
        <v>83</v>
      </c>
      <c r="C77" s="1637"/>
      <c r="D77" s="1665">
        <v>34</v>
      </c>
      <c r="E77" s="1665">
        <v>54</v>
      </c>
      <c r="F77" s="1665">
        <f>SUM(D77:E77)</f>
        <v>88</v>
      </c>
      <c r="G77" s="1665">
        <v>0</v>
      </c>
      <c r="H77" s="1665">
        <v>0</v>
      </c>
      <c r="I77" s="1665">
        <v>0</v>
      </c>
      <c r="J77" s="1665">
        <f t="shared" si="30"/>
        <v>34</v>
      </c>
      <c r="K77" s="1665">
        <f t="shared" si="31"/>
        <v>54</v>
      </c>
      <c r="L77" s="1665">
        <f t="shared" si="32"/>
        <v>88</v>
      </c>
      <c r="M77" s="1657"/>
      <c r="N77" s="1638" t="s">
        <v>528</v>
      </c>
      <c r="O77" s="2720" t="s">
        <v>527</v>
      </c>
    </row>
    <row r="78" spans="1:15" ht="29.25" customHeight="1">
      <c r="A78" s="2710"/>
      <c r="B78" s="1637" t="s">
        <v>87</v>
      </c>
      <c r="C78" s="1637" t="s">
        <v>70</v>
      </c>
      <c r="D78" s="1665">
        <v>90</v>
      </c>
      <c r="E78" s="1665">
        <v>64</v>
      </c>
      <c r="F78" s="1688">
        <f t="shared" ref="F78:F82" si="34">SUM(D78:E78)</f>
        <v>154</v>
      </c>
      <c r="G78" s="1665">
        <v>0</v>
      </c>
      <c r="H78" s="1665">
        <v>0</v>
      </c>
      <c r="I78" s="1665">
        <v>0</v>
      </c>
      <c r="J78" s="1665">
        <f t="shared" si="30"/>
        <v>90</v>
      </c>
      <c r="K78" s="1665">
        <f t="shared" si="31"/>
        <v>64</v>
      </c>
      <c r="L78" s="1665">
        <f t="shared" si="32"/>
        <v>154</v>
      </c>
      <c r="M78" s="2307" t="s">
        <v>506</v>
      </c>
      <c r="N78" s="98" t="s">
        <v>529</v>
      </c>
      <c r="O78" s="2717"/>
    </row>
    <row r="79" spans="1:15" ht="18.75" customHeight="1">
      <c r="A79" s="2710"/>
      <c r="B79" s="1637" t="s">
        <v>85</v>
      </c>
      <c r="C79" s="1637"/>
      <c r="D79" s="1665">
        <v>85</v>
      </c>
      <c r="E79" s="1665">
        <v>84</v>
      </c>
      <c r="F79" s="1688">
        <f t="shared" si="34"/>
        <v>169</v>
      </c>
      <c r="G79" s="1665">
        <v>0</v>
      </c>
      <c r="H79" s="1665">
        <v>0</v>
      </c>
      <c r="I79" s="1665">
        <v>0</v>
      </c>
      <c r="J79" s="1665">
        <f t="shared" si="30"/>
        <v>85</v>
      </c>
      <c r="K79" s="1665">
        <f t="shared" si="31"/>
        <v>84</v>
      </c>
      <c r="L79" s="1665">
        <f t="shared" si="32"/>
        <v>169</v>
      </c>
      <c r="M79" s="2723" t="s">
        <v>530</v>
      </c>
      <c r="N79" s="2723"/>
      <c r="O79" s="2717"/>
    </row>
    <row r="80" spans="1:15" ht="18.75" customHeight="1">
      <c r="A80" s="2710"/>
      <c r="B80" s="1637" t="s">
        <v>86</v>
      </c>
      <c r="C80" s="1637"/>
      <c r="D80" s="1665">
        <v>25</v>
      </c>
      <c r="E80" s="1665">
        <v>36</v>
      </c>
      <c r="F80" s="1688">
        <f t="shared" si="34"/>
        <v>61</v>
      </c>
      <c r="G80" s="1665">
        <v>0</v>
      </c>
      <c r="H80" s="1665">
        <v>0</v>
      </c>
      <c r="I80" s="1665">
        <v>0</v>
      </c>
      <c r="J80" s="1665">
        <f t="shared" si="30"/>
        <v>25</v>
      </c>
      <c r="K80" s="1665">
        <f t="shared" si="31"/>
        <v>36</v>
      </c>
      <c r="L80" s="1665">
        <f t="shared" si="32"/>
        <v>61</v>
      </c>
      <c r="M80" s="2723" t="s">
        <v>531</v>
      </c>
      <c r="N80" s="2723"/>
      <c r="O80" s="2717"/>
    </row>
    <row r="81" spans="1:15" ht="18.75" customHeight="1">
      <c r="A81" s="2710"/>
      <c r="B81" s="1637" t="s">
        <v>84</v>
      </c>
      <c r="C81" s="1637"/>
      <c r="D81" s="1665">
        <v>90</v>
      </c>
      <c r="E81" s="1665">
        <v>69</v>
      </c>
      <c r="F81" s="1688">
        <f t="shared" si="34"/>
        <v>159</v>
      </c>
      <c r="G81" s="1665">
        <v>0</v>
      </c>
      <c r="H81" s="1665">
        <v>0</v>
      </c>
      <c r="I81" s="1665">
        <v>0</v>
      </c>
      <c r="J81" s="1665">
        <f t="shared" si="30"/>
        <v>90</v>
      </c>
      <c r="K81" s="1665">
        <f t="shared" si="31"/>
        <v>69</v>
      </c>
      <c r="L81" s="1665">
        <f t="shared" si="32"/>
        <v>159</v>
      </c>
      <c r="M81" s="1657"/>
      <c r="N81" s="1638" t="s">
        <v>532</v>
      </c>
      <c r="O81" s="2717"/>
    </row>
    <row r="82" spans="1:15" ht="18.75" customHeight="1">
      <c r="A82" s="2710"/>
      <c r="B82" s="2311" t="s">
        <v>82</v>
      </c>
      <c r="C82" s="1637" t="s">
        <v>70</v>
      </c>
      <c r="D82" s="1665">
        <v>60</v>
      </c>
      <c r="E82" s="1665">
        <v>60</v>
      </c>
      <c r="F82" s="1688">
        <f t="shared" si="34"/>
        <v>120</v>
      </c>
      <c r="G82" s="1665">
        <v>0</v>
      </c>
      <c r="H82" s="1665">
        <v>0</v>
      </c>
      <c r="I82" s="1665">
        <v>0</v>
      </c>
      <c r="J82" s="1665">
        <f t="shared" si="30"/>
        <v>60</v>
      </c>
      <c r="K82" s="1665">
        <f t="shared" si="31"/>
        <v>60</v>
      </c>
      <c r="L82" s="1665">
        <f t="shared" si="32"/>
        <v>120</v>
      </c>
      <c r="M82" s="1657" t="s">
        <v>506</v>
      </c>
      <c r="N82" s="2402" t="s">
        <v>533</v>
      </c>
      <c r="O82" s="2717"/>
    </row>
    <row r="83" spans="1:15" ht="18.75" customHeight="1">
      <c r="A83" s="2710"/>
      <c r="B83" s="2065" t="s">
        <v>1827</v>
      </c>
      <c r="C83" s="2065"/>
      <c r="D83" s="2090">
        <v>26</v>
      </c>
      <c r="E83" s="2090">
        <v>38</v>
      </c>
      <c r="F83" s="2090">
        <f>SUM(D83:E83)</f>
        <v>64</v>
      </c>
      <c r="G83" s="2090">
        <v>0</v>
      </c>
      <c r="H83" s="2090">
        <v>0</v>
      </c>
      <c r="I83" s="2090">
        <v>0</v>
      </c>
      <c r="J83" s="2090">
        <f>SUM(D83,G83)</f>
        <v>26</v>
      </c>
      <c r="K83" s="2090">
        <f t="shared" ref="K83:L83" si="35">SUM(E83,H83)</f>
        <v>38</v>
      </c>
      <c r="L83" s="2090">
        <f t="shared" si="35"/>
        <v>64</v>
      </c>
      <c r="M83" s="2082"/>
      <c r="N83" s="2336" t="s">
        <v>532</v>
      </c>
      <c r="O83" s="2717"/>
    </row>
    <row r="84" spans="1:15" ht="18.75" customHeight="1" thickBot="1">
      <c r="A84" s="2728" t="s">
        <v>219</v>
      </c>
      <c r="B84" s="2728"/>
      <c r="C84" s="2728"/>
      <c r="D84" s="317">
        <f>SUM(D77:D83)</f>
        <v>410</v>
      </c>
      <c r="E84" s="317">
        <f t="shared" ref="E84:L84" si="36">SUM(E77:E83)</f>
        <v>405</v>
      </c>
      <c r="F84" s="317">
        <f t="shared" si="36"/>
        <v>815</v>
      </c>
      <c r="G84" s="317">
        <f t="shared" si="36"/>
        <v>0</v>
      </c>
      <c r="H84" s="317">
        <f t="shared" si="36"/>
        <v>0</v>
      </c>
      <c r="I84" s="317">
        <f t="shared" si="36"/>
        <v>0</v>
      </c>
      <c r="J84" s="317">
        <f t="shared" si="36"/>
        <v>410</v>
      </c>
      <c r="K84" s="317">
        <f t="shared" si="36"/>
        <v>405</v>
      </c>
      <c r="L84" s="317">
        <f t="shared" si="36"/>
        <v>815</v>
      </c>
      <c r="M84" s="2735" t="s">
        <v>2348</v>
      </c>
      <c r="N84" s="2735"/>
      <c r="O84" s="2735"/>
    </row>
    <row r="85" spans="1:15" ht="18.75" customHeight="1" thickTop="1">
      <c r="A85" s="2373"/>
      <c r="B85" s="2373"/>
      <c r="C85" s="2373"/>
      <c r="D85" s="2395"/>
      <c r="E85" s="2395"/>
      <c r="F85" s="2395"/>
      <c r="G85" s="2395"/>
      <c r="H85" s="2395"/>
      <c r="I85" s="2395"/>
      <c r="J85" s="2395"/>
      <c r="K85" s="2395"/>
      <c r="L85" s="2395"/>
      <c r="M85" s="1619"/>
      <c r="N85" s="1619"/>
      <c r="O85" s="1619"/>
    </row>
    <row r="86" spans="1:15" ht="20.100000000000001" customHeight="1" thickBot="1">
      <c r="A86" s="2729" t="s">
        <v>1103</v>
      </c>
      <c r="B86" s="2729"/>
      <c r="C86" s="2075"/>
      <c r="D86" s="999"/>
      <c r="E86" s="999"/>
      <c r="F86" s="999"/>
      <c r="G86" s="999"/>
      <c r="H86" s="999"/>
      <c r="I86" s="999"/>
      <c r="J86" s="999"/>
      <c r="K86" s="999"/>
      <c r="L86" s="999"/>
      <c r="M86" s="1036"/>
      <c r="N86" s="2078"/>
      <c r="O86" s="74" t="s">
        <v>1645</v>
      </c>
    </row>
    <row r="87" spans="1:15" ht="20.100000000000001" customHeight="1" thickTop="1">
      <c r="A87" s="2695" t="s">
        <v>53</v>
      </c>
      <c r="B87" s="2695" t="s">
        <v>54</v>
      </c>
      <c r="C87" s="2695" t="s">
        <v>55</v>
      </c>
      <c r="D87" s="2695" t="s">
        <v>45</v>
      </c>
      <c r="E87" s="2695"/>
      <c r="F87" s="2695"/>
      <c r="G87" s="2695" t="s">
        <v>46</v>
      </c>
      <c r="H87" s="2695"/>
      <c r="I87" s="2695"/>
      <c r="J87" s="2695" t="s">
        <v>905</v>
      </c>
      <c r="K87" s="2695"/>
      <c r="L87" s="2695"/>
      <c r="M87" s="2696" t="s">
        <v>503</v>
      </c>
      <c r="N87" s="2696" t="s">
        <v>509</v>
      </c>
      <c r="O87" s="2696" t="s">
        <v>502</v>
      </c>
    </row>
    <row r="88" spans="1:15" ht="20.100000000000001" customHeight="1">
      <c r="A88" s="2690"/>
      <c r="B88" s="2690"/>
      <c r="C88" s="2690"/>
      <c r="D88" s="2054"/>
      <c r="E88" s="2054" t="s">
        <v>1673</v>
      </c>
      <c r="F88" s="2054"/>
      <c r="G88" s="2054"/>
      <c r="H88" s="2054" t="s">
        <v>463</v>
      </c>
      <c r="I88" s="2054"/>
      <c r="J88" s="2054"/>
      <c r="K88" s="2054" t="s">
        <v>464</v>
      </c>
      <c r="L88" s="2054"/>
      <c r="M88" s="2697"/>
      <c r="N88" s="2697"/>
      <c r="O88" s="2697"/>
    </row>
    <row r="89" spans="1:15" ht="20.100000000000001" customHeight="1">
      <c r="A89" s="2690"/>
      <c r="B89" s="2690"/>
      <c r="C89" s="2690"/>
      <c r="D89" s="2083" t="s">
        <v>931</v>
      </c>
      <c r="E89" s="493" t="s">
        <v>1126</v>
      </c>
      <c r="F89" s="2083" t="s">
        <v>954</v>
      </c>
      <c r="G89" s="2083" t="s">
        <v>931</v>
      </c>
      <c r="H89" s="493" t="s">
        <v>1126</v>
      </c>
      <c r="I89" s="2083" t="s">
        <v>954</v>
      </c>
      <c r="J89" s="2083" t="s">
        <v>931</v>
      </c>
      <c r="K89" s="493" t="s">
        <v>1126</v>
      </c>
      <c r="L89" s="2083" t="s">
        <v>954</v>
      </c>
      <c r="M89" s="2697"/>
      <c r="N89" s="2697"/>
      <c r="O89" s="2697"/>
    </row>
    <row r="90" spans="1:15" ht="21.75" customHeight="1" thickBot="1">
      <c r="A90" s="2707"/>
      <c r="B90" s="2707"/>
      <c r="C90" s="2707"/>
      <c r="D90" s="415" t="s">
        <v>934</v>
      </c>
      <c r="E90" s="415" t="s">
        <v>935</v>
      </c>
      <c r="F90" s="415" t="s">
        <v>936</v>
      </c>
      <c r="G90" s="415" t="s">
        <v>934</v>
      </c>
      <c r="H90" s="415" t="s">
        <v>935</v>
      </c>
      <c r="I90" s="415" t="s">
        <v>936</v>
      </c>
      <c r="J90" s="415" t="s">
        <v>934</v>
      </c>
      <c r="K90" s="415" t="s">
        <v>935</v>
      </c>
      <c r="L90" s="415" t="s">
        <v>936</v>
      </c>
      <c r="M90" s="2698"/>
      <c r="N90" s="2698"/>
      <c r="O90" s="2698"/>
    </row>
    <row r="91" spans="1:15" ht="21.75" customHeight="1">
      <c r="A91" s="2747" t="s">
        <v>202</v>
      </c>
      <c r="B91" s="2070" t="s">
        <v>100</v>
      </c>
      <c r="C91" s="2070"/>
      <c r="D91" s="2093">
        <v>54</v>
      </c>
      <c r="E91" s="2093">
        <v>114</v>
      </c>
      <c r="F91" s="2093">
        <f>SUM(D91:E91)</f>
        <v>168</v>
      </c>
      <c r="G91" s="2093">
        <v>0</v>
      </c>
      <c r="H91" s="2093">
        <v>0</v>
      </c>
      <c r="I91" s="2093">
        <v>0</v>
      </c>
      <c r="J91" s="2093">
        <f t="shared" si="30"/>
        <v>54</v>
      </c>
      <c r="K91" s="2093">
        <f t="shared" si="31"/>
        <v>114</v>
      </c>
      <c r="L91" s="2093">
        <f t="shared" si="32"/>
        <v>168</v>
      </c>
      <c r="M91" s="367"/>
      <c r="N91" s="929" t="s">
        <v>535</v>
      </c>
      <c r="O91" s="2716" t="s">
        <v>534</v>
      </c>
    </row>
    <row r="92" spans="1:15" ht="21.75" customHeight="1">
      <c r="A92" s="2710"/>
      <c r="B92" s="1637" t="s">
        <v>101</v>
      </c>
      <c r="C92" s="1637"/>
      <c r="D92" s="1665">
        <v>55</v>
      </c>
      <c r="E92" s="1665">
        <v>148</v>
      </c>
      <c r="F92" s="1688">
        <f t="shared" ref="F92:F96" si="37">SUM(D92:E92)</f>
        <v>203</v>
      </c>
      <c r="G92" s="1665">
        <v>0</v>
      </c>
      <c r="H92" s="1665">
        <v>0</v>
      </c>
      <c r="I92" s="1665">
        <v>0</v>
      </c>
      <c r="J92" s="1665">
        <f t="shared" si="30"/>
        <v>55</v>
      </c>
      <c r="K92" s="1665">
        <f t="shared" si="31"/>
        <v>148</v>
      </c>
      <c r="L92" s="1665">
        <f t="shared" si="32"/>
        <v>203</v>
      </c>
      <c r="M92" s="1657"/>
      <c r="N92" s="1638" t="s">
        <v>536</v>
      </c>
      <c r="O92" s="2717"/>
    </row>
    <row r="93" spans="1:15" ht="21.75" customHeight="1">
      <c r="A93" s="2710"/>
      <c r="B93" s="1637" t="s">
        <v>145</v>
      </c>
      <c r="C93" s="1637"/>
      <c r="D93" s="1665">
        <v>44</v>
      </c>
      <c r="E93" s="1665">
        <v>34</v>
      </c>
      <c r="F93" s="1688">
        <f t="shared" si="37"/>
        <v>78</v>
      </c>
      <c r="G93" s="1665">
        <v>0</v>
      </c>
      <c r="H93" s="1665">
        <v>0</v>
      </c>
      <c r="I93" s="1665">
        <v>0</v>
      </c>
      <c r="J93" s="1665">
        <f t="shared" si="30"/>
        <v>44</v>
      </c>
      <c r="K93" s="1665">
        <f t="shared" si="31"/>
        <v>34</v>
      </c>
      <c r="L93" s="1665">
        <f t="shared" si="32"/>
        <v>78</v>
      </c>
      <c r="M93" s="1657"/>
      <c r="N93" s="1638" t="s">
        <v>537</v>
      </c>
      <c r="O93" s="2717"/>
    </row>
    <row r="94" spans="1:15" ht="21.75" customHeight="1">
      <c r="A94" s="2710"/>
      <c r="B94" s="1637" t="s">
        <v>88</v>
      </c>
      <c r="C94" s="1637"/>
      <c r="D94" s="1665">
        <v>53</v>
      </c>
      <c r="E94" s="1665">
        <v>99</v>
      </c>
      <c r="F94" s="1688">
        <f t="shared" si="37"/>
        <v>152</v>
      </c>
      <c r="G94" s="1665">
        <v>0</v>
      </c>
      <c r="H94" s="1665">
        <v>0</v>
      </c>
      <c r="I94" s="1665">
        <v>0</v>
      </c>
      <c r="J94" s="1665">
        <f t="shared" si="30"/>
        <v>53</v>
      </c>
      <c r="K94" s="1665">
        <f t="shared" si="31"/>
        <v>99</v>
      </c>
      <c r="L94" s="1665">
        <f t="shared" si="32"/>
        <v>152</v>
      </c>
      <c r="M94" s="1657"/>
      <c r="N94" s="1638" t="s">
        <v>538</v>
      </c>
      <c r="O94" s="2717"/>
    </row>
    <row r="95" spans="1:15" ht="21.75" customHeight="1">
      <c r="A95" s="2710"/>
      <c r="B95" s="1637" t="s">
        <v>89</v>
      </c>
      <c r="C95" s="1637"/>
      <c r="D95" s="1665">
        <v>66</v>
      </c>
      <c r="E95" s="1665">
        <v>100</v>
      </c>
      <c r="F95" s="1688">
        <f t="shared" si="37"/>
        <v>166</v>
      </c>
      <c r="G95" s="1665">
        <v>0</v>
      </c>
      <c r="H95" s="1665">
        <v>0</v>
      </c>
      <c r="I95" s="1665">
        <v>0</v>
      </c>
      <c r="J95" s="1665">
        <f t="shared" si="30"/>
        <v>66</v>
      </c>
      <c r="K95" s="1665">
        <f t="shared" si="31"/>
        <v>100</v>
      </c>
      <c r="L95" s="1665">
        <f t="shared" si="32"/>
        <v>166</v>
      </c>
      <c r="M95" s="1657"/>
      <c r="N95" s="1638" t="s">
        <v>539</v>
      </c>
      <c r="O95" s="2717"/>
    </row>
    <row r="96" spans="1:15" ht="30" customHeight="1">
      <c r="A96" s="2710"/>
      <c r="B96" s="2080" t="s">
        <v>174</v>
      </c>
      <c r="C96" s="2080"/>
      <c r="D96" s="2090">
        <v>61</v>
      </c>
      <c r="E96" s="2090">
        <v>62</v>
      </c>
      <c r="F96" s="2090">
        <f t="shared" si="37"/>
        <v>123</v>
      </c>
      <c r="G96" s="2090">
        <v>0</v>
      </c>
      <c r="H96" s="2090">
        <v>0</v>
      </c>
      <c r="I96" s="2090">
        <v>0</v>
      </c>
      <c r="J96" s="2090">
        <f t="shared" si="30"/>
        <v>61</v>
      </c>
      <c r="K96" s="2090">
        <f t="shared" si="31"/>
        <v>62</v>
      </c>
      <c r="L96" s="2090">
        <f t="shared" si="32"/>
        <v>123</v>
      </c>
      <c r="M96" s="2060"/>
      <c r="N96" s="389" t="s">
        <v>540</v>
      </c>
      <c r="O96" s="2717"/>
    </row>
    <row r="97" spans="1:15" ht="21.75" customHeight="1">
      <c r="A97" s="2711"/>
      <c r="B97" s="2059" t="s">
        <v>15</v>
      </c>
      <c r="C97" s="2059"/>
      <c r="D97" s="2088">
        <v>59</v>
      </c>
      <c r="E97" s="2088">
        <v>85</v>
      </c>
      <c r="F97" s="2088">
        <f>SUM(D97:E97)</f>
        <v>144</v>
      </c>
      <c r="G97" s="2088">
        <v>0</v>
      </c>
      <c r="H97" s="2088">
        <v>0</v>
      </c>
      <c r="I97" s="2088">
        <v>0</v>
      </c>
      <c r="J97" s="2088">
        <f>SUM(D97,G97)</f>
        <v>59</v>
      </c>
      <c r="K97" s="2088">
        <f t="shared" ref="K97:L97" si="38">SUM(E97,H97)</f>
        <v>85</v>
      </c>
      <c r="L97" s="2088">
        <f t="shared" si="38"/>
        <v>144</v>
      </c>
      <c r="M97" s="2081"/>
      <c r="N97" s="2068" t="s">
        <v>541</v>
      </c>
      <c r="O97" s="2718"/>
    </row>
    <row r="98" spans="1:15" ht="17.25" customHeight="1">
      <c r="A98" s="2706" t="s">
        <v>219</v>
      </c>
      <c r="B98" s="2706"/>
      <c r="C98" s="2706"/>
      <c r="D98" s="1665">
        <f t="shared" ref="D98:L98" si="39">SUM(D97,D91:D96)</f>
        <v>392</v>
      </c>
      <c r="E98" s="1688">
        <f t="shared" si="39"/>
        <v>642</v>
      </c>
      <c r="F98" s="1688">
        <f t="shared" si="39"/>
        <v>1034</v>
      </c>
      <c r="G98" s="1688">
        <f t="shared" si="39"/>
        <v>0</v>
      </c>
      <c r="H98" s="1688">
        <f t="shared" si="39"/>
        <v>0</v>
      </c>
      <c r="I98" s="1688">
        <f t="shared" si="39"/>
        <v>0</v>
      </c>
      <c r="J98" s="1688">
        <f t="shared" si="39"/>
        <v>392</v>
      </c>
      <c r="K98" s="1688">
        <f t="shared" si="39"/>
        <v>642</v>
      </c>
      <c r="L98" s="1688">
        <f t="shared" si="39"/>
        <v>1034</v>
      </c>
      <c r="M98" s="1657"/>
      <c r="N98" s="2719" t="s">
        <v>2342</v>
      </c>
      <c r="O98" s="2719"/>
    </row>
    <row r="99" spans="1:15" ht="21.75" customHeight="1">
      <c r="A99" s="2741" t="s">
        <v>203</v>
      </c>
      <c r="B99" s="1637" t="s">
        <v>77</v>
      </c>
      <c r="C99" s="1637"/>
      <c r="D99" s="1665">
        <v>37</v>
      </c>
      <c r="E99" s="1665">
        <v>59</v>
      </c>
      <c r="F99" s="1665">
        <f>SUM(D99:E99)</f>
        <v>96</v>
      </c>
      <c r="G99" s="1665">
        <v>0</v>
      </c>
      <c r="H99" s="1665">
        <v>0</v>
      </c>
      <c r="I99" s="1665">
        <v>0</v>
      </c>
      <c r="J99" s="1665">
        <f>SUM(D99,G99)</f>
        <v>37</v>
      </c>
      <c r="K99" s="1665">
        <f t="shared" ref="K99" si="40">SUM(E99,H99)</f>
        <v>59</v>
      </c>
      <c r="L99" s="1665">
        <f>SUM(J99:K99)</f>
        <v>96</v>
      </c>
      <c r="M99" s="1657"/>
      <c r="N99" s="1638" t="s">
        <v>519</v>
      </c>
      <c r="O99" s="2720" t="s">
        <v>491</v>
      </c>
    </row>
    <row r="100" spans="1:15" ht="21.75" customHeight="1">
      <c r="A100" s="2741"/>
      <c r="B100" s="1637" t="s">
        <v>78</v>
      </c>
      <c r="C100" s="1637"/>
      <c r="D100" s="1672">
        <v>58</v>
      </c>
      <c r="E100" s="1672">
        <v>62</v>
      </c>
      <c r="F100" s="1688">
        <f t="shared" ref="F100:F103" si="41">SUM(D100:E100)</f>
        <v>120</v>
      </c>
      <c r="G100" s="1672">
        <v>1</v>
      </c>
      <c r="H100" s="1672">
        <v>0</v>
      </c>
      <c r="I100" s="1672">
        <v>0</v>
      </c>
      <c r="J100" s="1665">
        <f t="shared" ref="J100:J127" si="42">SUM(D100,G100)</f>
        <v>59</v>
      </c>
      <c r="K100" s="1665">
        <f t="shared" ref="K100:K127" si="43">SUM(E100,H100)</f>
        <v>62</v>
      </c>
      <c r="L100" s="1688">
        <f t="shared" ref="L100:L103" si="44">SUM(J100:K100)</f>
        <v>121</v>
      </c>
      <c r="M100" s="1657"/>
      <c r="N100" s="1638" t="s">
        <v>521</v>
      </c>
      <c r="O100" s="2717"/>
    </row>
    <row r="101" spans="1:15" ht="21.75" customHeight="1">
      <c r="A101" s="2741"/>
      <c r="B101" s="1637" t="s">
        <v>79</v>
      </c>
      <c r="C101" s="1637"/>
      <c r="D101" s="1665">
        <v>52</v>
      </c>
      <c r="E101" s="1665">
        <v>45</v>
      </c>
      <c r="F101" s="1688">
        <f t="shared" si="41"/>
        <v>97</v>
      </c>
      <c r="G101" s="1665">
        <v>0</v>
      </c>
      <c r="H101" s="1665">
        <v>1</v>
      </c>
      <c r="I101" s="1665">
        <v>0</v>
      </c>
      <c r="J101" s="1688">
        <f t="shared" si="42"/>
        <v>52</v>
      </c>
      <c r="K101" s="1665">
        <f t="shared" si="43"/>
        <v>46</v>
      </c>
      <c r="L101" s="1688">
        <f t="shared" si="44"/>
        <v>98</v>
      </c>
      <c r="M101" s="1657"/>
      <c r="N101" s="1638" t="s">
        <v>522</v>
      </c>
      <c r="O101" s="2717"/>
    </row>
    <row r="102" spans="1:15" ht="21.75" customHeight="1">
      <c r="A102" s="2741"/>
      <c r="B102" s="1637" t="s">
        <v>80</v>
      </c>
      <c r="C102" s="1637"/>
      <c r="D102" s="1665">
        <v>33</v>
      </c>
      <c r="E102" s="1665">
        <v>46</v>
      </c>
      <c r="F102" s="1688">
        <f t="shared" si="41"/>
        <v>79</v>
      </c>
      <c r="G102" s="1665">
        <v>0</v>
      </c>
      <c r="H102" s="1665">
        <v>0</v>
      </c>
      <c r="I102" s="1665">
        <v>0</v>
      </c>
      <c r="J102" s="1665">
        <f t="shared" si="42"/>
        <v>33</v>
      </c>
      <c r="K102" s="1665">
        <f t="shared" si="43"/>
        <v>46</v>
      </c>
      <c r="L102" s="1688">
        <f t="shared" si="44"/>
        <v>79</v>
      </c>
      <c r="M102" s="1657"/>
      <c r="N102" s="1638" t="s">
        <v>523</v>
      </c>
      <c r="O102" s="2717"/>
    </row>
    <row r="103" spans="1:15" ht="17.25" customHeight="1">
      <c r="A103" s="2741"/>
      <c r="B103" s="1637" t="s">
        <v>22</v>
      </c>
      <c r="C103" s="1637"/>
      <c r="D103" s="1667">
        <v>37</v>
      </c>
      <c r="E103" s="1667">
        <v>42</v>
      </c>
      <c r="F103" s="1688">
        <f t="shared" si="41"/>
        <v>79</v>
      </c>
      <c r="G103" s="1667">
        <v>0</v>
      </c>
      <c r="H103" s="1667">
        <v>0</v>
      </c>
      <c r="I103" s="1667">
        <v>0</v>
      </c>
      <c r="J103" s="1665">
        <f t="shared" si="42"/>
        <v>37</v>
      </c>
      <c r="K103" s="1665">
        <f t="shared" si="43"/>
        <v>42</v>
      </c>
      <c r="L103" s="1688">
        <f t="shared" si="44"/>
        <v>79</v>
      </c>
      <c r="M103" s="1657"/>
      <c r="N103" s="1638" t="s">
        <v>507</v>
      </c>
      <c r="O103" s="2718"/>
    </row>
    <row r="104" spans="1:15" ht="21.75" customHeight="1">
      <c r="A104" s="2706" t="s">
        <v>219</v>
      </c>
      <c r="B104" s="2706"/>
      <c r="C104" s="2706"/>
      <c r="D104" s="1665">
        <f>SUM(D99:D103)</f>
        <v>217</v>
      </c>
      <c r="E104" s="1688">
        <f t="shared" ref="E104:L104" si="45">SUM(E99:E103)</f>
        <v>254</v>
      </c>
      <c r="F104" s="1688">
        <f t="shared" si="45"/>
        <v>471</v>
      </c>
      <c r="G104" s="1688">
        <f t="shared" si="45"/>
        <v>1</v>
      </c>
      <c r="H104" s="1688">
        <f t="shared" si="45"/>
        <v>1</v>
      </c>
      <c r="I104" s="1688">
        <f t="shared" si="45"/>
        <v>0</v>
      </c>
      <c r="J104" s="1688">
        <f t="shared" si="45"/>
        <v>218</v>
      </c>
      <c r="K104" s="1688">
        <f t="shared" si="45"/>
        <v>255</v>
      </c>
      <c r="L104" s="1688">
        <f t="shared" si="45"/>
        <v>473</v>
      </c>
      <c r="M104" s="1657"/>
      <c r="N104" s="2719" t="s">
        <v>2348</v>
      </c>
      <c r="O104" s="2719"/>
    </row>
    <row r="105" spans="1:15" ht="18" customHeight="1">
      <c r="A105" s="2703" t="s">
        <v>199</v>
      </c>
      <c r="B105" s="1637" t="s">
        <v>22</v>
      </c>
      <c r="C105" s="1637"/>
      <c r="D105" s="996">
        <v>0</v>
      </c>
      <c r="E105" s="996">
        <v>46</v>
      </c>
      <c r="F105" s="996">
        <f>SUM(D105:E105)</f>
        <v>46</v>
      </c>
      <c r="G105" s="996">
        <v>0</v>
      </c>
      <c r="H105" s="996">
        <v>0</v>
      </c>
      <c r="I105" s="996">
        <v>0</v>
      </c>
      <c r="J105" s="1665">
        <f t="shared" si="42"/>
        <v>0</v>
      </c>
      <c r="K105" s="1665">
        <f t="shared" si="43"/>
        <v>46</v>
      </c>
      <c r="L105" s="1665">
        <f t="shared" ref="L105:L127" si="46">SUM(F105,I105)</f>
        <v>46</v>
      </c>
      <c r="M105" s="1657"/>
      <c r="N105" s="1638" t="s">
        <v>507</v>
      </c>
      <c r="O105" s="2720" t="s">
        <v>543</v>
      </c>
    </row>
    <row r="106" spans="1:15" ht="21.75" customHeight="1">
      <c r="A106" s="2704"/>
      <c r="B106" s="1637" t="s">
        <v>100</v>
      </c>
      <c r="C106" s="1637"/>
      <c r="D106" s="996">
        <v>0</v>
      </c>
      <c r="E106" s="1665">
        <v>161</v>
      </c>
      <c r="F106" s="996">
        <f t="shared" ref="F106:F121" si="47">SUM(D106:E106)</f>
        <v>161</v>
      </c>
      <c r="G106" s="1665">
        <v>0</v>
      </c>
      <c r="H106" s="1665">
        <v>0</v>
      </c>
      <c r="I106" s="1665">
        <v>0</v>
      </c>
      <c r="J106" s="1665">
        <f t="shared" si="42"/>
        <v>0</v>
      </c>
      <c r="K106" s="1665">
        <f t="shared" si="43"/>
        <v>161</v>
      </c>
      <c r="L106" s="1665">
        <f t="shared" si="46"/>
        <v>161</v>
      </c>
      <c r="M106" s="1657"/>
      <c r="N106" s="1638" t="s">
        <v>544</v>
      </c>
      <c r="O106" s="2717"/>
    </row>
    <row r="107" spans="1:15" ht="21.75" customHeight="1">
      <c r="A107" s="2704"/>
      <c r="B107" s="1637" t="s">
        <v>101</v>
      </c>
      <c r="C107" s="1637"/>
      <c r="D107" s="996">
        <v>0</v>
      </c>
      <c r="E107" s="1665">
        <v>132</v>
      </c>
      <c r="F107" s="996">
        <f t="shared" si="47"/>
        <v>132</v>
      </c>
      <c r="G107" s="1665">
        <v>0</v>
      </c>
      <c r="H107" s="1665">
        <v>0</v>
      </c>
      <c r="I107" s="1665">
        <v>0</v>
      </c>
      <c r="J107" s="1665">
        <f t="shared" si="42"/>
        <v>0</v>
      </c>
      <c r="K107" s="1665">
        <f t="shared" si="43"/>
        <v>132</v>
      </c>
      <c r="L107" s="1665">
        <f t="shared" si="46"/>
        <v>132</v>
      </c>
      <c r="M107" s="1657"/>
      <c r="N107" s="1638" t="s">
        <v>536</v>
      </c>
      <c r="O107" s="2717"/>
    </row>
    <row r="108" spans="1:15" ht="21.75" customHeight="1">
      <c r="A108" s="2704"/>
      <c r="B108" s="1637" t="s">
        <v>88</v>
      </c>
      <c r="C108" s="1637"/>
      <c r="D108" s="996">
        <v>0</v>
      </c>
      <c r="E108" s="1665">
        <v>145</v>
      </c>
      <c r="F108" s="996">
        <f t="shared" si="47"/>
        <v>145</v>
      </c>
      <c r="G108" s="1665">
        <v>0</v>
      </c>
      <c r="H108" s="1665">
        <v>0</v>
      </c>
      <c r="I108" s="1665">
        <v>0</v>
      </c>
      <c r="J108" s="1665">
        <f t="shared" si="42"/>
        <v>0</v>
      </c>
      <c r="K108" s="1665">
        <f t="shared" si="43"/>
        <v>145</v>
      </c>
      <c r="L108" s="1665">
        <f t="shared" si="46"/>
        <v>145</v>
      </c>
      <c r="M108" s="1657"/>
      <c r="N108" s="1638" t="s">
        <v>538</v>
      </c>
      <c r="O108" s="2717"/>
    </row>
    <row r="109" spans="1:15" ht="17.25" customHeight="1">
      <c r="A109" s="2704"/>
      <c r="B109" s="1637" t="s">
        <v>89</v>
      </c>
      <c r="C109" s="1637"/>
      <c r="D109" s="996">
        <v>0</v>
      </c>
      <c r="E109" s="1665">
        <v>136</v>
      </c>
      <c r="F109" s="996">
        <f t="shared" si="47"/>
        <v>136</v>
      </c>
      <c r="G109" s="1665">
        <v>0</v>
      </c>
      <c r="H109" s="1665">
        <v>0</v>
      </c>
      <c r="I109" s="1665">
        <v>0</v>
      </c>
      <c r="J109" s="1665">
        <f t="shared" si="42"/>
        <v>0</v>
      </c>
      <c r="K109" s="1665">
        <f t="shared" si="43"/>
        <v>136</v>
      </c>
      <c r="L109" s="1665">
        <f t="shared" si="46"/>
        <v>136</v>
      </c>
      <c r="M109" s="1657"/>
      <c r="N109" s="1638" t="s">
        <v>539</v>
      </c>
      <c r="O109" s="2717"/>
    </row>
    <row r="110" spans="1:15" ht="31.5" customHeight="1">
      <c r="A110" s="2704"/>
      <c r="B110" s="1637" t="s">
        <v>200</v>
      </c>
      <c r="C110" s="1637"/>
      <c r="D110" s="996">
        <v>0</v>
      </c>
      <c r="E110" s="1665">
        <v>108</v>
      </c>
      <c r="F110" s="996">
        <f t="shared" si="47"/>
        <v>108</v>
      </c>
      <c r="G110" s="1665">
        <v>0</v>
      </c>
      <c r="H110" s="1665">
        <v>0</v>
      </c>
      <c r="I110" s="1665">
        <v>0</v>
      </c>
      <c r="J110" s="1665">
        <f t="shared" si="42"/>
        <v>0</v>
      </c>
      <c r="K110" s="1665">
        <f t="shared" si="43"/>
        <v>108</v>
      </c>
      <c r="L110" s="1665">
        <f t="shared" si="46"/>
        <v>108</v>
      </c>
      <c r="M110" s="1657"/>
      <c r="N110" s="1641" t="s">
        <v>545</v>
      </c>
      <c r="O110" s="2717"/>
    </row>
    <row r="111" spans="1:15" ht="21.75" customHeight="1">
      <c r="A111" s="2704"/>
      <c r="B111" s="1637" t="s">
        <v>222</v>
      </c>
      <c r="C111" s="1637"/>
      <c r="D111" s="996">
        <v>0</v>
      </c>
      <c r="E111" s="1665">
        <v>135</v>
      </c>
      <c r="F111" s="996">
        <f t="shared" si="47"/>
        <v>135</v>
      </c>
      <c r="G111" s="1665">
        <v>0</v>
      </c>
      <c r="H111" s="1665">
        <v>0</v>
      </c>
      <c r="I111" s="1665">
        <v>0</v>
      </c>
      <c r="J111" s="1665">
        <f t="shared" si="42"/>
        <v>0</v>
      </c>
      <c r="K111" s="1665">
        <f t="shared" si="43"/>
        <v>135</v>
      </c>
      <c r="L111" s="1665">
        <f t="shared" si="46"/>
        <v>135</v>
      </c>
      <c r="M111" s="1657"/>
      <c r="N111" s="1638" t="s">
        <v>546</v>
      </c>
      <c r="O111" s="2717"/>
    </row>
    <row r="112" spans="1:15" ht="21.75" customHeight="1" thickBot="1">
      <c r="A112" s="2704"/>
      <c r="B112" s="2236" t="s">
        <v>148</v>
      </c>
      <c r="C112" s="2188"/>
      <c r="D112" s="2205">
        <v>0</v>
      </c>
      <c r="E112" s="2205">
        <v>100</v>
      </c>
      <c r="F112" s="2205">
        <f t="shared" si="47"/>
        <v>100</v>
      </c>
      <c r="G112" s="2205">
        <v>0</v>
      </c>
      <c r="H112" s="2205">
        <v>0</v>
      </c>
      <c r="I112" s="2205">
        <v>0</v>
      </c>
      <c r="J112" s="2205">
        <f t="shared" si="42"/>
        <v>0</v>
      </c>
      <c r="K112" s="2205">
        <f t="shared" si="43"/>
        <v>100</v>
      </c>
      <c r="L112" s="2205">
        <f t="shared" si="46"/>
        <v>100</v>
      </c>
      <c r="M112" s="2160"/>
      <c r="N112" s="2237" t="s">
        <v>547</v>
      </c>
      <c r="O112" s="2717"/>
    </row>
    <row r="113" spans="1:15" ht="21.75" customHeight="1" thickTop="1">
      <c r="A113" s="2181"/>
      <c r="B113" s="979"/>
      <c r="C113" s="979"/>
      <c r="D113" s="2212"/>
      <c r="E113" s="2212"/>
      <c r="F113" s="2212"/>
      <c r="G113" s="2212"/>
      <c r="H113" s="2212"/>
      <c r="I113" s="2212"/>
      <c r="J113" s="2212"/>
      <c r="K113" s="2212"/>
      <c r="L113" s="2212"/>
      <c r="M113" s="2238"/>
      <c r="N113" s="2183"/>
      <c r="O113" s="2239"/>
    </row>
    <row r="114" spans="1:15" ht="21.75" customHeight="1">
      <c r="A114" s="2153"/>
      <c r="B114" s="2213"/>
      <c r="C114" s="2159"/>
      <c r="D114" s="2213"/>
      <c r="E114" s="2213"/>
      <c r="F114" s="2213"/>
      <c r="G114" s="2213"/>
      <c r="H114" s="2213"/>
      <c r="I114" s="2213"/>
      <c r="J114" s="2213"/>
      <c r="K114" s="2213"/>
      <c r="L114" s="2213"/>
      <c r="M114" s="1036"/>
      <c r="N114" s="2184"/>
      <c r="O114" s="2154"/>
    </row>
    <row r="115" spans="1:15" ht="20.100000000000001" customHeight="1" thickBot="1">
      <c r="A115" s="2729" t="s">
        <v>1103</v>
      </c>
      <c r="B115" s="2729"/>
      <c r="C115" s="1653"/>
      <c r="D115" s="999"/>
      <c r="E115" s="999"/>
      <c r="F115" s="999"/>
      <c r="G115" s="999"/>
      <c r="H115" s="999"/>
      <c r="I115" s="999"/>
      <c r="J115" s="999"/>
      <c r="K115" s="999"/>
      <c r="L115" s="999"/>
      <c r="M115" s="1036"/>
      <c r="N115" s="1655"/>
      <c r="O115" s="74" t="s">
        <v>1645</v>
      </c>
    </row>
    <row r="116" spans="1:15" ht="20.100000000000001" customHeight="1" thickTop="1">
      <c r="A116" s="2695" t="s">
        <v>53</v>
      </c>
      <c r="B116" s="2695" t="s">
        <v>54</v>
      </c>
      <c r="C116" s="2695" t="s">
        <v>55</v>
      </c>
      <c r="D116" s="2695" t="s">
        <v>45</v>
      </c>
      <c r="E116" s="2695"/>
      <c r="F116" s="2695"/>
      <c r="G116" s="2695" t="s">
        <v>46</v>
      </c>
      <c r="H116" s="2695"/>
      <c r="I116" s="2695"/>
      <c r="J116" s="2695" t="s">
        <v>905</v>
      </c>
      <c r="K116" s="2695"/>
      <c r="L116" s="2695"/>
      <c r="M116" s="2696" t="s">
        <v>503</v>
      </c>
      <c r="N116" s="2696" t="s">
        <v>509</v>
      </c>
      <c r="O116" s="2696" t="s">
        <v>502</v>
      </c>
    </row>
    <row r="117" spans="1:15" ht="20.100000000000001" customHeight="1">
      <c r="A117" s="2690"/>
      <c r="B117" s="2690"/>
      <c r="C117" s="2690"/>
      <c r="D117" s="1633"/>
      <c r="E117" s="1633" t="s">
        <v>1673</v>
      </c>
      <c r="F117" s="1633"/>
      <c r="G117" s="1633"/>
      <c r="H117" s="1633" t="s">
        <v>463</v>
      </c>
      <c r="I117" s="1633"/>
      <c r="J117" s="1633"/>
      <c r="K117" s="1633" t="s">
        <v>464</v>
      </c>
      <c r="L117" s="1633"/>
      <c r="M117" s="2697"/>
      <c r="N117" s="2697"/>
      <c r="O117" s="2697"/>
    </row>
    <row r="118" spans="1:15" ht="20.100000000000001" customHeight="1">
      <c r="A118" s="2690"/>
      <c r="B118" s="2690"/>
      <c r="C118" s="2690"/>
      <c r="D118" s="1658" t="s">
        <v>931</v>
      </c>
      <c r="E118" s="493" t="s">
        <v>1126</v>
      </c>
      <c r="F118" s="1658" t="s">
        <v>954</v>
      </c>
      <c r="G118" s="1658" t="s">
        <v>931</v>
      </c>
      <c r="H118" s="493" t="s">
        <v>1126</v>
      </c>
      <c r="I118" s="1658" t="s">
        <v>954</v>
      </c>
      <c r="J118" s="1658" t="s">
        <v>931</v>
      </c>
      <c r="K118" s="493" t="s">
        <v>1126</v>
      </c>
      <c r="L118" s="1658" t="s">
        <v>954</v>
      </c>
      <c r="M118" s="2697"/>
      <c r="N118" s="2697"/>
      <c r="O118" s="2697"/>
    </row>
    <row r="119" spans="1:15" ht="21.75" customHeight="1" thickBot="1">
      <c r="A119" s="2707"/>
      <c r="B119" s="2707"/>
      <c r="C119" s="2707"/>
      <c r="D119" s="415" t="s">
        <v>934</v>
      </c>
      <c r="E119" s="415" t="s">
        <v>935</v>
      </c>
      <c r="F119" s="415" t="s">
        <v>936</v>
      </c>
      <c r="G119" s="415" t="s">
        <v>934</v>
      </c>
      <c r="H119" s="415" t="s">
        <v>935</v>
      </c>
      <c r="I119" s="415" t="s">
        <v>936</v>
      </c>
      <c r="J119" s="415" t="s">
        <v>934</v>
      </c>
      <c r="K119" s="415" t="s">
        <v>935</v>
      </c>
      <c r="L119" s="415" t="s">
        <v>936</v>
      </c>
      <c r="M119" s="2698"/>
      <c r="N119" s="2698"/>
      <c r="O119" s="2698"/>
    </row>
    <row r="120" spans="1:15" ht="32.25" customHeight="1">
      <c r="A120" s="2715" t="s">
        <v>199</v>
      </c>
      <c r="B120" s="1637" t="s">
        <v>208</v>
      </c>
      <c r="C120" s="1637"/>
      <c r="D120" s="996">
        <v>0</v>
      </c>
      <c r="E120" s="1665">
        <v>103</v>
      </c>
      <c r="F120" s="996">
        <f t="shared" si="47"/>
        <v>103</v>
      </c>
      <c r="G120" s="1665">
        <v>0</v>
      </c>
      <c r="H120" s="1665">
        <v>0</v>
      </c>
      <c r="I120" s="1665">
        <v>0</v>
      </c>
      <c r="J120" s="1665">
        <f t="shared" si="42"/>
        <v>0</v>
      </c>
      <c r="K120" s="1665">
        <f t="shared" si="43"/>
        <v>103</v>
      </c>
      <c r="L120" s="1665">
        <f t="shared" si="46"/>
        <v>103</v>
      </c>
      <c r="M120" s="1657"/>
      <c r="N120" s="1641" t="s">
        <v>548</v>
      </c>
      <c r="O120" s="2716" t="s">
        <v>543</v>
      </c>
    </row>
    <row r="121" spans="1:15" ht="18.75" customHeight="1">
      <c r="A121" s="2705"/>
      <c r="B121" s="1637" t="s">
        <v>158</v>
      </c>
      <c r="C121" s="1637"/>
      <c r="D121" s="996">
        <v>0</v>
      </c>
      <c r="E121" s="1665">
        <v>102</v>
      </c>
      <c r="F121" s="996">
        <f t="shared" si="47"/>
        <v>102</v>
      </c>
      <c r="G121" s="1665">
        <v>0</v>
      </c>
      <c r="H121" s="1665">
        <v>0</v>
      </c>
      <c r="I121" s="1665">
        <v>0</v>
      </c>
      <c r="J121" s="1665">
        <f t="shared" si="42"/>
        <v>0</v>
      </c>
      <c r="K121" s="1665">
        <f t="shared" si="43"/>
        <v>102</v>
      </c>
      <c r="L121" s="1665">
        <f t="shared" si="46"/>
        <v>102</v>
      </c>
      <c r="M121" s="1657"/>
      <c r="N121" s="1638" t="s">
        <v>549</v>
      </c>
      <c r="O121" s="2718"/>
    </row>
    <row r="122" spans="1:15" ht="18.75" customHeight="1">
      <c r="A122" s="2706" t="s">
        <v>219</v>
      </c>
      <c r="B122" s="2706"/>
      <c r="C122" s="2706"/>
      <c r="D122" s="1665">
        <f t="shared" ref="D122:L122" si="48">SUM(D105:D121)</f>
        <v>0</v>
      </c>
      <c r="E122" s="1688">
        <f t="shared" si="48"/>
        <v>1168</v>
      </c>
      <c r="F122" s="1688">
        <f t="shared" si="48"/>
        <v>1168</v>
      </c>
      <c r="G122" s="1688">
        <f t="shared" si="48"/>
        <v>0</v>
      </c>
      <c r="H122" s="1688">
        <f t="shared" si="48"/>
        <v>0</v>
      </c>
      <c r="I122" s="1688">
        <f t="shared" si="48"/>
        <v>0</v>
      </c>
      <c r="J122" s="1688">
        <f t="shared" si="48"/>
        <v>0</v>
      </c>
      <c r="K122" s="1688">
        <f t="shared" si="48"/>
        <v>1168</v>
      </c>
      <c r="L122" s="1688">
        <f t="shared" si="48"/>
        <v>1168</v>
      </c>
      <c r="M122" s="1657"/>
      <c r="N122" s="2719" t="s">
        <v>2342</v>
      </c>
      <c r="O122" s="2719"/>
    </row>
    <row r="123" spans="1:15" ht="18.75" customHeight="1">
      <c r="A123" s="2703" t="s">
        <v>65</v>
      </c>
      <c r="B123" s="2624" t="s">
        <v>100</v>
      </c>
      <c r="C123" s="2619"/>
      <c r="D123" s="2623">
        <v>48</v>
      </c>
      <c r="E123" s="2623">
        <v>90</v>
      </c>
      <c r="F123" s="2623">
        <f>SUM(D123:E123)</f>
        <v>138</v>
      </c>
      <c r="G123" s="2623">
        <v>0</v>
      </c>
      <c r="H123" s="2623">
        <v>0</v>
      </c>
      <c r="I123" s="2623">
        <v>0</v>
      </c>
      <c r="J123" s="2623">
        <f t="shared" si="42"/>
        <v>48</v>
      </c>
      <c r="K123" s="2623">
        <f t="shared" si="43"/>
        <v>90</v>
      </c>
      <c r="L123" s="2623">
        <f t="shared" si="46"/>
        <v>138</v>
      </c>
      <c r="M123" s="2621"/>
      <c r="N123" s="2620" t="s">
        <v>544</v>
      </c>
      <c r="O123" s="2702" t="s">
        <v>1168</v>
      </c>
    </row>
    <row r="124" spans="1:15" ht="18.75" customHeight="1">
      <c r="A124" s="2704"/>
      <c r="B124" s="2624" t="s">
        <v>101</v>
      </c>
      <c r="C124" s="2619"/>
      <c r="D124" s="2623">
        <v>18</v>
      </c>
      <c r="E124" s="2623">
        <v>62</v>
      </c>
      <c r="F124" s="2623">
        <f t="shared" ref="F124:F126" si="49">SUM(D124:E124)</f>
        <v>80</v>
      </c>
      <c r="G124" s="2623">
        <v>0</v>
      </c>
      <c r="H124" s="2623">
        <v>0</v>
      </c>
      <c r="I124" s="2623">
        <v>0</v>
      </c>
      <c r="J124" s="2623">
        <f t="shared" si="42"/>
        <v>18</v>
      </c>
      <c r="K124" s="2623">
        <f t="shared" si="43"/>
        <v>62</v>
      </c>
      <c r="L124" s="2623">
        <f t="shared" si="46"/>
        <v>80</v>
      </c>
      <c r="M124" s="2621"/>
      <c r="N124" s="2620" t="s">
        <v>536</v>
      </c>
      <c r="O124" s="2700"/>
    </row>
    <row r="125" spans="1:15" ht="18.75" customHeight="1">
      <c r="A125" s="2704"/>
      <c r="B125" s="2624" t="s">
        <v>88</v>
      </c>
      <c r="C125" s="2619"/>
      <c r="D125" s="2623">
        <v>47</v>
      </c>
      <c r="E125" s="2623">
        <v>54</v>
      </c>
      <c r="F125" s="2623">
        <f t="shared" si="49"/>
        <v>101</v>
      </c>
      <c r="G125" s="2623">
        <v>0</v>
      </c>
      <c r="H125" s="2623">
        <v>0</v>
      </c>
      <c r="I125" s="2623">
        <v>0</v>
      </c>
      <c r="J125" s="2623">
        <f t="shared" si="42"/>
        <v>47</v>
      </c>
      <c r="K125" s="2623">
        <f t="shared" si="43"/>
        <v>54</v>
      </c>
      <c r="L125" s="2623">
        <f t="shared" si="46"/>
        <v>101</v>
      </c>
      <c r="M125" s="2621"/>
      <c r="N125" s="2620" t="s">
        <v>538</v>
      </c>
      <c r="O125" s="2700"/>
    </row>
    <row r="126" spans="1:15" ht="18.75" customHeight="1">
      <c r="A126" s="2704"/>
      <c r="B126" s="2624" t="s">
        <v>89</v>
      </c>
      <c r="C126" s="2619"/>
      <c r="D126" s="2623">
        <v>66</v>
      </c>
      <c r="E126" s="2623">
        <v>76</v>
      </c>
      <c r="F126" s="2623">
        <f t="shared" si="49"/>
        <v>142</v>
      </c>
      <c r="G126" s="2623">
        <v>0</v>
      </c>
      <c r="H126" s="2623">
        <v>0</v>
      </c>
      <c r="I126" s="2623">
        <v>0</v>
      </c>
      <c r="J126" s="2623">
        <f t="shared" si="42"/>
        <v>66</v>
      </c>
      <c r="K126" s="2623">
        <f t="shared" si="43"/>
        <v>76</v>
      </c>
      <c r="L126" s="2623">
        <f t="shared" si="46"/>
        <v>142</v>
      </c>
      <c r="M126" s="2621"/>
      <c r="N126" s="2620" t="s">
        <v>539</v>
      </c>
      <c r="O126" s="2700"/>
    </row>
    <row r="127" spans="1:15" ht="18.75" customHeight="1">
      <c r="A127" s="2704"/>
      <c r="B127" s="2624" t="s">
        <v>156</v>
      </c>
      <c r="C127" s="2619"/>
      <c r="D127" s="2623">
        <v>52</v>
      </c>
      <c r="E127" s="2623">
        <v>66</v>
      </c>
      <c r="F127" s="2623">
        <f>SUM(D127:E127)</f>
        <v>118</v>
      </c>
      <c r="G127" s="2623">
        <v>0</v>
      </c>
      <c r="H127" s="2623">
        <v>1</v>
      </c>
      <c r="I127" s="2623">
        <v>1</v>
      </c>
      <c r="J127" s="2623">
        <f t="shared" si="42"/>
        <v>52</v>
      </c>
      <c r="K127" s="2623">
        <f t="shared" si="43"/>
        <v>67</v>
      </c>
      <c r="L127" s="2623">
        <f t="shared" si="46"/>
        <v>119</v>
      </c>
      <c r="M127" s="2621"/>
      <c r="N127" s="2620" t="s">
        <v>550</v>
      </c>
      <c r="O127" s="2700"/>
    </row>
    <row r="128" spans="1:15" ht="18.75" customHeight="1">
      <c r="A128" s="2704"/>
      <c r="B128" s="2624" t="s">
        <v>90</v>
      </c>
      <c r="C128" s="2619"/>
      <c r="D128" s="2623">
        <v>70</v>
      </c>
      <c r="E128" s="2623">
        <v>55</v>
      </c>
      <c r="F128" s="2623">
        <f>SUM(D128:E128)</f>
        <v>125</v>
      </c>
      <c r="G128" s="2623">
        <v>1</v>
      </c>
      <c r="H128" s="2623">
        <v>0</v>
      </c>
      <c r="I128" s="2623">
        <v>1</v>
      </c>
      <c r="J128" s="2623">
        <f t="shared" ref="J128:K130" si="50">SUM(D128,G128)</f>
        <v>71</v>
      </c>
      <c r="K128" s="2623">
        <f t="shared" si="50"/>
        <v>55</v>
      </c>
      <c r="L128" s="2623">
        <f t="shared" ref="L128" si="51">SUM(F128,I128)</f>
        <v>126</v>
      </c>
      <c r="M128" s="2621"/>
      <c r="N128" s="2620" t="s">
        <v>551</v>
      </c>
      <c r="O128" s="2700"/>
    </row>
    <row r="129" spans="1:15" ht="18.75" customHeight="1">
      <c r="A129" s="2704"/>
      <c r="B129" s="2624" t="s">
        <v>91</v>
      </c>
      <c r="C129" s="2619"/>
      <c r="D129" s="2623">
        <v>69</v>
      </c>
      <c r="E129" s="2623">
        <v>129</v>
      </c>
      <c r="F129" s="2623">
        <f t="shared" ref="F129:F130" si="52">SUM(D129:E129)</f>
        <v>198</v>
      </c>
      <c r="G129" s="2623">
        <v>0</v>
      </c>
      <c r="H129" s="2623">
        <v>0</v>
      </c>
      <c r="I129" s="2623">
        <v>0</v>
      </c>
      <c r="J129" s="2623">
        <f t="shared" si="50"/>
        <v>69</v>
      </c>
      <c r="K129" s="2623">
        <f t="shared" si="50"/>
        <v>129</v>
      </c>
      <c r="L129" s="2623">
        <f t="shared" ref="L129:L130" si="53">SUM(F129,I129)</f>
        <v>198</v>
      </c>
      <c r="M129" s="339"/>
      <c r="N129" s="2620" t="s">
        <v>552</v>
      </c>
      <c r="O129" s="2700"/>
    </row>
    <row r="130" spans="1:15" ht="18.75" customHeight="1">
      <c r="A130" s="2705"/>
      <c r="B130" s="2624" t="s">
        <v>92</v>
      </c>
      <c r="C130" s="2619"/>
      <c r="D130" s="2623">
        <v>18</v>
      </c>
      <c r="E130" s="2623">
        <v>34</v>
      </c>
      <c r="F130" s="2623">
        <f t="shared" si="52"/>
        <v>52</v>
      </c>
      <c r="G130" s="2623">
        <v>0</v>
      </c>
      <c r="H130" s="2623">
        <v>0</v>
      </c>
      <c r="I130" s="2623">
        <v>0</v>
      </c>
      <c r="J130" s="2623">
        <f t="shared" si="50"/>
        <v>18</v>
      </c>
      <c r="K130" s="2623">
        <f t="shared" si="50"/>
        <v>34</v>
      </c>
      <c r="L130" s="2623">
        <f t="shared" si="53"/>
        <v>52</v>
      </c>
      <c r="M130" s="339"/>
      <c r="N130" s="2620" t="s">
        <v>553</v>
      </c>
      <c r="O130" s="2701"/>
    </row>
    <row r="131" spans="1:15" ht="18.75" customHeight="1">
      <c r="A131" s="2706" t="s">
        <v>219</v>
      </c>
      <c r="B131" s="2706"/>
      <c r="C131" s="2706"/>
      <c r="D131" s="1665">
        <f>SUM(D123:D127,D128:D130)</f>
        <v>388</v>
      </c>
      <c r="E131" s="1688">
        <f>SUM(E123:E127,E128:E130)</f>
        <v>566</v>
      </c>
      <c r="F131" s="1688">
        <f>SUM(F123:F127,F128:F130)</f>
        <v>954</v>
      </c>
      <c r="G131" s="1688">
        <f>SUM(G123:G127,G128:G130)</f>
        <v>1</v>
      </c>
      <c r="H131" s="1688">
        <f>SUM(H123:H127,H128:H130)</f>
        <v>1</v>
      </c>
      <c r="I131" s="1688">
        <v>2</v>
      </c>
      <c r="J131" s="1688">
        <f>SUM(J123:J127,J128:J130)</f>
        <v>389</v>
      </c>
      <c r="K131" s="1688">
        <f>SUM(K123:K127,K128:K130)</f>
        <v>567</v>
      </c>
      <c r="L131" s="1688">
        <f>SUM(J131:K131)</f>
        <v>956</v>
      </c>
      <c r="M131" s="339"/>
      <c r="N131" s="2719" t="s">
        <v>2342</v>
      </c>
      <c r="O131" s="2719"/>
    </row>
    <row r="132" spans="1:15" ht="18.75" customHeight="1">
      <c r="A132" s="2703" t="s">
        <v>66</v>
      </c>
      <c r="B132" s="1637" t="s">
        <v>101</v>
      </c>
      <c r="C132" s="1637"/>
      <c r="D132" s="996">
        <v>17</v>
      </c>
      <c r="E132" s="996">
        <v>54</v>
      </c>
      <c r="F132" s="996">
        <f>SUM(D132:E132)</f>
        <v>71</v>
      </c>
      <c r="G132" s="996">
        <v>0</v>
      </c>
      <c r="H132" s="996">
        <v>0</v>
      </c>
      <c r="I132" s="996">
        <v>0</v>
      </c>
      <c r="J132" s="996">
        <f>SUM(D132,G132)</f>
        <v>17</v>
      </c>
      <c r="K132" s="996">
        <f t="shared" ref="K132:L132" si="54">SUM(E132,H132)</f>
        <v>54</v>
      </c>
      <c r="L132" s="996">
        <f t="shared" si="54"/>
        <v>71</v>
      </c>
      <c r="M132" s="367"/>
      <c r="N132" s="929" t="s">
        <v>536</v>
      </c>
      <c r="O132" s="2702" t="s">
        <v>495</v>
      </c>
    </row>
    <row r="133" spans="1:15" ht="18.75" customHeight="1">
      <c r="A133" s="2704"/>
      <c r="B133" s="1637" t="s">
        <v>145</v>
      </c>
      <c r="C133" s="1637"/>
      <c r="D133" s="1665">
        <v>3</v>
      </c>
      <c r="E133" s="1665">
        <v>11</v>
      </c>
      <c r="F133" s="996">
        <f t="shared" ref="F133:F140" si="55">SUM(D133:E133)</f>
        <v>14</v>
      </c>
      <c r="G133" s="1665">
        <v>0</v>
      </c>
      <c r="H133" s="1665">
        <v>0</v>
      </c>
      <c r="I133" s="1665">
        <v>0</v>
      </c>
      <c r="J133" s="996">
        <f t="shared" ref="J133:J140" si="56">SUM(D133,G133)</f>
        <v>3</v>
      </c>
      <c r="K133" s="996">
        <f t="shared" ref="K133:K140" si="57">SUM(E133,H133)</f>
        <v>11</v>
      </c>
      <c r="L133" s="996">
        <f t="shared" ref="L133:L140" si="58">SUM(F133,I133)</f>
        <v>14</v>
      </c>
      <c r="M133" s="1657"/>
      <c r="N133" s="1638" t="s">
        <v>554</v>
      </c>
      <c r="O133" s="2700"/>
    </row>
    <row r="134" spans="1:15" ht="18.75" customHeight="1">
      <c r="A134" s="2704"/>
      <c r="B134" s="1637" t="s">
        <v>146</v>
      </c>
      <c r="C134" s="1637"/>
      <c r="D134" s="1665">
        <v>18</v>
      </c>
      <c r="E134" s="1665">
        <v>39</v>
      </c>
      <c r="F134" s="996">
        <f t="shared" si="55"/>
        <v>57</v>
      </c>
      <c r="G134" s="1665">
        <v>0</v>
      </c>
      <c r="H134" s="1665">
        <v>0</v>
      </c>
      <c r="I134" s="1665">
        <v>0</v>
      </c>
      <c r="J134" s="996">
        <f t="shared" si="56"/>
        <v>18</v>
      </c>
      <c r="K134" s="996">
        <f t="shared" si="57"/>
        <v>39</v>
      </c>
      <c r="L134" s="996">
        <f t="shared" si="58"/>
        <v>57</v>
      </c>
      <c r="M134" s="1657"/>
      <c r="N134" s="1638" t="s">
        <v>555</v>
      </c>
      <c r="O134" s="2700"/>
    </row>
    <row r="135" spans="1:15" ht="18.75" customHeight="1">
      <c r="A135" s="2704"/>
      <c r="B135" s="1637" t="s">
        <v>154</v>
      </c>
      <c r="C135" s="1637"/>
      <c r="D135" s="1665">
        <v>26</v>
      </c>
      <c r="E135" s="1665">
        <v>55</v>
      </c>
      <c r="F135" s="996">
        <f t="shared" si="55"/>
        <v>81</v>
      </c>
      <c r="G135" s="1665">
        <v>0</v>
      </c>
      <c r="H135" s="1665">
        <v>0</v>
      </c>
      <c r="I135" s="1665">
        <v>0</v>
      </c>
      <c r="J135" s="996">
        <f t="shared" si="56"/>
        <v>26</v>
      </c>
      <c r="K135" s="996">
        <f t="shared" si="57"/>
        <v>55</v>
      </c>
      <c r="L135" s="996">
        <f t="shared" si="58"/>
        <v>81</v>
      </c>
      <c r="M135" s="1657"/>
      <c r="N135" s="1638" t="s">
        <v>556</v>
      </c>
      <c r="O135" s="2700"/>
    </row>
    <row r="136" spans="1:15" ht="18.75" customHeight="1">
      <c r="A136" s="2704"/>
      <c r="B136" s="1637" t="s">
        <v>153</v>
      </c>
      <c r="C136" s="1637"/>
      <c r="D136" s="1665">
        <v>16</v>
      </c>
      <c r="E136" s="1665">
        <v>31</v>
      </c>
      <c r="F136" s="996">
        <f t="shared" si="55"/>
        <v>47</v>
      </c>
      <c r="G136" s="1665">
        <v>0</v>
      </c>
      <c r="H136" s="1665">
        <v>0</v>
      </c>
      <c r="I136" s="1665">
        <v>0</v>
      </c>
      <c r="J136" s="996">
        <f t="shared" si="56"/>
        <v>16</v>
      </c>
      <c r="K136" s="996">
        <f t="shared" si="57"/>
        <v>31</v>
      </c>
      <c r="L136" s="996">
        <f t="shared" si="58"/>
        <v>47</v>
      </c>
      <c r="M136" s="1657"/>
      <c r="N136" s="1638" t="s">
        <v>557</v>
      </c>
      <c r="O136" s="2700"/>
    </row>
    <row r="137" spans="1:15" ht="18.75" customHeight="1">
      <c r="A137" s="2704"/>
      <c r="B137" s="1637" t="s">
        <v>149</v>
      </c>
      <c r="C137" s="1637"/>
      <c r="D137" s="1665">
        <v>11</v>
      </c>
      <c r="E137" s="1665">
        <v>37</v>
      </c>
      <c r="F137" s="996">
        <f t="shared" si="55"/>
        <v>48</v>
      </c>
      <c r="G137" s="1665">
        <v>0</v>
      </c>
      <c r="H137" s="1665">
        <v>0</v>
      </c>
      <c r="I137" s="1665">
        <v>0</v>
      </c>
      <c r="J137" s="996">
        <f t="shared" si="56"/>
        <v>11</v>
      </c>
      <c r="K137" s="996">
        <f t="shared" si="57"/>
        <v>37</v>
      </c>
      <c r="L137" s="996">
        <f t="shared" si="58"/>
        <v>48</v>
      </c>
      <c r="M137" s="1657"/>
      <c r="N137" s="1638" t="s">
        <v>558</v>
      </c>
      <c r="O137" s="2700"/>
    </row>
    <row r="138" spans="1:15" ht="18.75" customHeight="1">
      <c r="A138" s="2704"/>
      <c r="B138" s="1637" t="s">
        <v>151</v>
      </c>
      <c r="C138" s="1637"/>
      <c r="D138" s="1665">
        <v>9</v>
      </c>
      <c r="E138" s="1665">
        <v>31</v>
      </c>
      <c r="F138" s="996">
        <f t="shared" si="55"/>
        <v>40</v>
      </c>
      <c r="G138" s="1665">
        <v>0</v>
      </c>
      <c r="H138" s="1665">
        <v>0</v>
      </c>
      <c r="I138" s="1665">
        <v>0</v>
      </c>
      <c r="J138" s="996">
        <f t="shared" si="56"/>
        <v>9</v>
      </c>
      <c r="K138" s="996">
        <f t="shared" si="57"/>
        <v>31</v>
      </c>
      <c r="L138" s="996">
        <f t="shared" si="58"/>
        <v>40</v>
      </c>
      <c r="M138" s="1657"/>
      <c r="N138" s="1638" t="s">
        <v>559</v>
      </c>
      <c r="O138" s="2700"/>
    </row>
    <row r="139" spans="1:15" ht="18.75" customHeight="1">
      <c r="A139" s="2704"/>
      <c r="B139" s="1637" t="s">
        <v>152</v>
      </c>
      <c r="C139" s="1637"/>
      <c r="D139" s="1665">
        <v>12</v>
      </c>
      <c r="E139" s="1665">
        <v>24</v>
      </c>
      <c r="F139" s="996">
        <f t="shared" si="55"/>
        <v>36</v>
      </c>
      <c r="G139" s="1665">
        <v>0</v>
      </c>
      <c r="H139" s="1665">
        <v>0</v>
      </c>
      <c r="I139" s="1665">
        <v>0</v>
      </c>
      <c r="J139" s="996">
        <f t="shared" si="56"/>
        <v>12</v>
      </c>
      <c r="K139" s="996">
        <f t="shared" si="57"/>
        <v>24</v>
      </c>
      <c r="L139" s="996">
        <f t="shared" si="58"/>
        <v>36</v>
      </c>
      <c r="M139" s="1657"/>
      <c r="N139" s="1638" t="s">
        <v>560</v>
      </c>
      <c r="O139" s="2700"/>
    </row>
    <row r="140" spans="1:15" ht="18.75" customHeight="1">
      <c r="A140" s="2704"/>
      <c r="B140" s="2326" t="s">
        <v>155</v>
      </c>
      <c r="C140" s="2326"/>
      <c r="D140" s="2331">
        <v>16</v>
      </c>
      <c r="E140" s="2331">
        <v>29</v>
      </c>
      <c r="F140" s="2333">
        <f t="shared" si="55"/>
        <v>45</v>
      </c>
      <c r="G140" s="2331">
        <v>0</v>
      </c>
      <c r="H140" s="2331">
        <v>0</v>
      </c>
      <c r="I140" s="2331">
        <v>0</v>
      </c>
      <c r="J140" s="2333">
        <f t="shared" si="56"/>
        <v>16</v>
      </c>
      <c r="K140" s="2333">
        <f t="shared" si="57"/>
        <v>29</v>
      </c>
      <c r="L140" s="2333">
        <f t="shared" si="58"/>
        <v>45</v>
      </c>
      <c r="M140" s="2316"/>
      <c r="N140" s="2336" t="s">
        <v>561</v>
      </c>
      <c r="O140" s="2700"/>
    </row>
    <row r="141" spans="1:15" ht="18.75" customHeight="1" thickBot="1">
      <c r="A141" s="2728" t="s">
        <v>219</v>
      </c>
      <c r="B141" s="2728"/>
      <c r="C141" s="2728"/>
      <c r="D141" s="317">
        <f t="shared" ref="D141:L141" si="59">SUM(D132:D140)</f>
        <v>128</v>
      </c>
      <c r="E141" s="317">
        <f t="shared" si="59"/>
        <v>311</v>
      </c>
      <c r="F141" s="317">
        <f t="shared" si="59"/>
        <v>439</v>
      </c>
      <c r="G141" s="317">
        <f t="shared" si="59"/>
        <v>0</v>
      </c>
      <c r="H141" s="317">
        <f t="shared" si="59"/>
        <v>0</v>
      </c>
      <c r="I141" s="317">
        <f t="shared" si="59"/>
        <v>0</v>
      </c>
      <c r="J141" s="317">
        <f t="shared" si="59"/>
        <v>128</v>
      </c>
      <c r="K141" s="317">
        <f t="shared" si="59"/>
        <v>311</v>
      </c>
      <c r="L141" s="317">
        <f t="shared" si="59"/>
        <v>439</v>
      </c>
      <c r="M141" s="338"/>
      <c r="N141" s="2713" t="s">
        <v>2342</v>
      </c>
      <c r="O141" s="2713"/>
    </row>
    <row r="142" spans="1:15" ht="18.75" customHeight="1" thickTop="1">
      <c r="A142" s="2066"/>
      <c r="B142" s="2066"/>
      <c r="C142" s="2066"/>
      <c r="D142" s="2092"/>
      <c r="E142" s="2092"/>
      <c r="F142" s="2092"/>
      <c r="G142" s="2092"/>
      <c r="H142" s="2092"/>
      <c r="I142" s="2092"/>
      <c r="J142" s="2092"/>
      <c r="K142" s="2092"/>
      <c r="L142" s="2092"/>
      <c r="M142" s="1036"/>
      <c r="N142" s="2063"/>
      <c r="O142" s="2063"/>
    </row>
    <row r="143" spans="1:15" ht="18.75" customHeight="1">
      <c r="A143" s="2153"/>
      <c r="B143" s="2153"/>
      <c r="C143" s="2153"/>
      <c r="D143" s="2213"/>
      <c r="E143" s="2213"/>
      <c r="F143" s="2213"/>
      <c r="G143" s="2213"/>
      <c r="H143" s="2213"/>
      <c r="I143" s="2213"/>
      <c r="J143" s="2213"/>
      <c r="K143" s="2213"/>
      <c r="L143" s="2213"/>
      <c r="M143" s="1036"/>
      <c r="N143" s="2155"/>
      <c r="O143" s="2155"/>
    </row>
    <row r="144" spans="1:15" ht="18.75" customHeight="1">
      <c r="A144" s="2153"/>
      <c r="B144" s="2153"/>
      <c r="C144" s="2153"/>
      <c r="D144" s="2213"/>
      <c r="E144" s="2213"/>
      <c r="F144" s="2213"/>
      <c r="G144" s="2213"/>
      <c r="H144" s="2213"/>
      <c r="I144" s="2213"/>
      <c r="J144" s="2213"/>
      <c r="K144" s="2213"/>
      <c r="L144" s="2213"/>
      <c r="M144" s="1036"/>
      <c r="N144" s="2155"/>
      <c r="O144" s="2155"/>
    </row>
    <row r="145" spans="1:17" ht="20.100000000000001" customHeight="1" thickBot="1">
      <c r="A145" s="2729" t="s">
        <v>1103</v>
      </c>
      <c r="B145" s="2729"/>
      <c r="C145" s="1653"/>
      <c r="D145" s="999"/>
      <c r="E145" s="999"/>
      <c r="F145" s="999"/>
      <c r="G145" s="999"/>
      <c r="H145" s="999"/>
      <c r="I145" s="999"/>
      <c r="J145" s="999"/>
      <c r="K145" s="999"/>
      <c r="L145" s="999"/>
      <c r="M145" s="1036"/>
      <c r="N145" s="1655"/>
      <c r="O145" s="74" t="s">
        <v>1645</v>
      </c>
    </row>
    <row r="146" spans="1:17" ht="20.100000000000001" customHeight="1" thickTop="1">
      <c r="A146" s="2695" t="s">
        <v>53</v>
      </c>
      <c r="B146" s="2695" t="s">
        <v>54</v>
      </c>
      <c r="C146" s="2695" t="s">
        <v>55</v>
      </c>
      <c r="D146" s="2695" t="s">
        <v>45</v>
      </c>
      <c r="E146" s="2695"/>
      <c r="F146" s="2695"/>
      <c r="G146" s="2695" t="s">
        <v>46</v>
      </c>
      <c r="H146" s="2695"/>
      <c r="I146" s="2695"/>
      <c r="J146" s="2695" t="s">
        <v>905</v>
      </c>
      <c r="K146" s="2695"/>
      <c r="L146" s="2695"/>
      <c r="M146" s="2696" t="s">
        <v>503</v>
      </c>
      <c r="N146" s="2696" t="s">
        <v>509</v>
      </c>
      <c r="O146" s="2696" t="s">
        <v>502</v>
      </c>
    </row>
    <row r="147" spans="1:17" ht="20.100000000000001" customHeight="1">
      <c r="A147" s="2690"/>
      <c r="B147" s="2690"/>
      <c r="C147" s="2690"/>
      <c r="D147" s="1633"/>
      <c r="E147" s="1633" t="s">
        <v>1673</v>
      </c>
      <c r="F147" s="1633"/>
      <c r="G147" s="1633"/>
      <c r="H147" s="1633" t="s">
        <v>463</v>
      </c>
      <c r="I147" s="1633"/>
      <c r="J147" s="1633"/>
      <c r="K147" s="1633" t="s">
        <v>464</v>
      </c>
      <c r="L147" s="1633"/>
      <c r="M147" s="2697"/>
      <c r="N147" s="2697"/>
      <c r="O147" s="2697"/>
    </row>
    <row r="148" spans="1:17" ht="20.100000000000001" customHeight="1">
      <c r="A148" s="2690"/>
      <c r="B148" s="2690"/>
      <c r="C148" s="2690"/>
      <c r="D148" s="1658" t="s">
        <v>931</v>
      </c>
      <c r="E148" s="493" t="s">
        <v>1126</v>
      </c>
      <c r="F148" s="1658" t="s">
        <v>954</v>
      </c>
      <c r="G148" s="1658" t="s">
        <v>931</v>
      </c>
      <c r="H148" s="493" t="s">
        <v>1126</v>
      </c>
      <c r="I148" s="1658" t="s">
        <v>954</v>
      </c>
      <c r="J148" s="1658" t="s">
        <v>931</v>
      </c>
      <c r="K148" s="493" t="s">
        <v>1126</v>
      </c>
      <c r="L148" s="1658" t="s">
        <v>954</v>
      </c>
      <c r="M148" s="2697"/>
      <c r="N148" s="2697"/>
      <c r="O148" s="2697"/>
    </row>
    <row r="149" spans="1:17" ht="21.75" customHeight="1" thickBot="1">
      <c r="A149" s="2707"/>
      <c r="B149" s="2707"/>
      <c r="C149" s="2707"/>
      <c r="D149" s="415" t="s">
        <v>934</v>
      </c>
      <c r="E149" s="415" t="s">
        <v>935</v>
      </c>
      <c r="F149" s="415" t="s">
        <v>936</v>
      </c>
      <c r="G149" s="415" t="s">
        <v>934</v>
      </c>
      <c r="H149" s="415" t="s">
        <v>935</v>
      </c>
      <c r="I149" s="415" t="s">
        <v>936</v>
      </c>
      <c r="J149" s="415" t="s">
        <v>934</v>
      </c>
      <c r="K149" s="415" t="s">
        <v>935</v>
      </c>
      <c r="L149" s="415" t="s">
        <v>936</v>
      </c>
      <c r="M149" s="2698"/>
      <c r="N149" s="2698"/>
      <c r="O149" s="2698"/>
      <c r="P149" s="38"/>
      <c r="Q149" s="38"/>
    </row>
    <row r="150" spans="1:17" ht="25.5" customHeight="1">
      <c r="A150" s="2704" t="s">
        <v>67</v>
      </c>
      <c r="B150" s="2070" t="s">
        <v>93</v>
      </c>
      <c r="C150" s="2070"/>
      <c r="D150" s="996">
        <v>30</v>
      </c>
      <c r="E150" s="996">
        <v>16</v>
      </c>
      <c r="F150" s="996">
        <f>SUM(D150:E150)</f>
        <v>46</v>
      </c>
      <c r="G150" s="996">
        <v>0</v>
      </c>
      <c r="H150" s="996">
        <v>0</v>
      </c>
      <c r="I150" s="996">
        <v>0</v>
      </c>
      <c r="J150" s="996">
        <f>SUM(D150,G150)</f>
        <v>30</v>
      </c>
      <c r="K150" s="996">
        <f t="shared" ref="K150:L150" si="60">SUM(E150,H150)</f>
        <v>16</v>
      </c>
      <c r="L150" s="996">
        <f t="shared" si="60"/>
        <v>46</v>
      </c>
      <c r="M150" s="367"/>
      <c r="N150" s="929" t="s">
        <v>494</v>
      </c>
      <c r="O150" s="2700" t="s">
        <v>494</v>
      </c>
    </row>
    <row r="151" spans="1:17" ht="25.5" customHeight="1">
      <c r="A151" s="2704"/>
      <c r="B151" s="1637" t="s">
        <v>150</v>
      </c>
      <c r="C151" s="1637"/>
      <c r="D151" s="1665">
        <v>33</v>
      </c>
      <c r="E151" s="1665">
        <v>6</v>
      </c>
      <c r="F151" s="996">
        <f t="shared" ref="F151:F152" si="61">SUM(D151:E151)</f>
        <v>39</v>
      </c>
      <c r="G151" s="1665">
        <v>0</v>
      </c>
      <c r="H151" s="1665">
        <v>0</v>
      </c>
      <c r="I151" s="1665">
        <v>0</v>
      </c>
      <c r="J151" s="996">
        <f t="shared" ref="J151:J152" si="62">SUM(D151,G151)</f>
        <v>33</v>
      </c>
      <c r="K151" s="996">
        <f t="shared" ref="K151:K152" si="63">SUM(E151,H151)</f>
        <v>6</v>
      </c>
      <c r="L151" s="996">
        <f t="shared" ref="L151:L152" si="64">SUM(F151,I151)</f>
        <v>39</v>
      </c>
      <c r="M151" s="1657"/>
      <c r="N151" s="1638" t="s">
        <v>562</v>
      </c>
      <c r="O151" s="2700"/>
    </row>
    <row r="152" spans="1:17" ht="25.5" customHeight="1">
      <c r="A152" s="2705"/>
      <c r="B152" s="1637" t="s">
        <v>17</v>
      </c>
      <c r="C152" s="1637"/>
      <c r="D152" s="1665">
        <v>34</v>
      </c>
      <c r="E152" s="1665">
        <v>13</v>
      </c>
      <c r="F152" s="996">
        <f t="shared" si="61"/>
        <v>47</v>
      </c>
      <c r="G152" s="1665">
        <v>0</v>
      </c>
      <c r="H152" s="1665">
        <v>0</v>
      </c>
      <c r="I152" s="1665">
        <v>0</v>
      </c>
      <c r="J152" s="996">
        <f t="shared" si="62"/>
        <v>34</v>
      </c>
      <c r="K152" s="996">
        <f t="shared" si="63"/>
        <v>13</v>
      </c>
      <c r="L152" s="996">
        <f t="shared" si="64"/>
        <v>47</v>
      </c>
      <c r="M152" s="201"/>
      <c r="N152" s="201" t="s">
        <v>563</v>
      </c>
      <c r="O152" s="2701"/>
    </row>
    <row r="153" spans="1:17" ht="21.75" customHeight="1">
      <c r="A153" s="2706" t="s">
        <v>219</v>
      </c>
      <c r="B153" s="2706"/>
      <c r="C153" s="2706"/>
      <c r="D153" s="1665">
        <f>SUM(D150:D152)</f>
        <v>97</v>
      </c>
      <c r="E153" s="1665">
        <f t="shared" ref="E153:L153" si="65">SUM(E150:E152)</f>
        <v>35</v>
      </c>
      <c r="F153" s="1665">
        <f t="shared" si="65"/>
        <v>132</v>
      </c>
      <c r="G153" s="1665">
        <f t="shared" si="65"/>
        <v>0</v>
      </c>
      <c r="H153" s="1665">
        <f t="shared" si="65"/>
        <v>0</v>
      </c>
      <c r="I153" s="1665">
        <f t="shared" si="65"/>
        <v>0</v>
      </c>
      <c r="J153" s="1665">
        <f t="shared" si="65"/>
        <v>97</v>
      </c>
      <c r="K153" s="1665">
        <f t="shared" si="65"/>
        <v>35</v>
      </c>
      <c r="L153" s="1665">
        <f t="shared" si="65"/>
        <v>132</v>
      </c>
      <c r="M153" s="1657"/>
      <c r="N153" s="2719" t="s">
        <v>2342</v>
      </c>
      <c r="O153" s="2719"/>
    </row>
    <row r="154" spans="1:17" ht="26.25" customHeight="1">
      <c r="A154" s="1637" t="s">
        <v>68</v>
      </c>
      <c r="B154" s="1668" t="s">
        <v>70</v>
      </c>
      <c r="C154" s="1637"/>
      <c r="D154" s="1665">
        <v>56</v>
      </c>
      <c r="E154" s="1665">
        <v>119</v>
      </c>
      <c r="F154" s="1665">
        <f>SUM(D154:E154)</f>
        <v>175</v>
      </c>
      <c r="G154" s="1665">
        <v>1</v>
      </c>
      <c r="H154" s="1665">
        <v>0</v>
      </c>
      <c r="I154" s="1665">
        <v>1</v>
      </c>
      <c r="J154" s="1665">
        <f>SUM(D154,G154)</f>
        <v>57</v>
      </c>
      <c r="K154" s="1665">
        <f t="shared" ref="K154:L154" si="66">SUM(E154,H154)</f>
        <v>119</v>
      </c>
      <c r="L154" s="1665">
        <f t="shared" si="66"/>
        <v>176</v>
      </c>
      <c r="M154" s="1657"/>
      <c r="N154" s="1654" t="s">
        <v>506</v>
      </c>
      <c r="O154" s="1638" t="s">
        <v>496</v>
      </c>
    </row>
    <row r="155" spans="1:17" ht="28.5" customHeight="1">
      <c r="A155" s="1637" t="s">
        <v>170</v>
      </c>
      <c r="B155" s="1668" t="s">
        <v>70</v>
      </c>
      <c r="C155" s="1637"/>
      <c r="D155" s="1672">
        <v>76</v>
      </c>
      <c r="E155" s="1672">
        <v>153</v>
      </c>
      <c r="F155" s="1688">
        <f t="shared" ref="F155:F156" si="67">SUM(D155:E155)</f>
        <v>229</v>
      </c>
      <c r="G155" s="1672">
        <v>0</v>
      </c>
      <c r="H155" s="1672">
        <v>0</v>
      </c>
      <c r="I155" s="1672">
        <v>0</v>
      </c>
      <c r="J155" s="1665">
        <f t="shared" ref="J155:J156" si="68">SUM(D155,G155)</f>
        <v>76</v>
      </c>
      <c r="K155" s="1665">
        <f t="shared" ref="K155:K156" si="69">SUM(E155,H155)</f>
        <v>153</v>
      </c>
      <c r="L155" s="1665">
        <f t="shared" ref="L155:L156" si="70">SUM(F155,I155)</f>
        <v>229</v>
      </c>
      <c r="M155" s="1036"/>
      <c r="N155" s="916" t="s">
        <v>506</v>
      </c>
      <c r="O155" s="1655" t="s">
        <v>1817</v>
      </c>
    </row>
    <row r="156" spans="1:17" s="82" customFormat="1" ht="32.25" customHeight="1">
      <c r="A156" s="2079" t="s">
        <v>2418</v>
      </c>
      <c r="B156" s="2091" t="s">
        <v>70</v>
      </c>
      <c r="C156" s="2059"/>
      <c r="D156" s="2088">
        <v>158</v>
      </c>
      <c r="E156" s="2088">
        <v>57</v>
      </c>
      <c r="F156" s="2088">
        <f t="shared" si="67"/>
        <v>215</v>
      </c>
      <c r="G156" s="2088">
        <v>0</v>
      </c>
      <c r="H156" s="2088">
        <v>0</v>
      </c>
      <c r="I156" s="2088">
        <v>0</v>
      </c>
      <c r="J156" s="2088">
        <f t="shared" si="68"/>
        <v>158</v>
      </c>
      <c r="K156" s="2088">
        <f t="shared" si="69"/>
        <v>57</v>
      </c>
      <c r="L156" s="2088">
        <f t="shared" si="70"/>
        <v>215</v>
      </c>
      <c r="M156" s="2087"/>
      <c r="N156" s="2077" t="s">
        <v>506</v>
      </c>
      <c r="O156" s="2061" t="s">
        <v>1649</v>
      </c>
    </row>
    <row r="157" spans="1:17" ht="38.25" customHeight="1">
      <c r="A157" s="2408" t="s">
        <v>16</v>
      </c>
      <c r="B157" s="2070" t="s">
        <v>70</v>
      </c>
      <c r="C157" s="2070"/>
      <c r="D157" s="2093">
        <v>0</v>
      </c>
      <c r="E157" s="2093">
        <v>62</v>
      </c>
      <c r="F157" s="2093">
        <v>62</v>
      </c>
      <c r="G157" s="2092">
        <v>0</v>
      </c>
      <c r="H157" s="2092">
        <v>0</v>
      </c>
      <c r="I157" s="2092">
        <v>0</v>
      </c>
      <c r="J157" s="2093">
        <f>SUM(D157,G157)</f>
        <v>0</v>
      </c>
      <c r="K157" s="2093">
        <f t="shared" ref="K157:L157" si="71">SUM(E157,H157)</f>
        <v>62</v>
      </c>
      <c r="L157" s="2093">
        <f t="shared" si="71"/>
        <v>62</v>
      </c>
      <c r="M157" s="367"/>
      <c r="N157" s="2094" t="s">
        <v>564</v>
      </c>
      <c r="O157" s="2409" t="s">
        <v>2346</v>
      </c>
    </row>
    <row r="158" spans="1:17" s="82" customFormat="1" ht="21.75" customHeight="1">
      <c r="A158" s="2703" t="s">
        <v>69</v>
      </c>
      <c r="B158" s="2301" t="s">
        <v>95</v>
      </c>
      <c r="C158" s="2291" t="s">
        <v>184</v>
      </c>
      <c r="D158" s="2296">
        <v>19</v>
      </c>
      <c r="E158" s="2296">
        <v>30</v>
      </c>
      <c r="F158" s="2296">
        <f>SUM(D158:E158)</f>
        <v>49</v>
      </c>
      <c r="G158" s="2296">
        <v>0</v>
      </c>
      <c r="H158" s="2296">
        <v>0</v>
      </c>
      <c r="I158" s="2296">
        <v>0</v>
      </c>
      <c r="J158" s="2296">
        <f t="shared" ref="J158:J160" si="72">SUM(D158,G158)</f>
        <v>19</v>
      </c>
      <c r="K158" s="2296">
        <f t="shared" ref="K158:K160" si="73">SUM(E158,H158)</f>
        <v>30</v>
      </c>
      <c r="L158" s="2296">
        <f t="shared" ref="L158:L160" si="74">SUM(F158,I158)</f>
        <v>49</v>
      </c>
      <c r="M158" s="2295" t="s">
        <v>566</v>
      </c>
      <c r="N158" s="2302" t="s">
        <v>565</v>
      </c>
      <c r="O158" s="2702" t="s">
        <v>498</v>
      </c>
    </row>
    <row r="159" spans="1:17" s="82" customFormat="1" ht="21.75" customHeight="1">
      <c r="A159" s="2704"/>
      <c r="B159" s="2292" t="s">
        <v>94</v>
      </c>
      <c r="C159" s="2291" t="s">
        <v>916</v>
      </c>
      <c r="D159" s="2296">
        <v>23</v>
      </c>
      <c r="E159" s="2296">
        <v>36</v>
      </c>
      <c r="F159" s="2296">
        <f>SUM(D159:E159)</f>
        <v>59</v>
      </c>
      <c r="G159" s="2296">
        <v>0</v>
      </c>
      <c r="H159" s="2296">
        <v>0</v>
      </c>
      <c r="I159" s="2296">
        <v>0</v>
      </c>
      <c r="J159" s="2296">
        <f t="shared" si="72"/>
        <v>23</v>
      </c>
      <c r="K159" s="2296">
        <f t="shared" si="73"/>
        <v>36</v>
      </c>
      <c r="L159" s="2296">
        <f t="shared" si="74"/>
        <v>59</v>
      </c>
      <c r="M159" s="2295" t="s">
        <v>571</v>
      </c>
      <c r="N159" s="2338" t="s">
        <v>569</v>
      </c>
      <c r="O159" s="2700"/>
    </row>
    <row r="160" spans="1:17" s="82" customFormat="1" ht="21.75" customHeight="1">
      <c r="A160" s="2704"/>
      <c r="B160" s="2404" t="s">
        <v>215</v>
      </c>
      <c r="C160" s="2319" t="s">
        <v>190</v>
      </c>
      <c r="D160" s="2330">
        <v>12</v>
      </c>
      <c r="E160" s="2330">
        <v>3</v>
      </c>
      <c r="F160" s="2330">
        <f>SUM(D160:E160)</f>
        <v>15</v>
      </c>
      <c r="G160" s="2330">
        <v>0</v>
      </c>
      <c r="H160" s="2330">
        <v>0</v>
      </c>
      <c r="I160" s="2330">
        <v>0</v>
      </c>
      <c r="J160" s="2330">
        <f t="shared" si="72"/>
        <v>12</v>
      </c>
      <c r="K160" s="2330">
        <f t="shared" si="73"/>
        <v>3</v>
      </c>
      <c r="L160" s="2330">
        <f t="shared" si="74"/>
        <v>15</v>
      </c>
      <c r="M160" s="334" t="s">
        <v>573</v>
      </c>
      <c r="N160" s="714" t="s">
        <v>572</v>
      </c>
      <c r="O160" s="2700"/>
    </row>
    <row r="161" spans="1:17" s="82" customFormat="1" ht="25.5" customHeight="1">
      <c r="A161" s="2704"/>
      <c r="B161" s="2355" t="s">
        <v>207</v>
      </c>
      <c r="C161" s="2070" t="s">
        <v>912</v>
      </c>
      <c r="D161" s="2093">
        <v>21</v>
      </c>
      <c r="E161" s="2093">
        <v>12</v>
      </c>
      <c r="F161" s="2093">
        <f>SUM(D161:E161)</f>
        <v>33</v>
      </c>
      <c r="G161" s="2093">
        <v>0</v>
      </c>
      <c r="H161" s="2093">
        <v>0</v>
      </c>
      <c r="I161" s="2093">
        <v>0</v>
      </c>
      <c r="J161" s="2093">
        <f>SUM(D161,G161)</f>
        <v>21</v>
      </c>
      <c r="K161" s="2093">
        <f>SUM(E161,H161)</f>
        <v>12</v>
      </c>
      <c r="L161" s="2093">
        <f>SUM(F161,I161)</f>
        <v>33</v>
      </c>
      <c r="M161" s="1269" t="s">
        <v>2345</v>
      </c>
      <c r="N161" s="2403" t="s">
        <v>575</v>
      </c>
      <c r="O161" s="2700"/>
    </row>
    <row r="162" spans="1:17" ht="25.5" customHeight="1">
      <c r="A162" s="2704"/>
      <c r="B162" s="2378" t="s">
        <v>177</v>
      </c>
      <c r="C162" s="2070"/>
      <c r="D162" s="2093">
        <v>15</v>
      </c>
      <c r="E162" s="2093">
        <v>35</v>
      </c>
      <c r="F162" s="2093">
        <f>SUM(D162:E162)</f>
        <v>50</v>
      </c>
      <c r="G162" s="2093">
        <v>0</v>
      </c>
      <c r="H162" s="2093">
        <v>0</v>
      </c>
      <c r="I162" s="2093">
        <v>0</v>
      </c>
      <c r="J162" s="2093">
        <f>SUM(D162,G162)</f>
        <v>15</v>
      </c>
      <c r="K162" s="2093">
        <f t="shared" ref="K162:L162" si="75">SUM(E162,H162)</f>
        <v>35</v>
      </c>
      <c r="L162" s="2093">
        <f t="shared" si="75"/>
        <v>50</v>
      </c>
      <c r="M162" s="367"/>
      <c r="N162" s="2369" t="s">
        <v>576</v>
      </c>
      <c r="O162" s="2700"/>
    </row>
    <row r="163" spans="1:17" ht="25.5" customHeight="1">
      <c r="A163" s="2704"/>
      <c r="B163" s="1637" t="s">
        <v>185</v>
      </c>
      <c r="C163" s="1637"/>
      <c r="D163" s="1665">
        <v>7</v>
      </c>
      <c r="E163" s="1665">
        <v>2</v>
      </c>
      <c r="F163" s="1688">
        <f t="shared" ref="F163:F164" si="76">SUM(D163:E163)</f>
        <v>9</v>
      </c>
      <c r="G163" s="1665">
        <v>0</v>
      </c>
      <c r="H163" s="1665">
        <v>0</v>
      </c>
      <c r="I163" s="1665">
        <v>0</v>
      </c>
      <c r="J163" s="1665">
        <f t="shared" ref="J163:J164" si="77">SUM(D163,G163)</f>
        <v>7</v>
      </c>
      <c r="K163" s="1665">
        <f t="shared" ref="K163:K164" si="78">SUM(E163,H163)</f>
        <v>2</v>
      </c>
      <c r="L163" s="1665">
        <f t="shared" ref="L163:L164" si="79">SUM(F163,I163)</f>
        <v>9</v>
      </c>
      <c r="M163" s="1657"/>
      <c r="N163" s="1638" t="s">
        <v>577</v>
      </c>
      <c r="O163" s="2700"/>
    </row>
    <row r="164" spans="1:17" s="82" customFormat="1" ht="25.5" customHeight="1">
      <c r="A164" s="2705"/>
      <c r="B164" s="1656" t="s">
        <v>186</v>
      </c>
      <c r="C164" s="1656"/>
      <c r="D164" s="1667">
        <v>5</v>
      </c>
      <c r="E164" s="1667">
        <v>9</v>
      </c>
      <c r="F164" s="1688">
        <f t="shared" si="76"/>
        <v>14</v>
      </c>
      <c r="G164" s="1667">
        <v>0</v>
      </c>
      <c r="H164" s="1667">
        <v>0</v>
      </c>
      <c r="I164" s="1667">
        <v>0</v>
      </c>
      <c r="J164" s="1665">
        <f t="shared" si="77"/>
        <v>5</v>
      </c>
      <c r="K164" s="1665">
        <f t="shared" si="78"/>
        <v>9</v>
      </c>
      <c r="L164" s="1665">
        <f t="shared" si="79"/>
        <v>14</v>
      </c>
      <c r="M164" s="1664"/>
      <c r="N164" s="1638" t="s">
        <v>578</v>
      </c>
      <c r="O164" s="2701"/>
    </row>
    <row r="165" spans="1:17" s="82" customFormat="1" ht="25.5" customHeight="1" thickBot="1">
      <c r="A165" s="2728" t="s">
        <v>219</v>
      </c>
      <c r="B165" s="2728"/>
      <c r="C165" s="2728"/>
      <c r="D165" s="317">
        <f t="shared" ref="D165:L165" si="80">SUM(D158:D160,D161:D164)</f>
        <v>102</v>
      </c>
      <c r="E165" s="317">
        <f t="shared" si="80"/>
        <v>127</v>
      </c>
      <c r="F165" s="317">
        <f t="shared" si="80"/>
        <v>229</v>
      </c>
      <c r="G165" s="317">
        <f t="shared" si="80"/>
        <v>0</v>
      </c>
      <c r="H165" s="317">
        <f t="shared" si="80"/>
        <v>0</v>
      </c>
      <c r="I165" s="317">
        <f t="shared" si="80"/>
        <v>0</v>
      </c>
      <c r="J165" s="317">
        <f t="shared" si="80"/>
        <v>102</v>
      </c>
      <c r="K165" s="317">
        <f t="shared" si="80"/>
        <v>127</v>
      </c>
      <c r="L165" s="317">
        <f t="shared" si="80"/>
        <v>229</v>
      </c>
      <c r="M165" s="969"/>
      <c r="N165" s="2713" t="s">
        <v>2348</v>
      </c>
      <c r="O165" s="2713"/>
    </row>
    <row r="166" spans="1:17" s="2216" customFormat="1" ht="21.75" customHeight="1" thickTop="1">
      <c r="A166" s="2153"/>
      <c r="B166" s="2153"/>
      <c r="C166" s="2153"/>
      <c r="D166" s="2213"/>
      <c r="E166" s="2213"/>
      <c r="F166" s="2213"/>
      <c r="G166" s="2213"/>
      <c r="H166" s="2213"/>
      <c r="I166" s="2213"/>
      <c r="J166" s="2213"/>
      <c r="K166" s="2213"/>
      <c r="L166" s="2213"/>
      <c r="M166" s="2185"/>
      <c r="N166" s="2185"/>
      <c r="O166" s="2155"/>
    </row>
    <row r="167" spans="1:17" s="2334" customFormat="1" ht="21.75" customHeight="1">
      <c r="A167" s="2318"/>
      <c r="B167" s="2318"/>
      <c r="C167" s="2318"/>
      <c r="D167" s="2333"/>
      <c r="E167" s="2333"/>
      <c r="F167" s="2333"/>
      <c r="G167" s="2333"/>
      <c r="H167" s="2333"/>
      <c r="I167" s="2333"/>
      <c r="J167" s="2333"/>
      <c r="K167" s="2333"/>
      <c r="L167" s="2333"/>
      <c r="M167" s="2323"/>
      <c r="N167" s="2323"/>
      <c r="O167" s="2317"/>
    </row>
    <row r="168" spans="1:17" s="2216" customFormat="1" ht="21.75" customHeight="1">
      <c r="A168" s="2153"/>
      <c r="B168" s="2153"/>
      <c r="C168" s="2153"/>
      <c r="D168" s="2213"/>
      <c r="E168" s="2213"/>
      <c r="F168" s="2213"/>
      <c r="G168" s="2213"/>
      <c r="H168" s="2213"/>
      <c r="I168" s="2213"/>
      <c r="J168" s="2213"/>
      <c r="K168" s="2213"/>
      <c r="L168" s="2213"/>
      <c r="M168" s="2185"/>
      <c r="N168" s="2185"/>
      <c r="O168" s="2155"/>
    </row>
    <row r="169" spans="1:17" ht="23.25" customHeight="1" thickBot="1">
      <c r="A169" s="2708" t="s">
        <v>1103</v>
      </c>
      <c r="B169" s="2708"/>
      <c r="C169" s="2075"/>
      <c r="D169" s="999"/>
      <c r="E169" s="999"/>
      <c r="F169" s="999"/>
      <c r="G169" s="999"/>
      <c r="H169" s="999"/>
      <c r="I169" s="999"/>
      <c r="J169" s="999"/>
      <c r="K169" s="999"/>
      <c r="L169" s="999"/>
      <c r="M169" s="1036"/>
      <c r="N169" s="2078"/>
      <c r="O169" s="74" t="s">
        <v>1645</v>
      </c>
    </row>
    <row r="170" spans="1:17" ht="23.25" customHeight="1" thickTop="1">
      <c r="A170" s="2695" t="s">
        <v>53</v>
      </c>
      <c r="B170" s="2695" t="s">
        <v>54</v>
      </c>
      <c r="C170" s="2695" t="s">
        <v>55</v>
      </c>
      <c r="D170" s="2695" t="s">
        <v>45</v>
      </c>
      <c r="E170" s="2695"/>
      <c r="F170" s="2695"/>
      <c r="G170" s="2695" t="s">
        <v>46</v>
      </c>
      <c r="H170" s="2695"/>
      <c r="I170" s="2695"/>
      <c r="J170" s="2695" t="s">
        <v>47</v>
      </c>
      <c r="K170" s="2695"/>
      <c r="L170" s="2695"/>
      <c r="M170" s="2696" t="s">
        <v>503</v>
      </c>
      <c r="N170" s="2696" t="s">
        <v>509</v>
      </c>
      <c r="O170" s="2696" t="s">
        <v>502</v>
      </c>
    </row>
    <row r="171" spans="1:17" ht="23.25" customHeight="1">
      <c r="A171" s="2690"/>
      <c r="B171" s="2690"/>
      <c r="C171" s="2690"/>
      <c r="D171" s="2054"/>
      <c r="E171" s="2054" t="s">
        <v>1673</v>
      </c>
      <c r="F171" s="2054"/>
      <c r="G171" s="2054"/>
      <c r="H171" s="2054" t="s">
        <v>463</v>
      </c>
      <c r="I171" s="2054"/>
      <c r="J171" s="2054"/>
      <c r="K171" s="2054" t="s">
        <v>464</v>
      </c>
      <c r="L171" s="2054"/>
      <c r="M171" s="2697"/>
      <c r="N171" s="2697"/>
      <c r="O171" s="2697"/>
    </row>
    <row r="172" spans="1:17" ht="23.25" customHeight="1">
      <c r="A172" s="2690"/>
      <c r="B172" s="2690"/>
      <c r="C172" s="2690"/>
      <c r="D172" s="2083" t="s">
        <v>931</v>
      </c>
      <c r="E172" s="493" t="s">
        <v>1126</v>
      </c>
      <c r="F172" s="2083" t="s">
        <v>954</v>
      </c>
      <c r="G172" s="2083" t="s">
        <v>931</v>
      </c>
      <c r="H172" s="493" t="s">
        <v>1126</v>
      </c>
      <c r="I172" s="2083" t="s">
        <v>954</v>
      </c>
      <c r="J172" s="2083" t="s">
        <v>931</v>
      </c>
      <c r="K172" s="493" t="s">
        <v>1126</v>
      </c>
      <c r="L172" s="2083" t="s">
        <v>954</v>
      </c>
      <c r="M172" s="2697"/>
      <c r="N172" s="2697"/>
      <c r="O172" s="2697"/>
    </row>
    <row r="173" spans="1:17" ht="23.25" customHeight="1" thickBot="1">
      <c r="A173" s="2707"/>
      <c r="B173" s="2707"/>
      <c r="C173" s="2707"/>
      <c r="D173" s="415" t="s">
        <v>934</v>
      </c>
      <c r="E173" s="415" t="s">
        <v>935</v>
      </c>
      <c r="F173" s="415" t="s">
        <v>936</v>
      </c>
      <c r="G173" s="415" t="s">
        <v>934</v>
      </c>
      <c r="H173" s="415" t="s">
        <v>935</v>
      </c>
      <c r="I173" s="415" t="s">
        <v>936</v>
      </c>
      <c r="J173" s="415" t="s">
        <v>934</v>
      </c>
      <c r="K173" s="415" t="s">
        <v>935</v>
      </c>
      <c r="L173" s="415" t="s">
        <v>936</v>
      </c>
      <c r="M173" s="2698"/>
      <c r="N173" s="2698"/>
      <c r="O173" s="2698"/>
    </row>
    <row r="174" spans="1:17" s="82" customFormat="1" ht="25.5" customHeight="1">
      <c r="A174" s="2715" t="s">
        <v>171</v>
      </c>
      <c r="B174" s="1637" t="s">
        <v>100</v>
      </c>
      <c r="C174" s="1637"/>
      <c r="D174" s="1665">
        <v>58</v>
      </c>
      <c r="E174" s="1665">
        <v>85</v>
      </c>
      <c r="F174" s="1665">
        <f>SUM(D174:E174)</f>
        <v>143</v>
      </c>
      <c r="G174" s="1665">
        <v>0</v>
      </c>
      <c r="H174" s="1665">
        <v>0</v>
      </c>
      <c r="I174" s="1665">
        <v>0</v>
      </c>
      <c r="J174" s="1665">
        <f>SUM(D174,G174)</f>
        <v>58</v>
      </c>
      <c r="K174" s="1665">
        <f t="shared" ref="K174:L174" si="81">SUM(E174,H174)</f>
        <v>85</v>
      </c>
      <c r="L174" s="1665">
        <f t="shared" si="81"/>
        <v>143</v>
      </c>
      <c r="M174" s="1664"/>
      <c r="N174" s="1638" t="s">
        <v>544</v>
      </c>
      <c r="O174" s="2716" t="s">
        <v>579</v>
      </c>
      <c r="P174" s="89"/>
      <c r="Q174" s="89"/>
    </row>
    <row r="175" spans="1:17" s="82" customFormat="1" ht="25.5" customHeight="1">
      <c r="A175" s="2704"/>
      <c r="B175" s="1637" t="s">
        <v>44</v>
      </c>
      <c r="C175" s="1637"/>
      <c r="D175" s="1665">
        <v>72</v>
      </c>
      <c r="E175" s="1665">
        <v>89</v>
      </c>
      <c r="F175" s="1688">
        <f t="shared" ref="F175:F179" si="82">SUM(D175:E175)</f>
        <v>161</v>
      </c>
      <c r="G175" s="1665">
        <v>0</v>
      </c>
      <c r="H175" s="1665">
        <v>0</v>
      </c>
      <c r="I175" s="1665">
        <v>0</v>
      </c>
      <c r="J175" s="1665">
        <f t="shared" ref="J175:J177" si="83">SUM(D175,G175)</f>
        <v>72</v>
      </c>
      <c r="K175" s="1665">
        <f t="shared" ref="K175:K177" si="84">SUM(E175,H175)</f>
        <v>89</v>
      </c>
      <c r="L175" s="1665">
        <f t="shared" ref="L175:L177" si="85">SUM(F175,I175)</f>
        <v>161</v>
      </c>
      <c r="M175" s="1664"/>
      <c r="N175" s="1638" t="s">
        <v>580</v>
      </c>
      <c r="O175" s="2717"/>
      <c r="P175" s="90"/>
      <c r="Q175" s="89"/>
    </row>
    <row r="176" spans="1:17" s="82" customFormat="1" ht="25.5" customHeight="1">
      <c r="A176" s="2704"/>
      <c r="B176" s="1637" t="s">
        <v>913</v>
      </c>
      <c r="C176" s="1637"/>
      <c r="D176" s="1665">
        <v>80</v>
      </c>
      <c r="E176" s="1665">
        <v>84</v>
      </c>
      <c r="F176" s="1688">
        <f t="shared" si="82"/>
        <v>164</v>
      </c>
      <c r="G176" s="1665">
        <v>0</v>
      </c>
      <c r="H176" s="1665">
        <v>0</v>
      </c>
      <c r="I176" s="1665">
        <v>0</v>
      </c>
      <c r="J176" s="1665">
        <f t="shared" si="83"/>
        <v>80</v>
      </c>
      <c r="K176" s="1665">
        <f t="shared" si="84"/>
        <v>84</v>
      </c>
      <c r="L176" s="1665">
        <f t="shared" si="85"/>
        <v>164</v>
      </c>
      <c r="M176" s="1664"/>
      <c r="N176" s="1663" t="s">
        <v>1674</v>
      </c>
      <c r="O176" s="2717"/>
      <c r="P176" s="90"/>
      <c r="Q176" s="89"/>
    </row>
    <row r="177" spans="1:17" s="82" customFormat="1" ht="25.5" customHeight="1">
      <c r="A177" s="2704"/>
      <c r="B177" s="1637" t="s">
        <v>914</v>
      </c>
      <c r="C177" s="1637"/>
      <c r="D177" s="1665">
        <v>32</v>
      </c>
      <c r="E177" s="1665">
        <v>27</v>
      </c>
      <c r="F177" s="1688">
        <f t="shared" si="82"/>
        <v>59</v>
      </c>
      <c r="G177" s="1665">
        <v>0</v>
      </c>
      <c r="H177" s="1665">
        <v>0</v>
      </c>
      <c r="I177" s="1665">
        <v>0</v>
      </c>
      <c r="J177" s="1665">
        <f t="shared" si="83"/>
        <v>32</v>
      </c>
      <c r="K177" s="1665">
        <f t="shared" si="84"/>
        <v>27</v>
      </c>
      <c r="L177" s="1665">
        <f t="shared" si="85"/>
        <v>59</v>
      </c>
      <c r="M177" s="1664"/>
      <c r="N177" s="1663" t="s">
        <v>1675</v>
      </c>
      <c r="O177" s="2717"/>
      <c r="P177" s="90"/>
      <c r="Q177" s="89"/>
    </row>
    <row r="178" spans="1:17" s="1691" customFormat="1" ht="25.5" customHeight="1">
      <c r="A178" s="2704"/>
      <c r="B178" s="1683" t="s">
        <v>1828</v>
      </c>
      <c r="C178" s="1683"/>
      <c r="D178" s="1689">
        <v>16</v>
      </c>
      <c r="E178" s="1689">
        <v>34</v>
      </c>
      <c r="F178" s="1688">
        <f t="shared" si="82"/>
        <v>50</v>
      </c>
      <c r="G178" s="2088">
        <v>0</v>
      </c>
      <c r="H178" s="2088">
        <v>0</v>
      </c>
      <c r="I178" s="2088">
        <v>0</v>
      </c>
      <c r="J178" s="1688">
        <f t="shared" ref="J178:J179" si="86">SUM(D178,G178)</f>
        <v>16</v>
      </c>
      <c r="K178" s="1688">
        <f t="shared" ref="K178:K179" si="87">SUM(E178,H178)</f>
        <v>34</v>
      </c>
      <c r="L178" s="1688">
        <f t="shared" ref="L178:L179" si="88">SUM(F178,I178)</f>
        <v>50</v>
      </c>
      <c r="M178" s="1687"/>
      <c r="N178" s="2263" t="s">
        <v>2225</v>
      </c>
      <c r="O178" s="2717"/>
      <c r="P178" s="1690"/>
      <c r="Q178" s="1690"/>
    </row>
    <row r="179" spans="1:17" s="1691" customFormat="1" ht="30" customHeight="1">
      <c r="A179" s="2705"/>
      <c r="B179" s="2080" t="s">
        <v>1829</v>
      </c>
      <c r="C179" s="2080"/>
      <c r="D179" s="1689">
        <v>27</v>
      </c>
      <c r="E179" s="1689">
        <v>26</v>
      </c>
      <c r="F179" s="2090">
        <f t="shared" si="82"/>
        <v>53</v>
      </c>
      <c r="G179" s="2090">
        <v>0</v>
      </c>
      <c r="H179" s="2090">
        <v>0</v>
      </c>
      <c r="I179" s="2090">
        <v>0</v>
      </c>
      <c r="J179" s="2090">
        <f t="shared" si="86"/>
        <v>27</v>
      </c>
      <c r="K179" s="2090">
        <f t="shared" si="87"/>
        <v>26</v>
      </c>
      <c r="L179" s="2090">
        <f t="shared" si="88"/>
        <v>53</v>
      </c>
      <c r="M179" s="1394"/>
      <c r="N179" s="2328" t="s">
        <v>2344</v>
      </c>
      <c r="O179" s="2718"/>
      <c r="P179" s="1690"/>
      <c r="Q179" s="1690"/>
    </row>
    <row r="180" spans="1:17" s="82" customFormat="1" ht="25.5" customHeight="1">
      <c r="A180" s="2736" t="s">
        <v>219</v>
      </c>
      <c r="B180" s="2736"/>
      <c r="C180" s="2736"/>
      <c r="D180" s="2331">
        <f t="shared" ref="D180:L180" si="89">SUM(D174:D179)</f>
        <v>285</v>
      </c>
      <c r="E180" s="2331">
        <f t="shared" si="89"/>
        <v>345</v>
      </c>
      <c r="F180" s="2331">
        <f t="shared" si="89"/>
        <v>630</v>
      </c>
      <c r="G180" s="2331">
        <f t="shared" si="89"/>
        <v>0</v>
      </c>
      <c r="H180" s="2331">
        <f t="shared" si="89"/>
        <v>0</v>
      </c>
      <c r="I180" s="2331">
        <f t="shared" si="89"/>
        <v>0</v>
      </c>
      <c r="J180" s="2331">
        <f t="shared" si="89"/>
        <v>285</v>
      </c>
      <c r="K180" s="2331">
        <f t="shared" si="89"/>
        <v>345</v>
      </c>
      <c r="L180" s="2331">
        <f t="shared" si="89"/>
        <v>630</v>
      </c>
      <c r="M180" s="1394"/>
      <c r="N180" s="2721" t="s">
        <v>2348</v>
      </c>
      <c r="O180" s="2721"/>
      <c r="P180" s="89"/>
      <c r="Q180" s="89"/>
    </row>
    <row r="181" spans="1:17" ht="25.5" customHeight="1">
      <c r="A181" s="2706" t="s">
        <v>50</v>
      </c>
      <c r="B181" s="2706"/>
      <c r="C181" s="2706"/>
      <c r="D181" s="2330">
        <f>SUM(D180,D165,D157,D156,D155,D154,D153,D141,D131,D122,D104,D98,D84,D76,D69,D60,D53,D42,D34,D13,D12,D11,D10,D9)</f>
        <v>3302</v>
      </c>
      <c r="E181" s="2330">
        <f>SUM(E180,E165,E157,E156,E155,E154,E153,E141,E131,E122,E104,E98,E84,E76,E69,E60,E53,E42,E34,E13,E12,E11,E10,E9)</f>
        <v>6058</v>
      </c>
      <c r="F181" s="2330">
        <f>SUM(F180,F165,F157,F156,F155,F154,F153,F141,F131,F122,F104,F98,F84,F76,F69,F60,F53,F42,F34,F13,F12,F11,F10,F9)</f>
        <v>9360</v>
      </c>
      <c r="G181" s="2330">
        <v>5</v>
      </c>
      <c r="H181" s="2330">
        <f>SUM(H180,H165,H157,H156,H155,H154,H153,H141,H131,H122,H104,H98,H84,H76,H69,H60,H53,H42,H34,H13,H12,H11,H10,H9)</f>
        <v>4</v>
      </c>
      <c r="I181" s="2330">
        <v>9</v>
      </c>
      <c r="J181" s="2330">
        <f>SUM(J180,J165,J157,J156,J155,J154,J153,J141,J131,J122,J104,J98,J84,J76,J69,J60,J53,J42,J34,J13,J12,J11,J10,J9)</f>
        <v>3307</v>
      </c>
      <c r="K181" s="2330">
        <f>SUM(K180,K165,K157,K156,K155,K154,K153,K141,K131,K122,K104,K98,K84,K76,K69,K60,K53,K42,K34,K13,K12,K11,K10,K9)</f>
        <v>6062</v>
      </c>
      <c r="L181" s="2330">
        <f>SUM(L180,L165,L157,L156,L155,L154,L153,L141,L131,L122,L104,L98,L84,L76,L69,L60,L53,L42,L34,L13,L12,L11,L10,L9)</f>
        <v>9369</v>
      </c>
      <c r="M181" s="2329"/>
      <c r="N181" s="2719" t="s">
        <v>500</v>
      </c>
      <c r="O181" s="2719"/>
    </row>
    <row r="182" spans="1:17" s="38" customFormat="1" ht="21.75" customHeight="1">
      <c r="A182" s="2722" t="s">
        <v>911</v>
      </c>
      <c r="B182" s="2722"/>
      <c r="C182" s="1636"/>
      <c r="D182" s="1672"/>
      <c r="E182" s="1672"/>
      <c r="F182" s="1672"/>
      <c r="G182" s="1672"/>
      <c r="H182" s="1672"/>
      <c r="I182" s="1672"/>
      <c r="J182" s="1672"/>
      <c r="K182" s="1672"/>
      <c r="L182" s="1672"/>
      <c r="M182" s="342"/>
      <c r="N182" s="2714" t="s">
        <v>901</v>
      </c>
      <c r="O182" s="2714"/>
    </row>
    <row r="183" spans="1:17" s="38" customFormat="1" ht="21.75" customHeight="1">
      <c r="A183" s="2391" t="s">
        <v>59</v>
      </c>
      <c r="B183" s="1637" t="s">
        <v>70</v>
      </c>
      <c r="C183" s="1637"/>
      <c r="D183" s="1665">
        <v>76</v>
      </c>
      <c r="E183" s="1665">
        <v>6</v>
      </c>
      <c r="F183" s="1665">
        <v>82</v>
      </c>
      <c r="G183" s="1665">
        <v>0</v>
      </c>
      <c r="H183" s="1665">
        <v>0</v>
      </c>
      <c r="I183" s="1665">
        <v>0</v>
      </c>
      <c r="J183" s="1665">
        <f>SUM(D183,G183)</f>
        <v>76</v>
      </c>
      <c r="K183" s="1665">
        <f t="shared" ref="K183:L183" si="90">SUM(E183,H183)</f>
        <v>6</v>
      </c>
      <c r="L183" s="1665">
        <f t="shared" si="90"/>
        <v>82</v>
      </c>
      <c r="M183" s="1457"/>
      <c r="N183" s="1657" t="s">
        <v>506</v>
      </c>
      <c r="O183" s="699" t="s">
        <v>482</v>
      </c>
    </row>
    <row r="184" spans="1:17" ht="21.75" customHeight="1">
      <c r="A184" s="2703" t="s">
        <v>63</v>
      </c>
      <c r="B184" s="2319" t="s">
        <v>80</v>
      </c>
      <c r="C184" s="2319"/>
      <c r="D184" s="2330">
        <v>3</v>
      </c>
      <c r="E184" s="2330">
        <v>6</v>
      </c>
      <c r="F184" s="2330">
        <f>SUM(D184:E184)</f>
        <v>9</v>
      </c>
      <c r="G184" s="2330">
        <v>0</v>
      </c>
      <c r="H184" s="2330">
        <v>0</v>
      </c>
      <c r="I184" s="2330">
        <v>0</v>
      </c>
      <c r="J184" s="2330">
        <f t="shared" ref="J184:J190" si="91">SUM(D184,G184)</f>
        <v>3</v>
      </c>
      <c r="K184" s="2330">
        <f t="shared" ref="K184:K190" si="92">SUM(E184,H184)</f>
        <v>6</v>
      </c>
      <c r="L184" s="2330">
        <f t="shared" ref="L184:L190" si="93">SUM(F184,I184)</f>
        <v>9</v>
      </c>
      <c r="M184" s="2327"/>
      <c r="N184" s="2322" t="s">
        <v>523</v>
      </c>
      <c r="O184" s="2702" t="s">
        <v>906</v>
      </c>
    </row>
    <row r="185" spans="1:17" ht="21.75" customHeight="1">
      <c r="A185" s="2704"/>
      <c r="B185" s="2319" t="s">
        <v>79</v>
      </c>
      <c r="C185" s="2319"/>
      <c r="D185" s="2330">
        <v>22</v>
      </c>
      <c r="E185" s="2330">
        <v>24</v>
      </c>
      <c r="F185" s="2330">
        <f t="shared" ref="F185:F191" si="94">SUM(D185:E185)</f>
        <v>46</v>
      </c>
      <c r="G185" s="2330">
        <v>0</v>
      </c>
      <c r="H185" s="2330">
        <v>0</v>
      </c>
      <c r="I185" s="2330">
        <v>0</v>
      </c>
      <c r="J185" s="2330">
        <f t="shared" si="91"/>
        <v>22</v>
      </c>
      <c r="K185" s="2330">
        <f t="shared" si="92"/>
        <v>24</v>
      </c>
      <c r="L185" s="2330">
        <f t="shared" si="93"/>
        <v>46</v>
      </c>
      <c r="M185" s="2327"/>
      <c r="N185" s="2322" t="s">
        <v>522</v>
      </c>
      <c r="O185" s="2700"/>
    </row>
    <row r="186" spans="1:17" ht="21.75" customHeight="1">
      <c r="A186" s="2704"/>
      <c r="B186" s="2319" t="s">
        <v>81</v>
      </c>
      <c r="C186" s="2319"/>
      <c r="D186" s="2330">
        <v>15</v>
      </c>
      <c r="E186" s="2330">
        <v>15</v>
      </c>
      <c r="F186" s="2330">
        <f t="shared" si="94"/>
        <v>30</v>
      </c>
      <c r="G186" s="2330">
        <v>0</v>
      </c>
      <c r="H186" s="2330">
        <v>0</v>
      </c>
      <c r="I186" s="2330">
        <v>0</v>
      </c>
      <c r="J186" s="2330">
        <f t="shared" si="91"/>
        <v>15</v>
      </c>
      <c r="K186" s="2330">
        <f t="shared" si="92"/>
        <v>15</v>
      </c>
      <c r="L186" s="2330">
        <f t="shared" si="93"/>
        <v>30</v>
      </c>
      <c r="M186" s="2327"/>
      <c r="N186" s="2322" t="s">
        <v>524</v>
      </c>
      <c r="O186" s="2700"/>
    </row>
    <row r="187" spans="1:17" ht="21.75" customHeight="1">
      <c r="A187" s="2704"/>
      <c r="B187" s="2319" t="s">
        <v>78</v>
      </c>
      <c r="C187" s="2319"/>
      <c r="D187" s="2330">
        <v>13</v>
      </c>
      <c r="E187" s="2330">
        <v>8</v>
      </c>
      <c r="F187" s="2330">
        <f t="shared" si="94"/>
        <v>21</v>
      </c>
      <c r="G187" s="2330">
        <v>0</v>
      </c>
      <c r="H187" s="2330">
        <v>0</v>
      </c>
      <c r="I187" s="2330">
        <v>0</v>
      </c>
      <c r="J187" s="2330">
        <f t="shared" si="91"/>
        <v>13</v>
      </c>
      <c r="K187" s="2330">
        <f t="shared" si="92"/>
        <v>8</v>
      </c>
      <c r="L187" s="2330">
        <f t="shared" si="93"/>
        <v>21</v>
      </c>
      <c r="M187" s="2327"/>
      <c r="N187" s="2322" t="s">
        <v>521</v>
      </c>
      <c r="O187" s="2700"/>
    </row>
    <row r="188" spans="1:17" ht="21.75" customHeight="1">
      <c r="A188" s="2704"/>
      <c r="B188" s="2326" t="s">
        <v>22</v>
      </c>
      <c r="C188" s="2326"/>
      <c r="D188" s="2331">
        <v>20</v>
      </c>
      <c r="E188" s="2331">
        <v>16</v>
      </c>
      <c r="F188" s="2330">
        <f t="shared" si="94"/>
        <v>36</v>
      </c>
      <c r="G188" s="2331">
        <v>0</v>
      </c>
      <c r="H188" s="2331">
        <v>0</v>
      </c>
      <c r="I188" s="2331">
        <v>0</v>
      </c>
      <c r="J188" s="2330">
        <f t="shared" si="91"/>
        <v>20</v>
      </c>
      <c r="K188" s="2330">
        <f t="shared" si="92"/>
        <v>16</v>
      </c>
      <c r="L188" s="2330">
        <f t="shared" si="93"/>
        <v>36</v>
      </c>
      <c r="M188" s="2327"/>
      <c r="N188" s="2322" t="s">
        <v>507</v>
      </c>
      <c r="O188" s="2700"/>
    </row>
    <row r="189" spans="1:17" ht="21.75" customHeight="1">
      <c r="A189" s="2704"/>
      <c r="B189" s="2319" t="s">
        <v>21</v>
      </c>
      <c r="C189" s="2319"/>
      <c r="D189" s="2330">
        <v>25</v>
      </c>
      <c r="E189" s="2330">
        <v>21</v>
      </c>
      <c r="F189" s="2330">
        <f t="shared" si="94"/>
        <v>46</v>
      </c>
      <c r="G189" s="2330">
        <v>0</v>
      </c>
      <c r="H189" s="2330">
        <v>0</v>
      </c>
      <c r="I189" s="2330">
        <v>0</v>
      </c>
      <c r="J189" s="2330">
        <f t="shared" si="91"/>
        <v>25</v>
      </c>
      <c r="K189" s="2330">
        <f t="shared" si="92"/>
        <v>21</v>
      </c>
      <c r="L189" s="2330">
        <f t="shared" si="93"/>
        <v>46</v>
      </c>
      <c r="M189" s="2327"/>
      <c r="N189" s="2322" t="s">
        <v>1148</v>
      </c>
      <c r="O189" s="2700"/>
    </row>
    <row r="190" spans="1:17" ht="21.75" customHeight="1">
      <c r="A190" s="2704"/>
      <c r="B190" s="2319" t="s">
        <v>77</v>
      </c>
      <c r="C190" s="2319"/>
      <c r="D190" s="2330">
        <v>33</v>
      </c>
      <c r="E190" s="2330">
        <v>43</v>
      </c>
      <c r="F190" s="2330">
        <f t="shared" si="94"/>
        <v>76</v>
      </c>
      <c r="G190" s="2330">
        <v>0</v>
      </c>
      <c r="H190" s="2330">
        <v>0</v>
      </c>
      <c r="I190" s="2330">
        <v>0</v>
      </c>
      <c r="J190" s="2330">
        <f t="shared" si="91"/>
        <v>33</v>
      </c>
      <c r="K190" s="2330">
        <f t="shared" si="92"/>
        <v>43</v>
      </c>
      <c r="L190" s="2330">
        <f t="shared" si="93"/>
        <v>76</v>
      </c>
      <c r="M190" s="2327"/>
      <c r="N190" s="2322" t="s">
        <v>519</v>
      </c>
      <c r="O190" s="2700"/>
    </row>
    <row r="191" spans="1:17" ht="21.75" customHeight="1">
      <c r="A191" s="2705"/>
      <c r="B191" s="2319" t="s">
        <v>1830</v>
      </c>
      <c r="C191" s="2319"/>
      <c r="D191" s="2330">
        <v>16</v>
      </c>
      <c r="E191" s="2330">
        <v>9</v>
      </c>
      <c r="F191" s="2330">
        <f t="shared" si="94"/>
        <v>25</v>
      </c>
      <c r="G191" s="2330">
        <v>0</v>
      </c>
      <c r="H191" s="2330">
        <v>0</v>
      </c>
      <c r="I191" s="2330">
        <v>0</v>
      </c>
      <c r="J191" s="2330">
        <f t="shared" ref="J191" si="95">SUM(D191,G191)</f>
        <v>16</v>
      </c>
      <c r="K191" s="2330">
        <f t="shared" ref="K191" si="96">SUM(E191,H191)</f>
        <v>9</v>
      </c>
      <c r="L191" s="2330">
        <f t="shared" ref="L191" si="97">SUM(F191,I191)</f>
        <v>25</v>
      </c>
      <c r="M191" s="2327"/>
      <c r="N191" s="2320" t="s">
        <v>2226</v>
      </c>
      <c r="O191" s="2701"/>
    </row>
    <row r="192" spans="1:17" ht="21.75" customHeight="1" thickBot="1">
      <c r="A192" s="2728" t="s">
        <v>219</v>
      </c>
      <c r="B192" s="2728"/>
      <c r="C192" s="2728"/>
      <c r="D192" s="317">
        <f>SUM(D184:D191)</f>
        <v>147</v>
      </c>
      <c r="E192" s="317">
        <f t="shared" ref="E192:L192" si="98">SUM(E184:E191)</f>
        <v>142</v>
      </c>
      <c r="F192" s="317">
        <f t="shared" si="98"/>
        <v>289</v>
      </c>
      <c r="G192" s="317">
        <f t="shared" si="98"/>
        <v>0</v>
      </c>
      <c r="H192" s="317">
        <f t="shared" si="98"/>
        <v>0</v>
      </c>
      <c r="I192" s="317">
        <f t="shared" si="98"/>
        <v>0</v>
      </c>
      <c r="J192" s="317">
        <f t="shared" si="98"/>
        <v>147</v>
      </c>
      <c r="K192" s="317">
        <f t="shared" si="98"/>
        <v>142</v>
      </c>
      <c r="L192" s="317">
        <f t="shared" si="98"/>
        <v>289</v>
      </c>
      <c r="M192" s="338"/>
      <c r="N192" s="2713" t="s">
        <v>2348</v>
      </c>
      <c r="O192" s="2713"/>
    </row>
    <row r="193" spans="1:15" ht="21.75" customHeight="1" thickTop="1">
      <c r="A193" s="2101"/>
      <c r="B193" s="2101"/>
      <c r="C193" s="2101"/>
      <c r="D193" s="2129"/>
      <c r="E193" s="2129"/>
      <c r="F193" s="2129"/>
      <c r="G193" s="2129"/>
      <c r="H193" s="2129"/>
      <c r="I193" s="2129"/>
      <c r="J193" s="2129"/>
      <c r="K193" s="2129"/>
      <c r="L193" s="2129"/>
      <c r="M193" s="2102"/>
      <c r="N193" s="2102"/>
      <c r="O193" s="2102"/>
    </row>
    <row r="194" spans="1:15" ht="22.5" customHeight="1" thickBot="1">
      <c r="A194" s="2708" t="s">
        <v>1103</v>
      </c>
      <c r="B194" s="2708"/>
      <c r="C194" s="2105"/>
      <c r="D194" s="1450"/>
      <c r="E194" s="1450"/>
      <c r="F194" s="1450"/>
      <c r="G194" s="1450"/>
      <c r="H194" s="1450"/>
      <c r="I194" s="1450"/>
      <c r="J194" s="1450"/>
      <c r="K194" s="1450"/>
      <c r="L194" s="1450"/>
      <c r="M194" s="2148"/>
      <c r="N194" s="2149"/>
      <c r="O194" s="74" t="s">
        <v>1645</v>
      </c>
    </row>
    <row r="195" spans="1:15" ht="12" customHeight="1" thickTop="1">
      <c r="A195" s="2695" t="s">
        <v>53</v>
      </c>
      <c r="B195" s="2695" t="s">
        <v>54</v>
      </c>
      <c r="C195" s="2695" t="s">
        <v>55</v>
      </c>
      <c r="D195" s="2695" t="s">
        <v>45</v>
      </c>
      <c r="E195" s="2695"/>
      <c r="F195" s="2695"/>
      <c r="G195" s="2695" t="s">
        <v>46</v>
      </c>
      <c r="H195" s="2695"/>
      <c r="I195" s="2695"/>
      <c r="J195" s="2695" t="s">
        <v>47</v>
      </c>
      <c r="K195" s="2695"/>
      <c r="L195" s="2695"/>
      <c r="M195" s="2696" t="s">
        <v>503</v>
      </c>
      <c r="N195" s="2696" t="s">
        <v>509</v>
      </c>
      <c r="O195" s="2696" t="s">
        <v>502</v>
      </c>
    </row>
    <row r="196" spans="1:15" ht="12" customHeight="1">
      <c r="A196" s="2690"/>
      <c r="B196" s="2690"/>
      <c r="C196" s="2690"/>
      <c r="D196" s="2054"/>
      <c r="E196" s="2054" t="s">
        <v>1673</v>
      </c>
      <c r="F196" s="2054"/>
      <c r="G196" s="2054"/>
      <c r="H196" s="2054" t="s">
        <v>463</v>
      </c>
      <c r="I196" s="2054"/>
      <c r="J196" s="2054"/>
      <c r="K196" s="2054" t="s">
        <v>464</v>
      </c>
      <c r="L196" s="2054"/>
      <c r="M196" s="2697"/>
      <c r="N196" s="2697"/>
      <c r="O196" s="2697"/>
    </row>
    <row r="197" spans="1:15" ht="12" customHeight="1">
      <c r="A197" s="2690"/>
      <c r="B197" s="2690"/>
      <c r="C197" s="2690"/>
      <c r="D197" s="2083" t="s">
        <v>931</v>
      </c>
      <c r="E197" s="493" t="s">
        <v>1126</v>
      </c>
      <c r="F197" s="2083" t="s">
        <v>954</v>
      </c>
      <c r="G197" s="2083" t="s">
        <v>931</v>
      </c>
      <c r="H197" s="493" t="s">
        <v>1126</v>
      </c>
      <c r="I197" s="2083" t="s">
        <v>954</v>
      </c>
      <c r="J197" s="2083" t="s">
        <v>931</v>
      </c>
      <c r="K197" s="493" t="s">
        <v>1126</v>
      </c>
      <c r="L197" s="2083" t="s">
        <v>954</v>
      </c>
      <c r="M197" s="2697"/>
      <c r="N197" s="2697"/>
      <c r="O197" s="2697"/>
    </row>
    <row r="198" spans="1:15" ht="12" customHeight="1" thickBot="1">
      <c r="A198" s="2707"/>
      <c r="B198" s="2707"/>
      <c r="C198" s="2707"/>
      <c r="D198" s="415" t="s">
        <v>934</v>
      </c>
      <c r="E198" s="415" t="s">
        <v>935</v>
      </c>
      <c r="F198" s="415" t="s">
        <v>936</v>
      </c>
      <c r="G198" s="415" t="s">
        <v>934</v>
      </c>
      <c r="H198" s="415" t="s">
        <v>935</v>
      </c>
      <c r="I198" s="415" t="s">
        <v>936</v>
      </c>
      <c r="J198" s="415" t="s">
        <v>934</v>
      </c>
      <c r="K198" s="415" t="s">
        <v>935</v>
      </c>
      <c r="L198" s="415" t="s">
        <v>936</v>
      </c>
      <c r="M198" s="2698"/>
      <c r="N198" s="2698"/>
      <c r="O198" s="2698"/>
    </row>
    <row r="199" spans="1:15" ht="21.75" customHeight="1">
      <c r="A199" s="2715" t="s">
        <v>64</v>
      </c>
      <c r="B199" s="1637" t="s">
        <v>83</v>
      </c>
      <c r="C199" s="1637"/>
      <c r="D199" s="1665">
        <v>20</v>
      </c>
      <c r="E199" s="1665">
        <v>12</v>
      </c>
      <c r="F199" s="1665">
        <f>SUM(D199:E199)</f>
        <v>32</v>
      </c>
      <c r="G199" s="1665">
        <v>0</v>
      </c>
      <c r="H199" s="1665">
        <v>0</v>
      </c>
      <c r="I199" s="1665">
        <v>0</v>
      </c>
      <c r="J199" s="1665">
        <f>SUM(D199,G199)</f>
        <v>20</v>
      </c>
      <c r="K199" s="1665">
        <f t="shared" ref="K199:L199" si="99">SUM(E199,H199)</f>
        <v>12</v>
      </c>
      <c r="L199" s="1665">
        <f t="shared" si="99"/>
        <v>32</v>
      </c>
      <c r="M199" s="1657"/>
      <c r="N199" s="1638" t="s">
        <v>528</v>
      </c>
      <c r="O199" s="2716" t="s">
        <v>489</v>
      </c>
    </row>
    <row r="200" spans="1:15" ht="33.75" customHeight="1">
      <c r="A200" s="2704"/>
      <c r="B200" s="1637" t="s">
        <v>87</v>
      </c>
      <c r="C200" s="1637" t="s">
        <v>70</v>
      </c>
      <c r="D200" s="1665">
        <v>59</v>
      </c>
      <c r="E200" s="1665">
        <v>59</v>
      </c>
      <c r="F200" s="1688">
        <f t="shared" ref="F200:F204" si="100">SUM(D200:E200)</f>
        <v>118</v>
      </c>
      <c r="G200" s="1665">
        <v>0</v>
      </c>
      <c r="H200" s="1665">
        <v>0</v>
      </c>
      <c r="I200" s="1665">
        <v>0</v>
      </c>
      <c r="J200" s="1665">
        <f t="shared" ref="J200:J204" si="101">SUM(D200,G200)</f>
        <v>59</v>
      </c>
      <c r="K200" s="1665">
        <f t="shared" ref="K200:K204" si="102">SUM(E200,H200)</f>
        <v>59</v>
      </c>
      <c r="L200" s="1665">
        <f t="shared" ref="L200:L204" si="103">SUM(F200,I200)</f>
        <v>118</v>
      </c>
      <c r="M200" s="1664" t="s">
        <v>506</v>
      </c>
      <c r="N200" s="1641" t="s">
        <v>529</v>
      </c>
      <c r="O200" s="2717"/>
    </row>
    <row r="201" spans="1:15" ht="36" customHeight="1">
      <c r="A201" s="2704"/>
      <c r="B201" s="1637" t="s">
        <v>85</v>
      </c>
      <c r="C201" s="1637"/>
      <c r="D201" s="1665">
        <v>55</v>
      </c>
      <c r="E201" s="1665">
        <v>35</v>
      </c>
      <c r="F201" s="1688">
        <f t="shared" si="100"/>
        <v>90</v>
      </c>
      <c r="G201" s="1665">
        <v>0</v>
      </c>
      <c r="H201" s="1665">
        <v>0</v>
      </c>
      <c r="I201" s="1665">
        <v>0</v>
      </c>
      <c r="J201" s="1665">
        <f t="shared" si="101"/>
        <v>55</v>
      </c>
      <c r="K201" s="1665">
        <f t="shared" si="102"/>
        <v>35</v>
      </c>
      <c r="L201" s="1665">
        <f t="shared" si="103"/>
        <v>90</v>
      </c>
      <c r="M201" s="1657"/>
      <c r="N201" s="1641" t="s">
        <v>583</v>
      </c>
      <c r="O201" s="2717"/>
    </row>
    <row r="202" spans="1:15" ht="26.25" customHeight="1">
      <c r="A202" s="2704"/>
      <c r="B202" s="1637" t="s">
        <v>86</v>
      </c>
      <c r="C202" s="1637"/>
      <c r="D202" s="1665">
        <v>12</v>
      </c>
      <c r="E202" s="1665">
        <v>11</v>
      </c>
      <c r="F202" s="1688">
        <f t="shared" si="100"/>
        <v>23</v>
      </c>
      <c r="G202" s="1665">
        <v>0</v>
      </c>
      <c r="H202" s="1665">
        <v>0</v>
      </c>
      <c r="I202" s="1665">
        <v>0</v>
      </c>
      <c r="J202" s="1665">
        <f t="shared" si="101"/>
        <v>12</v>
      </c>
      <c r="K202" s="1665">
        <f t="shared" si="102"/>
        <v>11</v>
      </c>
      <c r="L202" s="1665">
        <f t="shared" si="103"/>
        <v>23</v>
      </c>
      <c r="M202" s="1657"/>
      <c r="N202" s="1641" t="s">
        <v>531</v>
      </c>
      <c r="O202" s="2717"/>
    </row>
    <row r="203" spans="1:15" ht="21.75" customHeight="1">
      <c r="A203" s="2704"/>
      <c r="B203" s="1637" t="s">
        <v>84</v>
      </c>
      <c r="C203" s="1637"/>
      <c r="D203" s="1665">
        <v>46</v>
      </c>
      <c r="E203" s="1665">
        <v>58</v>
      </c>
      <c r="F203" s="1688">
        <f t="shared" si="100"/>
        <v>104</v>
      </c>
      <c r="G203" s="1665">
        <v>0</v>
      </c>
      <c r="H203" s="1665">
        <v>0</v>
      </c>
      <c r="I203" s="1665">
        <v>0</v>
      </c>
      <c r="J203" s="1665">
        <f t="shared" si="101"/>
        <v>46</v>
      </c>
      <c r="K203" s="1665">
        <f t="shared" si="102"/>
        <v>58</v>
      </c>
      <c r="L203" s="1665">
        <f t="shared" si="103"/>
        <v>104</v>
      </c>
      <c r="M203" s="1657"/>
      <c r="N203" s="1638" t="s">
        <v>532</v>
      </c>
      <c r="O203" s="2717"/>
    </row>
    <row r="204" spans="1:15" ht="21.75" customHeight="1">
      <c r="A204" s="2704"/>
      <c r="B204" s="2390" t="s">
        <v>82</v>
      </c>
      <c r="C204" s="1637" t="s">
        <v>70</v>
      </c>
      <c r="D204" s="1665">
        <v>61</v>
      </c>
      <c r="E204" s="1665">
        <v>26</v>
      </c>
      <c r="F204" s="1688">
        <f t="shared" si="100"/>
        <v>87</v>
      </c>
      <c r="G204" s="1665">
        <v>0</v>
      </c>
      <c r="H204" s="1665">
        <v>0</v>
      </c>
      <c r="I204" s="1665">
        <v>0</v>
      </c>
      <c r="J204" s="1665">
        <f t="shared" si="101"/>
        <v>61</v>
      </c>
      <c r="K204" s="1665">
        <f t="shared" si="102"/>
        <v>26</v>
      </c>
      <c r="L204" s="1665">
        <f t="shared" si="103"/>
        <v>87</v>
      </c>
      <c r="M204" s="1657" t="s">
        <v>506</v>
      </c>
      <c r="N204" s="2402" t="s">
        <v>533</v>
      </c>
      <c r="O204" s="2717"/>
    </row>
    <row r="205" spans="1:15" ht="21.75" customHeight="1">
      <c r="A205" s="2705"/>
      <c r="B205" s="2065" t="s">
        <v>1831</v>
      </c>
      <c r="C205" s="2065"/>
      <c r="D205" s="2090">
        <v>2</v>
      </c>
      <c r="E205" s="2090">
        <v>11</v>
      </c>
      <c r="F205" s="2090">
        <v>13</v>
      </c>
      <c r="G205" s="2090">
        <v>0</v>
      </c>
      <c r="H205" s="2090">
        <v>0</v>
      </c>
      <c r="I205" s="2090">
        <v>0</v>
      </c>
      <c r="J205" s="2090">
        <v>2</v>
      </c>
      <c r="K205" s="2090">
        <v>11</v>
      </c>
      <c r="L205" s="2090">
        <v>13</v>
      </c>
      <c r="M205" s="2082"/>
      <c r="N205" s="2322" t="s">
        <v>532</v>
      </c>
      <c r="O205" s="2718"/>
    </row>
    <row r="206" spans="1:15" ht="21.75" customHeight="1">
      <c r="A206" s="2706" t="s">
        <v>219</v>
      </c>
      <c r="B206" s="2706"/>
      <c r="C206" s="2706"/>
      <c r="D206" s="2330">
        <f t="shared" ref="D206:L206" si="104">SUM(D199:D204,D205)</f>
        <v>255</v>
      </c>
      <c r="E206" s="2330">
        <f t="shared" si="104"/>
        <v>212</v>
      </c>
      <c r="F206" s="2330">
        <f t="shared" si="104"/>
        <v>467</v>
      </c>
      <c r="G206" s="2330">
        <f t="shared" si="104"/>
        <v>0</v>
      </c>
      <c r="H206" s="2330">
        <f t="shared" si="104"/>
        <v>0</v>
      </c>
      <c r="I206" s="2330">
        <f t="shared" si="104"/>
        <v>0</v>
      </c>
      <c r="J206" s="2330">
        <f t="shared" si="104"/>
        <v>255</v>
      </c>
      <c r="K206" s="2330">
        <f t="shared" si="104"/>
        <v>212</v>
      </c>
      <c r="L206" s="2330">
        <f t="shared" si="104"/>
        <v>467</v>
      </c>
      <c r="M206" s="2719" t="s">
        <v>2342</v>
      </c>
      <c r="N206" s="2719"/>
      <c r="O206" s="2719"/>
    </row>
    <row r="207" spans="1:15" ht="19.5" customHeight="1">
      <c r="A207" s="2710" t="s">
        <v>202</v>
      </c>
      <c r="B207" s="2321" t="s">
        <v>100</v>
      </c>
      <c r="C207" s="2321"/>
      <c r="D207" s="2335">
        <v>26</v>
      </c>
      <c r="E207" s="2335">
        <v>28</v>
      </c>
      <c r="F207" s="2335">
        <f>SUM(D207:E207)</f>
        <v>54</v>
      </c>
      <c r="G207" s="2335">
        <v>0</v>
      </c>
      <c r="H207" s="2335">
        <v>0</v>
      </c>
      <c r="I207" s="2335">
        <v>0</v>
      </c>
      <c r="J207" s="2335">
        <f>SUM(D207,G207)</f>
        <v>26</v>
      </c>
      <c r="K207" s="2335">
        <f t="shared" ref="K207:L207" si="105">SUM(E207,H207)</f>
        <v>28</v>
      </c>
      <c r="L207" s="2335">
        <f t="shared" si="105"/>
        <v>54</v>
      </c>
      <c r="M207" s="367"/>
      <c r="N207" s="929" t="s">
        <v>535</v>
      </c>
      <c r="O207" s="2717" t="s">
        <v>534</v>
      </c>
    </row>
    <row r="208" spans="1:15" ht="19.5" customHeight="1">
      <c r="A208" s="2710"/>
      <c r="B208" s="1637" t="s">
        <v>101</v>
      </c>
      <c r="C208" s="1637"/>
      <c r="D208" s="1665">
        <v>35</v>
      </c>
      <c r="E208" s="1665">
        <v>72</v>
      </c>
      <c r="F208" s="1688">
        <f t="shared" ref="F208:F213" si="106">SUM(D208:E208)</f>
        <v>107</v>
      </c>
      <c r="G208" s="1665">
        <v>0</v>
      </c>
      <c r="H208" s="1665">
        <v>0</v>
      </c>
      <c r="I208" s="1665">
        <v>0</v>
      </c>
      <c r="J208" s="1665">
        <f t="shared" ref="J208:J213" si="107">SUM(D208,G208)</f>
        <v>35</v>
      </c>
      <c r="K208" s="1665">
        <f t="shared" ref="K208:K213" si="108">SUM(E208,H208)</f>
        <v>72</v>
      </c>
      <c r="L208" s="1665">
        <f t="shared" ref="L208:L213" si="109">SUM(F208,I208)</f>
        <v>107</v>
      </c>
      <c r="M208" s="1657"/>
      <c r="N208" s="1638" t="s">
        <v>536</v>
      </c>
      <c r="O208" s="2717"/>
    </row>
    <row r="209" spans="1:15" ht="19.5" customHeight="1">
      <c r="A209" s="2710"/>
      <c r="B209" s="1637" t="s">
        <v>145</v>
      </c>
      <c r="C209" s="1637"/>
      <c r="D209" s="1665">
        <v>12</v>
      </c>
      <c r="E209" s="1665">
        <v>12</v>
      </c>
      <c r="F209" s="1688">
        <f t="shared" si="106"/>
        <v>24</v>
      </c>
      <c r="G209" s="1665">
        <v>0</v>
      </c>
      <c r="H209" s="1665">
        <v>0</v>
      </c>
      <c r="I209" s="1665">
        <v>0</v>
      </c>
      <c r="J209" s="1665">
        <f t="shared" si="107"/>
        <v>12</v>
      </c>
      <c r="K209" s="1665">
        <f t="shared" si="108"/>
        <v>12</v>
      </c>
      <c r="L209" s="1665">
        <f t="shared" si="109"/>
        <v>24</v>
      </c>
      <c r="M209" s="1657"/>
      <c r="N209" s="1638" t="s">
        <v>537</v>
      </c>
      <c r="O209" s="2717"/>
    </row>
    <row r="210" spans="1:15" ht="19.5" customHeight="1">
      <c r="A210" s="2710"/>
      <c r="B210" s="1637" t="s">
        <v>88</v>
      </c>
      <c r="C210" s="1637"/>
      <c r="D210" s="1665">
        <v>51</v>
      </c>
      <c r="E210" s="1665">
        <v>17</v>
      </c>
      <c r="F210" s="1688">
        <f t="shared" si="106"/>
        <v>68</v>
      </c>
      <c r="G210" s="1665">
        <v>0</v>
      </c>
      <c r="H210" s="1665">
        <v>0</v>
      </c>
      <c r="I210" s="1665">
        <v>0</v>
      </c>
      <c r="J210" s="1665">
        <f t="shared" si="107"/>
        <v>51</v>
      </c>
      <c r="K210" s="1665">
        <f t="shared" si="108"/>
        <v>17</v>
      </c>
      <c r="L210" s="1665">
        <f t="shared" si="109"/>
        <v>68</v>
      </c>
      <c r="M210" s="1657"/>
      <c r="N210" s="1638" t="s">
        <v>538</v>
      </c>
      <c r="O210" s="2717"/>
    </row>
    <row r="211" spans="1:15" ht="19.5" customHeight="1">
      <c r="A211" s="2710"/>
      <c r="B211" s="1637" t="s">
        <v>89</v>
      </c>
      <c r="C211" s="1637"/>
      <c r="D211" s="1665">
        <v>22</v>
      </c>
      <c r="E211" s="1665">
        <v>26</v>
      </c>
      <c r="F211" s="1688">
        <f t="shared" si="106"/>
        <v>48</v>
      </c>
      <c r="G211" s="1665">
        <v>0</v>
      </c>
      <c r="H211" s="1665">
        <v>0</v>
      </c>
      <c r="I211" s="1665">
        <v>0</v>
      </c>
      <c r="J211" s="1665">
        <f t="shared" si="107"/>
        <v>22</v>
      </c>
      <c r="K211" s="1665">
        <f t="shared" si="108"/>
        <v>26</v>
      </c>
      <c r="L211" s="1665">
        <f t="shared" si="109"/>
        <v>48</v>
      </c>
      <c r="M211" s="1657"/>
      <c r="N211" s="1638" t="s">
        <v>539</v>
      </c>
      <c r="O211" s="2717"/>
    </row>
    <row r="212" spans="1:15" ht="31.5" customHeight="1">
      <c r="A212" s="2710"/>
      <c r="B212" s="1637" t="s">
        <v>174</v>
      </c>
      <c r="C212" s="1637"/>
      <c r="D212" s="1665">
        <v>42</v>
      </c>
      <c r="E212" s="1665">
        <v>17</v>
      </c>
      <c r="F212" s="1688">
        <f t="shared" si="106"/>
        <v>59</v>
      </c>
      <c r="G212" s="1665">
        <v>0</v>
      </c>
      <c r="H212" s="1665">
        <v>0</v>
      </c>
      <c r="I212" s="1665">
        <v>0</v>
      </c>
      <c r="J212" s="1665">
        <f t="shared" si="107"/>
        <v>42</v>
      </c>
      <c r="K212" s="1665">
        <f t="shared" si="108"/>
        <v>17</v>
      </c>
      <c r="L212" s="1665">
        <f t="shared" si="109"/>
        <v>59</v>
      </c>
      <c r="M212" s="1657"/>
      <c r="N212" s="1646" t="s">
        <v>540</v>
      </c>
      <c r="O212" s="2717"/>
    </row>
    <row r="213" spans="1:15" ht="31.5" customHeight="1">
      <c r="A213" s="2711"/>
      <c r="B213" s="2712" t="s">
        <v>198</v>
      </c>
      <c r="C213" s="2712"/>
      <c r="D213" s="1665">
        <v>32</v>
      </c>
      <c r="E213" s="1665">
        <v>16</v>
      </c>
      <c r="F213" s="1688">
        <f t="shared" si="106"/>
        <v>48</v>
      </c>
      <c r="G213" s="1665">
        <v>0</v>
      </c>
      <c r="H213" s="1665">
        <v>0</v>
      </c>
      <c r="I213" s="1665">
        <v>0</v>
      </c>
      <c r="J213" s="1665">
        <f t="shared" si="107"/>
        <v>32</v>
      </c>
      <c r="K213" s="1665">
        <f t="shared" si="108"/>
        <v>16</v>
      </c>
      <c r="L213" s="1665">
        <f t="shared" si="109"/>
        <v>48</v>
      </c>
      <c r="M213" s="1657"/>
      <c r="N213" s="1646" t="s">
        <v>1676</v>
      </c>
      <c r="O213" s="2718"/>
    </row>
    <row r="214" spans="1:15" ht="19.5" customHeight="1">
      <c r="A214" s="2706" t="s">
        <v>219</v>
      </c>
      <c r="B214" s="2706"/>
      <c r="C214" s="2706"/>
      <c r="D214" s="1665">
        <f>SUM(D207:D213)</f>
        <v>220</v>
      </c>
      <c r="E214" s="1665">
        <f t="shared" ref="E214:L214" si="110">SUM(E207:E213)</f>
        <v>188</v>
      </c>
      <c r="F214" s="1665">
        <f t="shared" si="110"/>
        <v>408</v>
      </c>
      <c r="G214" s="1665">
        <f t="shared" si="110"/>
        <v>0</v>
      </c>
      <c r="H214" s="1665">
        <f t="shared" si="110"/>
        <v>0</v>
      </c>
      <c r="I214" s="1665">
        <f t="shared" si="110"/>
        <v>0</v>
      </c>
      <c r="J214" s="1665">
        <f t="shared" si="110"/>
        <v>220</v>
      </c>
      <c r="K214" s="1665">
        <f t="shared" si="110"/>
        <v>188</v>
      </c>
      <c r="L214" s="1665">
        <f t="shared" si="110"/>
        <v>408</v>
      </c>
      <c r="M214" s="2719" t="s">
        <v>2342</v>
      </c>
      <c r="N214" s="2719"/>
      <c r="O214" s="2719"/>
    </row>
    <row r="215" spans="1:15" ht="19.5" customHeight="1">
      <c r="A215" s="2709" t="s">
        <v>203</v>
      </c>
      <c r="B215" s="2319" t="s">
        <v>77</v>
      </c>
      <c r="C215" s="2319"/>
      <c r="D215" s="2330">
        <v>16</v>
      </c>
      <c r="E215" s="2330">
        <v>42</v>
      </c>
      <c r="F215" s="2330">
        <f>SUM(D215:E215)</f>
        <v>58</v>
      </c>
      <c r="G215" s="2330">
        <f t="shared" ref="G215:G216" si="111">SUM(G208:G214)</f>
        <v>0</v>
      </c>
      <c r="H215" s="2330">
        <f t="shared" ref="H215:H216" si="112">SUM(H208:H214)</f>
        <v>0</v>
      </c>
      <c r="I215" s="2330">
        <f t="shared" ref="I215:I216" si="113">SUM(I208:I214)</f>
        <v>0</v>
      </c>
      <c r="J215" s="2330">
        <f>SUM(D215,G215)</f>
        <v>16</v>
      </c>
      <c r="K215" s="2330">
        <f t="shared" ref="K215:L215" si="114">SUM(E215,H215)</f>
        <v>42</v>
      </c>
      <c r="L215" s="2330">
        <f t="shared" si="114"/>
        <v>58</v>
      </c>
      <c r="M215" s="2327"/>
      <c r="N215" s="2322" t="s">
        <v>519</v>
      </c>
      <c r="O215" s="2720" t="s">
        <v>542</v>
      </c>
    </row>
    <row r="216" spans="1:15" ht="19.5" customHeight="1">
      <c r="A216" s="2710"/>
      <c r="B216" s="2330" t="s">
        <v>78</v>
      </c>
      <c r="C216" s="2330"/>
      <c r="D216" s="2330">
        <v>18</v>
      </c>
      <c r="E216" s="2330">
        <v>22</v>
      </c>
      <c r="F216" s="2330">
        <f>SUM(D216:E216)</f>
        <v>40</v>
      </c>
      <c r="G216" s="2330">
        <f t="shared" si="111"/>
        <v>0</v>
      </c>
      <c r="H216" s="2330">
        <f t="shared" si="112"/>
        <v>0</v>
      </c>
      <c r="I216" s="2330">
        <f t="shared" si="113"/>
        <v>0</v>
      </c>
      <c r="J216" s="2330">
        <f>SUM(D216,G216)</f>
        <v>18</v>
      </c>
      <c r="K216" s="2330">
        <f t="shared" ref="K216" si="115">SUM(E216,H216)</f>
        <v>22</v>
      </c>
      <c r="L216" s="2330">
        <f t="shared" ref="L216" si="116">SUM(F216,I216)</f>
        <v>40</v>
      </c>
      <c r="M216" s="2330"/>
      <c r="N216" s="2330" t="s">
        <v>521</v>
      </c>
      <c r="O216" s="2717"/>
    </row>
    <row r="217" spans="1:15" ht="19.5" customHeight="1">
      <c r="A217" s="2710"/>
      <c r="B217" s="2330" t="s">
        <v>79</v>
      </c>
      <c r="C217" s="2330"/>
      <c r="D217" s="2330">
        <v>18</v>
      </c>
      <c r="E217" s="2330">
        <v>25</v>
      </c>
      <c r="F217" s="2330">
        <f>SUM(D217:E217)</f>
        <v>43</v>
      </c>
      <c r="G217" s="2330">
        <v>0</v>
      </c>
      <c r="H217" s="2330">
        <v>0</v>
      </c>
      <c r="I217" s="2330">
        <v>0</v>
      </c>
      <c r="J217" s="2330">
        <f>SUM(D217,G217)</f>
        <v>18</v>
      </c>
      <c r="K217" s="2330">
        <f t="shared" ref="K217:L217" si="117">SUM(E217,H217)</f>
        <v>25</v>
      </c>
      <c r="L217" s="2330">
        <f t="shared" si="117"/>
        <v>43</v>
      </c>
      <c r="M217" s="2330"/>
      <c r="N217" s="2330" t="s">
        <v>522</v>
      </c>
      <c r="O217" s="2717"/>
    </row>
    <row r="218" spans="1:15" ht="19.5" customHeight="1">
      <c r="A218" s="2710"/>
      <c r="B218" s="2319" t="s">
        <v>167</v>
      </c>
      <c r="C218" s="2319"/>
      <c r="D218" s="2330">
        <v>10</v>
      </c>
      <c r="E218" s="2330">
        <v>15</v>
      </c>
      <c r="F218" s="2330">
        <f t="shared" ref="F218:F219" si="118">SUM(D218:E218)</f>
        <v>25</v>
      </c>
      <c r="G218" s="2330">
        <v>0</v>
      </c>
      <c r="H218" s="2330">
        <v>0</v>
      </c>
      <c r="I218" s="2330">
        <v>0</v>
      </c>
      <c r="J218" s="2330">
        <f t="shared" ref="J218:J219" si="119">SUM(D218,G218)</f>
        <v>10</v>
      </c>
      <c r="K218" s="2330">
        <f t="shared" ref="K218:K219" si="120">SUM(E218,H218)</f>
        <v>15</v>
      </c>
      <c r="L218" s="2330">
        <f t="shared" ref="L218:L219" si="121">SUM(F218,I218)</f>
        <v>25</v>
      </c>
      <c r="M218" s="2327"/>
      <c r="N218" s="2322" t="s">
        <v>523</v>
      </c>
      <c r="O218" s="2717"/>
    </row>
    <row r="219" spans="1:15" ht="19.5" customHeight="1">
      <c r="A219" s="2711"/>
      <c r="B219" s="2319" t="s">
        <v>192</v>
      </c>
      <c r="C219" s="2319"/>
      <c r="D219" s="2330">
        <v>19</v>
      </c>
      <c r="E219" s="2330">
        <v>17</v>
      </c>
      <c r="F219" s="2330">
        <f t="shared" si="118"/>
        <v>36</v>
      </c>
      <c r="G219" s="2330">
        <v>1</v>
      </c>
      <c r="H219" s="2330">
        <v>1</v>
      </c>
      <c r="I219" s="2330">
        <v>2</v>
      </c>
      <c r="J219" s="2330">
        <f t="shared" si="119"/>
        <v>20</v>
      </c>
      <c r="K219" s="2330">
        <f t="shared" si="120"/>
        <v>18</v>
      </c>
      <c r="L219" s="2330">
        <f t="shared" si="121"/>
        <v>38</v>
      </c>
      <c r="M219" s="2327"/>
      <c r="N219" s="2336" t="s">
        <v>507</v>
      </c>
      <c r="O219" s="2718"/>
    </row>
    <row r="220" spans="1:15" ht="22.5" customHeight="1" thickBot="1">
      <c r="A220" s="2728" t="s">
        <v>219</v>
      </c>
      <c r="B220" s="2728"/>
      <c r="C220" s="2728"/>
      <c r="D220" s="317">
        <f t="shared" ref="D220:L220" si="122">SUM(D215:D216,D217:D219)</f>
        <v>81</v>
      </c>
      <c r="E220" s="317">
        <f t="shared" si="122"/>
        <v>121</v>
      </c>
      <c r="F220" s="317">
        <f t="shared" si="122"/>
        <v>202</v>
      </c>
      <c r="G220" s="317">
        <f t="shared" si="122"/>
        <v>1</v>
      </c>
      <c r="H220" s="317">
        <f t="shared" si="122"/>
        <v>1</v>
      </c>
      <c r="I220" s="317">
        <f t="shared" si="122"/>
        <v>2</v>
      </c>
      <c r="J220" s="317">
        <f t="shared" si="122"/>
        <v>82</v>
      </c>
      <c r="K220" s="317">
        <f t="shared" si="122"/>
        <v>122</v>
      </c>
      <c r="L220" s="317">
        <f t="shared" si="122"/>
        <v>204</v>
      </c>
      <c r="M220" s="2713" t="s">
        <v>2342</v>
      </c>
      <c r="N220" s="2713"/>
      <c r="O220" s="2713"/>
    </row>
    <row r="221" spans="1:15" ht="15.75" customHeight="1" thickTop="1">
      <c r="A221" s="2318"/>
      <c r="B221" s="2318"/>
      <c r="C221" s="2318"/>
      <c r="D221" s="2333"/>
      <c r="E221" s="2333"/>
      <c r="F221" s="2333"/>
      <c r="G221" s="2333"/>
      <c r="H221" s="2333"/>
      <c r="I221" s="2333"/>
      <c r="J221" s="2333"/>
      <c r="K221" s="2333"/>
      <c r="L221" s="2333"/>
      <c r="M221" s="2317"/>
      <c r="N221" s="2317"/>
      <c r="O221" s="2317"/>
    </row>
    <row r="222" spans="1:15" ht="15.75" customHeight="1">
      <c r="A222" s="2318"/>
      <c r="B222" s="2318"/>
      <c r="C222" s="2318"/>
      <c r="D222" s="2333"/>
      <c r="E222" s="2333"/>
      <c r="F222" s="2333"/>
      <c r="G222" s="2333"/>
      <c r="H222" s="2333"/>
      <c r="I222" s="2333"/>
      <c r="J222" s="2333"/>
      <c r="K222" s="2333"/>
      <c r="L222" s="2333"/>
      <c r="M222" s="2317"/>
      <c r="N222" s="2317"/>
      <c r="O222" s="2317"/>
    </row>
    <row r="223" spans="1:15" ht="25.5" customHeight="1" thickBot="1">
      <c r="A223" s="2729" t="s">
        <v>1103</v>
      </c>
      <c r="B223" s="2729"/>
      <c r="C223" s="2075"/>
      <c r="D223" s="999"/>
      <c r="E223" s="999"/>
      <c r="F223" s="999"/>
      <c r="G223" s="999"/>
      <c r="H223" s="999"/>
      <c r="I223" s="999"/>
      <c r="J223" s="999"/>
      <c r="K223" s="999"/>
      <c r="L223" s="999"/>
      <c r="M223" s="1036"/>
      <c r="N223" s="2078"/>
      <c r="O223" s="74" t="s">
        <v>1645</v>
      </c>
    </row>
    <row r="224" spans="1:15" ht="20.100000000000001" customHeight="1" thickTop="1">
      <c r="A224" s="2695" t="s">
        <v>53</v>
      </c>
      <c r="B224" s="2695" t="s">
        <v>54</v>
      </c>
      <c r="C224" s="2695" t="s">
        <v>55</v>
      </c>
      <c r="D224" s="2695" t="s">
        <v>45</v>
      </c>
      <c r="E224" s="2695"/>
      <c r="F224" s="2695"/>
      <c r="G224" s="2695" t="s">
        <v>46</v>
      </c>
      <c r="H224" s="2695"/>
      <c r="I224" s="2695"/>
      <c r="J224" s="2695" t="s">
        <v>905</v>
      </c>
      <c r="K224" s="2695"/>
      <c r="L224" s="2695"/>
      <c r="M224" s="2696" t="s">
        <v>503</v>
      </c>
      <c r="N224" s="2696" t="s">
        <v>509</v>
      </c>
      <c r="O224" s="2696" t="s">
        <v>502</v>
      </c>
    </row>
    <row r="225" spans="1:17" ht="20.100000000000001" customHeight="1">
      <c r="A225" s="2690"/>
      <c r="B225" s="2690"/>
      <c r="C225" s="2690"/>
      <c r="D225" s="2054"/>
      <c r="E225" s="2054" t="s">
        <v>1673</v>
      </c>
      <c r="F225" s="2054"/>
      <c r="G225" s="2054"/>
      <c r="H225" s="2054" t="s">
        <v>463</v>
      </c>
      <c r="I225" s="2054"/>
      <c r="J225" s="2054"/>
      <c r="K225" s="2054" t="s">
        <v>464</v>
      </c>
      <c r="L225" s="2054"/>
      <c r="M225" s="2697"/>
      <c r="N225" s="2697"/>
      <c r="O225" s="2697"/>
    </row>
    <row r="226" spans="1:17" ht="20.100000000000001" customHeight="1">
      <c r="A226" s="2690"/>
      <c r="B226" s="2690"/>
      <c r="C226" s="2690"/>
      <c r="D226" s="2083" t="s">
        <v>931</v>
      </c>
      <c r="E226" s="493" t="s">
        <v>1126</v>
      </c>
      <c r="F226" s="2083" t="s">
        <v>954</v>
      </c>
      <c r="G226" s="2083" t="s">
        <v>931</v>
      </c>
      <c r="H226" s="493" t="s">
        <v>1126</v>
      </c>
      <c r="I226" s="2083" t="s">
        <v>954</v>
      </c>
      <c r="J226" s="2083" t="s">
        <v>931</v>
      </c>
      <c r="K226" s="493" t="s">
        <v>1126</v>
      </c>
      <c r="L226" s="2083" t="s">
        <v>954</v>
      </c>
      <c r="M226" s="2697"/>
      <c r="N226" s="2697"/>
      <c r="O226" s="2697"/>
    </row>
    <row r="227" spans="1:17" ht="21.75" customHeight="1" thickBot="1">
      <c r="A227" s="2707"/>
      <c r="B227" s="2707"/>
      <c r="C227" s="2707"/>
      <c r="D227" s="415" t="s">
        <v>934</v>
      </c>
      <c r="E227" s="415" t="s">
        <v>935</v>
      </c>
      <c r="F227" s="415" t="s">
        <v>936</v>
      </c>
      <c r="G227" s="415" t="s">
        <v>934</v>
      </c>
      <c r="H227" s="415" t="s">
        <v>935</v>
      </c>
      <c r="I227" s="415" t="s">
        <v>936</v>
      </c>
      <c r="J227" s="415" t="s">
        <v>934</v>
      </c>
      <c r="K227" s="415" t="s">
        <v>935</v>
      </c>
      <c r="L227" s="415" t="s">
        <v>936</v>
      </c>
      <c r="M227" s="2698"/>
      <c r="N227" s="2698"/>
      <c r="O227" s="2698"/>
      <c r="P227" s="38"/>
      <c r="Q227" s="38"/>
    </row>
    <row r="228" spans="1:17" ht="19.5" customHeight="1">
      <c r="A228" s="2703" t="s">
        <v>199</v>
      </c>
      <c r="B228" s="1637" t="s">
        <v>192</v>
      </c>
      <c r="C228" s="1637"/>
      <c r="D228" s="1665">
        <v>0</v>
      </c>
      <c r="E228" s="1665">
        <v>5</v>
      </c>
      <c r="F228" s="1665">
        <f>SUM(D228:E228)</f>
        <v>5</v>
      </c>
      <c r="G228" s="1665">
        <v>0</v>
      </c>
      <c r="H228" s="1665">
        <v>0</v>
      </c>
      <c r="I228" s="1665">
        <v>0</v>
      </c>
      <c r="J228" s="1665">
        <f>SUM(D228,G228)</f>
        <v>0</v>
      </c>
      <c r="K228" s="1665">
        <f t="shared" ref="K228:L228" si="123">SUM(E228,H228)</f>
        <v>5</v>
      </c>
      <c r="L228" s="1665">
        <f t="shared" si="123"/>
        <v>5</v>
      </c>
      <c r="M228" s="1657"/>
      <c r="N228" s="1638" t="s">
        <v>507</v>
      </c>
      <c r="O228" s="2720" t="s">
        <v>543</v>
      </c>
    </row>
    <row r="229" spans="1:17" ht="19.5" customHeight="1">
      <c r="A229" s="2704"/>
      <c r="B229" s="1637" t="s">
        <v>100</v>
      </c>
      <c r="C229" s="1637"/>
      <c r="D229" s="1688">
        <v>0</v>
      </c>
      <c r="E229" s="1665">
        <v>9</v>
      </c>
      <c r="F229" s="1688">
        <f t="shared" ref="F229:F237" si="124">SUM(D229:E229)</f>
        <v>9</v>
      </c>
      <c r="G229" s="1665">
        <v>0</v>
      </c>
      <c r="H229" s="1665">
        <v>0</v>
      </c>
      <c r="I229" s="1665">
        <v>0</v>
      </c>
      <c r="J229" s="1665">
        <f t="shared" ref="J229:J237" si="125">SUM(D229,G229)</f>
        <v>0</v>
      </c>
      <c r="K229" s="1665">
        <f t="shared" ref="K229:K237" si="126">SUM(E229,H229)</f>
        <v>9</v>
      </c>
      <c r="L229" s="1665">
        <f t="shared" ref="L229:L237" si="127">SUM(F229,I229)</f>
        <v>9</v>
      </c>
      <c r="M229" s="1657"/>
      <c r="N229" s="1638" t="s">
        <v>544</v>
      </c>
      <c r="O229" s="2717"/>
    </row>
    <row r="230" spans="1:17" ht="19.5" customHeight="1">
      <c r="A230" s="2704"/>
      <c r="B230" s="1637" t="s">
        <v>101</v>
      </c>
      <c r="C230" s="1637"/>
      <c r="D230" s="1688">
        <v>0</v>
      </c>
      <c r="E230" s="1665">
        <v>9</v>
      </c>
      <c r="F230" s="1688">
        <f t="shared" si="124"/>
        <v>9</v>
      </c>
      <c r="G230" s="1665">
        <v>0</v>
      </c>
      <c r="H230" s="1665">
        <v>0</v>
      </c>
      <c r="I230" s="1665">
        <v>0</v>
      </c>
      <c r="J230" s="1665">
        <f t="shared" si="125"/>
        <v>0</v>
      </c>
      <c r="K230" s="1665">
        <f t="shared" si="126"/>
        <v>9</v>
      </c>
      <c r="L230" s="1665">
        <f t="shared" si="127"/>
        <v>9</v>
      </c>
      <c r="M230" s="1657"/>
      <c r="N230" s="1638" t="s">
        <v>536</v>
      </c>
      <c r="O230" s="2717"/>
    </row>
    <row r="231" spans="1:17" ht="19.5" customHeight="1">
      <c r="A231" s="2704"/>
      <c r="B231" s="1637" t="s">
        <v>88</v>
      </c>
      <c r="C231" s="1637"/>
      <c r="D231" s="1688">
        <v>0</v>
      </c>
      <c r="E231" s="1665">
        <v>6</v>
      </c>
      <c r="F231" s="1688">
        <f t="shared" si="124"/>
        <v>6</v>
      </c>
      <c r="G231" s="1665">
        <v>0</v>
      </c>
      <c r="H231" s="1665">
        <v>0</v>
      </c>
      <c r="I231" s="1665">
        <v>0</v>
      </c>
      <c r="J231" s="1665">
        <f t="shared" si="125"/>
        <v>0</v>
      </c>
      <c r="K231" s="1665">
        <f t="shared" si="126"/>
        <v>6</v>
      </c>
      <c r="L231" s="1665">
        <f t="shared" si="127"/>
        <v>6</v>
      </c>
      <c r="M231" s="1657"/>
      <c r="N231" s="1638" t="s">
        <v>538</v>
      </c>
      <c r="O231" s="2717"/>
    </row>
    <row r="232" spans="1:17" ht="19.5" customHeight="1">
      <c r="A232" s="2704"/>
      <c r="B232" s="1637" t="s">
        <v>89</v>
      </c>
      <c r="C232" s="1637"/>
      <c r="D232" s="1688">
        <v>0</v>
      </c>
      <c r="E232" s="1665">
        <v>5</v>
      </c>
      <c r="F232" s="1688">
        <f t="shared" si="124"/>
        <v>5</v>
      </c>
      <c r="G232" s="1665">
        <v>0</v>
      </c>
      <c r="H232" s="1665">
        <v>0</v>
      </c>
      <c r="I232" s="1665">
        <v>0</v>
      </c>
      <c r="J232" s="1665">
        <f t="shared" si="125"/>
        <v>0</v>
      </c>
      <c r="K232" s="1665">
        <f t="shared" si="126"/>
        <v>5</v>
      </c>
      <c r="L232" s="1665">
        <f t="shared" si="127"/>
        <v>5</v>
      </c>
      <c r="M232" s="1657"/>
      <c r="N232" s="1638" t="s">
        <v>539</v>
      </c>
      <c r="O232" s="2717"/>
    </row>
    <row r="233" spans="1:17" ht="19.5" customHeight="1">
      <c r="A233" s="2704"/>
      <c r="B233" s="1637" t="s">
        <v>15</v>
      </c>
      <c r="C233" s="1637"/>
      <c r="D233" s="1688">
        <v>0</v>
      </c>
      <c r="E233" s="1665">
        <v>5</v>
      </c>
      <c r="F233" s="1688">
        <f t="shared" si="124"/>
        <v>5</v>
      </c>
      <c r="G233" s="1665">
        <v>0</v>
      </c>
      <c r="H233" s="1665">
        <v>0</v>
      </c>
      <c r="I233" s="1665">
        <v>0</v>
      </c>
      <c r="J233" s="1665">
        <f t="shared" si="125"/>
        <v>0</v>
      </c>
      <c r="K233" s="1665">
        <f t="shared" si="126"/>
        <v>5</v>
      </c>
      <c r="L233" s="1665">
        <f t="shared" si="127"/>
        <v>5</v>
      </c>
      <c r="M233" s="1657"/>
      <c r="N233" s="1642" t="s">
        <v>541</v>
      </c>
      <c r="O233" s="2717"/>
    </row>
    <row r="234" spans="1:17" ht="36.75" customHeight="1">
      <c r="A234" s="2704"/>
      <c r="B234" s="1637" t="s">
        <v>174</v>
      </c>
      <c r="C234" s="1637"/>
      <c r="D234" s="1688">
        <v>0</v>
      </c>
      <c r="E234" s="1665">
        <v>3</v>
      </c>
      <c r="F234" s="1688">
        <f t="shared" si="124"/>
        <v>3</v>
      </c>
      <c r="G234" s="1665">
        <v>0</v>
      </c>
      <c r="H234" s="1665">
        <v>0</v>
      </c>
      <c r="I234" s="1665">
        <v>0</v>
      </c>
      <c r="J234" s="1665">
        <f t="shared" si="125"/>
        <v>0</v>
      </c>
      <c r="K234" s="1665">
        <f t="shared" si="126"/>
        <v>3</v>
      </c>
      <c r="L234" s="1665">
        <f t="shared" si="127"/>
        <v>3</v>
      </c>
      <c r="M234" s="1657"/>
      <c r="N234" s="1641" t="s">
        <v>540</v>
      </c>
      <c r="O234" s="2717"/>
    </row>
    <row r="235" spans="1:17" ht="33" customHeight="1">
      <c r="A235" s="2704"/>
      <c r="B235" s="1637" t="s">
        <v>208</v>
      </c>
      <c r="C235" s="1637"/>
      <c r="D235" s="1688">
        <v>0</v>
      </c>
      <c r="E235" s="1665">
        <v>1</v>
      </c>
      <c r="F235" s="1688">
        <f t="shared" si="124"/>
        <v>1</v>
      </c>
      <c r="G235" s="1665">
        <v>0</v>
      </c>
      <c r="H235" s="1665">
        <v>0</v>
      </c>
      <c r="I235" s="1665">
        <v>0</v>
      </c>
      <c r="J235" s="1665">
        <f t="shared" si="125"/>
        <v>0</v>
      </c>
      <c r="K235" s="1665">
        <f t="shared" si="126"/>
        <v>1</v>
      </c>
      <c r="L235" s="1665">
        <f t="shared" si="127"/>
        <v>1</v>
      </c>
      <c r="M235" s="1657"/>
      <c r="N235" s="1641" t="s">
        <v>585</v>
      </c>
      <c r="O235" s="2717"/>
    </row>
    <row r="236" spans="1:17" ht="19.5" customHeight="1">
      <c r="A236" s="2704"/>
      <c r="B236" s="1637" t="s">
        <v>148</v>
      </c>
      <c r="C236" s="1637"/>
      <c r="D236" s="1688">
        <v>0</v>
      </c>
      <c r="E236" s="1665">
        <v>2</v>
      </c>
      <c r="F236" s="1688">
        <f t="shared" si="124"/>
        <v>2</v>
      </c>
      <c r="G236" s="1665">
        <v>0</v>
      </c>
      <c r="H236" s="1665">
        <v>0</v>
      </c>
      <c r="I236" s="1665">
        <v>0</v>
      </c>
      <c r="J236" s="1665">
        <f t="shared" si="125"/>
        <v>0</v>
      </c>
      <c r="K236" s="1665">
        <f t="shared" si="126"/>
        <v>2</v>
      </c>
      <c r="L236" s="1665">
        <f t="shared" si="127"/>
        <v>2</v>
      </c>
      <c r="M236" s="1657"/>
      <c r="N236" s="1641" t="s">
        <v>1303</v>
      </c>
      <c r="O236" s="2717"/>
    </row>
    <row r="237" spans="1:17" ht="22.5" customHeight="1">
      <c r="A237" s="2704"/>
      <c r="B237" s="2080" t="s">
        <v>915</v>
      </c>
      <c r="C237" s="2080"/>
      <c r="D237" s="2090">
        <v>0</v>
      </c>
      <c r="E237" s="2090">
        <v>4</v>
      </c>
      <c r="F237" s="2090">
        <f t="shared" si="124"/>
        <v>4</v>
      </c>
      <c r="G237" s="2090">
        <v>0</v>
      </c>
      <c r="H237" s="2090">
        <v>0</v>
      </c>
      <c r="I237" s="2090">
        <v>0</v>
      </c>
      <c r="J237" s="2090">
        <f t="shared" si="125"/>
        <v>0</v>
      </c>
      <c r="K237" s="2090">
        <f t="shared" si="126"/>
        <v>4</v>
      </c>
      <c r="L237" s="2090">
        <f t="shared" si="127"/>
        <v>4</v>
      </c>
      <c r="M237" s="2060"/>
      <c r="N237" s="389" t="s">
        <v>1677</v>
      </c>
      <c r="O237" s="2717"/>
    </row>
    <row r="238" spans="1:17" ht="19.5" customHeight="1">
      <c r="A238" s="2706" t="s">
        <v>219</v>
      </c>
      <c r="B238" s="2706"/>
      <c r="C238" s="2706"/>
      <c r="D238" s="2330">
        <f>SUM(D228:D237)</f>
        <v>0</v>
      </c>
      <c r="E238" s="2330">
        <f t="shared" ref="E238:L238" si="128">SUM(E228:E237)</f>
        <v>49</v>
      </c>
      <c r="F238" s="2330">
        <f t="shared" si="128"/>
        <v>49</v>
      </c>
      <c r="G238" s="2330">
        <f t="shared" si="128"/>
        <v>0</v>
      </c>
      <c r="H238" s="2330">
        <f t="shared" si="128"/>
        <v>0</v>
      </c>
      <c r="I238" s="2330">
        <f t="shared" si="128"/>
        <v>0</v>
      </c>
      <c r="J238" s="2330">
        <f t="shared" si="128"/>
        <v>0</v>
      </c>
      <c r="K238" s="2330">
        <f t="shared" si="128"/>
        <v>49</v>
      </c>
      <c r="L238" s="2330">
        <f t="shared" si="128"/>
        <v>49</v>
      </c>
      <c r="M238" s="2719" t="s">
        <v>2348</v>
      </c>
      <c r="N238" s="2719"/>
      <c r="O238" s="2719"/>
    </row>
    <row r="239" spans="1:17" ht="25.5" customHeight="1">
      <c r="A239" s="2703" t="s">
        <v>66</v>
      </c>
      <c r="B239" s="2070" t="s">
        <v>101</v>
      </c>
      <c r="C239" s="2070"/>
      <c r="D239" s="2093">
        <v>8</v>
      </c>
      <c r="E239" s="2093">
        <v>10</v>
      </c>
      <c r="F239" s="2093">
        <v>18</v>
      </c>
      <c r="G239" s="2093">
        <v>0</v>
      </c>
      <c r="H239" s="2093">
        <v>0</v>
      </c>
      <c r="I239" s="2093">
        <v>0</v>
      </c>
      <c r="J239" s="2093">
        <f>SUM(D239,G239)</f>
        <v>8</v>
      </c>
      <c r="K239" s="2093">
        <f t="shared" ref="K239:L239" si="129">SUM(E239,H239)</f>
        <v>10</v>
      </c>
      <c r="L239" s="2093">
        <f t="shared" si="129"/>
        <v>18</v>
      </c>
      <c r="M239" s="367"/>
      <c r="N239" s="929" t="s">
        <v>536</v>
      </c>
      <c r="O239" s="2702" t="s">
        <v>495</v>
      </c>
    </row>
    <row r="240" spans="1:17" ht="25.5" customHeight="1">
      <c r="A240" s="2704"/>
      <c r="B240" s="1637" t="s">
        <v>149</v>
      </c>
      <c r="C240" s="1637"/>
      <c r="D240" s="1665">
        <v>4</v>
      </c>
      <c r="E240" s="1665">
        <v>1</v>
      </c>
      <c r="F240" s="1665">
        <v>5</v>
      </c>
      <c r="G240" s="1665">
        <v>0</v>
      </c>
      <c r="H240" s="1665">
        <v>0</v>
      </c>
      <c r="I240" s="1665">
        <v>0</v>
      </c>
      <c r="J240" s="1665">
        <f t="shared" ref="J240:J242" si="130">SUM(D240,G240)</f>
        <v>4</v>
      </c>
      <c r="K240" s="1665">
        <f t="shared" ref="K240:K242" si="131">SUM(E240,H240)</f>
        <v>1</v>
      </c>
      <c r="L240" s="1665">
        <f t="shared" ref="L240:L242" si="132">SUM(F240,I240)</f>
        <v>5</v>
      </c>
      <c r="M240" s="1657"/>
      <c r="N240" s="1638" t="s">
        <v>558</v>
      </c>
      <c r="O240" s="2700"/>
    </row>
    <row r="241" spans="1:17" ht="25.5" customHeight="1">
      <c r="A241" s="2704"/>
      <c r="B241" s="1637" t="s">
        <v>152</v>
      </c>
      <c r="C241" s="1637"/>
      <c r="D241" s="1665">
        <v>4</v>
      </c>
      <c r="E241" s="1665">
        <v>2</v>
      </c>
      <c r="F241" s="1665">
        <v>6</v>
      </c>
      <c r="G241" s="1665">
        <v>0</v>
      </c>
      <c r="H241" s="1665">
        <v>0</v>
      </c>
      <c r="I241" s="1665">
        <v>0</v>
      </c>
      <c r="J241" s="1665">
        <f t="shared" si="130"/>
        <v>4</v>
      </c>
      <c r="K241" s="1665">
        <f t="shared" si="131"/>
        <v>2</v>
      </c>
      <c r="L241" s="1665">
        <f t="shared" si="132"/>
        <v>6</v>
      </c>
      <c r="M241" s="1657"/>
      <c r="N241" s="1638" t="s">
        <v>560</v>
      </c>
      <c r="O241" s="2700"/>
    </row>
    <row r="242" spans="1:17" ht="25.5" customHeight="1">
      <c r="A242" s="2705"/>
      <c r="B242" s="1656" t="s">
        <v>155</v>
      </c>
      <c r="C242" s="1656"/>
      <c r="D242" s="1667">
        <v>6</v>
      </c>
      <c r="E242" s="1667">
        <v>3</v>
      </c>
      <c r="F242" s="1667">
        <v>9</v>
      </c>
      <c r="G242" s="1667">
        <v>0</v>
      </c>
      <c r="H242" s="1667">
        <v>0</v>
      </c>
      <c r="I242" s="1667">
        <v>0</v>
      </c>
      <c r="J242" s="1667">
        <f t="shared" si="130"/>
        <v>6</v>
      </c>
      <c r="K242" s="1667">
        <f t="shared" si="131"/>
        <v>3</v>
      </c>
      <c r="L242" s="1667">
        <f t="shared" si="132"/>
        <v>9</v>
      </c>
      <c r="M242" s="1635"/>
      <c r="N242" s="1673" t="s">
        <v>561</v>
      </c>
      <c r="O242" s="2701"/>
    </row>
    <row r="243" spans="1:17" ht="25.5" customHeight="1">
      <c r="A243" s="2706" t="s">
        <v>219</v>
      </c>
      <c r="B243" s="2706"/>
      <c r="C243" s="2706"/>
      <c r="D243" s="2088">
        <f t="shared" ref="D243:L243" si="133">SUM(D239:D242)</f>
        <v>22</v>
      </c>
      <c r="E243" s="2088">
        <f t="shared" si="133"/>
        <v>16</v>
      </c>
      <c r="F243" s="2088">
        <f t="shared" si="133"/>
        <v>38</v>
      </c>
      <c r="G243" s="2088">
        <f t="shared" si="133"/>
        <v>0</v>
      </c>
      <c r="H243" s="2088">
        <f t="shared" si="133"/>
        <v>0</v>
      </c>
      <c r="I243" s="2088">
        <f t="shared" si="133"/>
        <v>0</v>
      </c>
      <c r="J243" s="2088">
        <f t="shared" si="133"/>
        <v>22</v>
      </c>
      <c r="K243" s="2088">
        <f t="shared" si="133"/>
        <v>16</v>
      </c>
      <c r="L243" s="2088">
        <f t="shared" si="133"/>
        <v>38</v>
      </c>
      <c r="M243" s="2719" t="s">
        <v>2348</v>
      </c>
      <c r="N243" s="2719"/>
      <c r="O243" s="2719"/>
    </row>
    <row r="244" spans="1:17" ht="25.5" customHeight="1">
      <c r="A244" s="2332" t="s">
        <v>170</v>
      </c>
      <c r="B244" s="1637" t="s">
        <v>70</v>
      </c>
      <c r="C244" s="1637"/>
      <c r="D244" s="1665">
        <v>147</v>
      </c>
      <c r="E244" s="1665">
        <v>75</v>
      </c>
      <c r="F244" s="1665">
        <f>SUM(D244:E244)</f>
        <v>222</v>
      </c>
      <c r="G244" s="2088">
        <f>SUM(G240:G243)</f>
        <v>0</v>
      </c>
      <c r="H244" s="2088">
        <f>SUM(H240:H243)</f>
        <v>0</v>
      </c>
      <c r="I244" s="2088">
        <f>SUM(I240:I243)</f>
        <v>0</v>
      </c>
      <c r="J244" s="1665">
        <f>SUM(D244,G244)</f>
        <v>147</v>
      </c>
      <c r="K244" s="1665">
        <f t="shared" ref="K244:K245" si="134">SUM(E244,H244)</f>
        <v>75</v>
      </c>
      <c r="L244" s="1665">
        <f t="shared" ref="L244:L245" si="135">SUM(F244,I244)</f>
        <v>222</v>
      </c>
      <c r="M244" s="1657"/>
      <c r="N244" s="1638" t="s">
        <v>506</v>
      </c>
      <c r="O244" s="1638" t="s">
        <v>1817</v>
      </c>
    </row>
    <row r="245" spans="1:17" ht="25.5" customHeight="1">
      <c r="A245" s="2703" t="s">
        <v>69</v>
      </c>
      <c r="B245" s="2301" t="s">
        <v>95</v>
      </c>
      <c r="C245" s="2319" t="s">
        <v>184</v>
      </c>
      <c r="D245" s="2330">
        <v>3</v>
      </c>
      <c r="E245" s="2330">
        <v>17</v>
      </c>
      <c r="F245" s="2330">
        <v>20</v>
      </c>
      <c r="G245" s="2330">
        <v>0</v>
      </c>
      <c r="H245" s="2330">
        <v>0</v>
      </c>
      <c r="I245" s="2330">
        <v>0</v>
      </c>
      <c r="J245" s="2330">
        <f>SUM(D245,G245)</f>
        <v>3</v>
      </c>
      <c r="K245" s="2330">
        <f t="shared" si="134"/>
        <v>17</v>
      </c>
      <c r="L245" s="2330">
        <f t="shared" si="135"/>
        <v>20</v>
      </c>
      <c r="M245" s="2329" t="s">
        <v>566</v>
      </c>
      <c r="N245" s="2302" t="s">
        <v>586</v>
      </c>
      <c r="O245" s="2702" t="s">
        <v>498</v>
      </c>
    </row>
    <row r="246" spans="1:17" ht="25.5" customHeight="1" thickBot="1">
      <c r="A246" s="2743"/>
      <c r="B246" s="2410" t="s">
        <v>94</v>
      </c>
      <c r="C246" s="2325" t="s">
        <v>916</v>
      </c>
      <c r="D246" s="317">
        <v>19</v>
      </c>
      <c r="E246" s="317">
        <v>17</v>
      </c>
      <c r="F246" s="317">
        <f>SUM(D246:E246)</f>
        <v>36</v>
      </c>
      <c r="G246" s="317">
        <v>0</v>
      </c>
      <c r="H246" s="317">
        <v>0</v>
      </c>
      <c r="I246" s="317">
        <v>0</v>
      </c>
      <c r="J246" s="317">
        <f t="shared" ref="J246:J256" si="136">SUM(D246,G246)</f>
        <v>19</v>
      </c>
      <c r="K246" s="317">
        <f t="shared" ref="K246:K256" si="137">SUM(E246,H246)</f>
        <v>17</v>
      </c>
      <c r="L246" s="317">
        <f t="shared" ref="L246:L256" si="138">SUM(F246,I246)</f>
        <v>36</v>
      </c>
      <c r="M246" s="969" t="s">
        <v>571</v>
      </c>
      <c r="N246" s="2303" t="s">
        <v>569</v>
      </c>
      <c r="O246" s="2744"/>
    </row>
    <row r="247" spans="1:17" ht="28.5" customHeight="1" thickTop="1">
      <c r="A247" s="2318"/>
      <c r="B247" s="2066"/>
      <c r="C247" s="2066"/>
      <c r="D247" s="2066"/>
      <c r="E247" s="2066"/>
      <c r="F247" s="2066"/>
      <c r="G247" s="2066"/>
      <c r="H247" s="2066"/>
      <c r="I247" s="2066"/>
      <c r="J247" s="2066"/>
      <c r="K247" s="2066"/>
      <c r="L247" s="2066"/>
      <c r="M247" s="2066"/>
      <c r="N247" s="2066"/>
      <c r="O247" s="2318"/>
    </row>
    <row r="248" spans="1:17" ht="28.5" customHeight="1">
      <c r="A248" s="2153"/>
      <c r="B248" s="2153"/>
      <c r="C248" s="2153"/>
      <c r="D248" s="2153"/>
      <c r="E248" s="2153"/>
      <c r="F248" s="2153"/>
      <c r="G248" s="2153"/>
      <c r="H248" s="2153"/>
      <c r="I248" s="2153"/>
      <c r="J248" s="2153"/>
      <c r="K248" s="2153"/>
      <c r="L248" s="2153"/>
      <c r="M248" s="2153"/>
      <c r="N248" s="2153"/>
      <c r="O248" s="2153"/>
    </row>
    <row r="249" spans="1:17" ht="20.25" customHeight="1" thickBot="1">
      <c r="A249" s="2729" t="s">
        <v>1103</v>
      </c>
      <c r="B249" s="2729"/>
      <c r="C249" s="1653"/>
      <c r="D249" s="999"/>
      <c r="E249" s="999"/>
      <c r="F249" s="999"/>
      <c r="G249" s="999"/>
      <c r="H249" s="999"/>
      <c r="I249" s="999"/>
      <c r="J249" s="999"/>
      <c r="K249" s="999"/>
      <c r="L249" s="999"/>
      <c r="M249" s="1036"/>
      <c r="N249" s="1655"/>
      <c r="O249" s="74" t="s">
        <v>1645</v>
      </c>
    </row>
    <row r="250" spans="1:17" ht="20.100000000000001" customHeight="1" thickTop="1">
      <c r="A250" s="2695" t="s">
        <v>53</v>
      </c>
      <c r="B250" s="2695" t="s">
        <v>54</v>
      </c>
      <c r="C250" s="2695" t="s">
        <v>55</v>
      </c>
      <c r="D250" s="2695" t="s">
        <v>45</v>
      </c>
      <c r="E250" s="2695"/>
      <c r="F250" s="2695"/>
      <c r="G250" s="2695" t="s">
        <v>46</v>
      </c>
      <c r="H250" s="2695"/>
      <c r="I250" s="2695"/>
      <c r="J250" s="2695" t="s">
        <v>905</v>
      </c>
      <c r="K250" s="2695"/>
      <c r="L250" s="2695"/>
      <c r="M250" s="2696" t="s">
        <v>503</v>
      </c>
      <c r="N250" s="2696" t="s">
        <v>509</v>
      </c>
      <c r="O250" s="2696" t="s">
        <v>502</v>
      </c>
    </row>
    <row r="251" spans="1:17" ht="17.25" customHeight="1">
      <c r="A251" s="2690"/>
      <c r="B251" s="2690"/>
      <c r="C251" s="2690"/>
      <c r="D251" s="1633"/>
      <c r="E251" s="1633" t="s">
        <v>1673</v>
      </c>
      <c r="F251" s="1633"/>
      <c r="G251" s="1633"/>
      <c r="H251" s="1633" t="s">
        <v>463</v>
      </c>
      <c r="I251" s="1633"/>
      <c r="J251" s="1633"/>
      <c r="K251" s="1633" t="s">
        <v>464</v>
      </c>
      <c r="L251" s="1633"/>
      <c r="M251" s="2697"/>
      <c r="N251" s="2697"/>
      <c r="O251" s="2697"/>
    </row>
    <row r="252" spans="1:17" ht="18.75" customHeight="1">
      <c r="A252" s="2690"/>
      <c r="B252" s="2690"/>
      <c r="C252" s="2690"/>
      <c r="D252" s="1658" t="s">
        <v>931</v>
      </c>
      <c r="E252" s="493" t="s">
        <v>1126</v>
      </c>
      <c r="F252" s="1658" t="s">
        <v>954</v>
      </c>
      <c r="G252" s="1658" t="s">
        <v>931</v>
      </c>
      <c r="H252" s="493" t="s">
        <v>1126</v>
      </c>
      <c r="I252" s="1658" t="s">
        <v>954</v>
      </c>
      <c r="J252" s="1658" t="s">
        <v>931</v>
      </c>
      <c r="K252" s="493" t="s">
        <v>1126</v>
      </c>
      <c r="L252" s="1658" t="s">
        <v>954</v>
      </c>
      <c r="M252" s="2697"/>
      <c r="N252" s="2697"/>
      <c r="O252" s="2697"/>
      <c r="P252" s="38"/>
      <c r="Q252" s="38"/>
    </row>
    <row r="253" spans="1:17" ht="17.25" customHeight="1" thickBot="1">
      <c r="A253" s="2707"/>
      <c r="B253" s="2707"/>
      <c r="C253" s="2707"/>
      <c r="D253" s="415" t="s">
        <v>934</v>
      </c>
      <c r="E253" s="415" t="s">
        <v>935</v>
      </c>
      <c r="F253" s="415" t="s">
        <v>936</v>
      </c>
      <c r="G253" s="415" t="s">
        <v>934</v>
      </c>
      <c r="H253" s="415" t="s">
        <v>935</v>
      </c>
      <c r="I253" s="415" t="s">
        <v>936</v>
      </c>
      <c r="J253" s="415" t="s">
        <v>934</v>
      </c>
      <c r="K253" s="415" t="s">
        <v>935</v>
      </c>
      <c r="L253" s="415" t="s">
        <v>936</v>
      </c>
      <c r="M253" s="2698"/>
      <c r="N253" s="2698"/>
      <c r="O253" s="2698"/>
    </row>
    <row r="254" spans="1:17" ht="26.25" customHeight="1">
      <c r="A254" s="2715" t="s">
        <v>69</v>
      </c>
      <c r="B254" s="2339" t="s">
        <v>209</v>
      </c>
      <c r="C254" s="1637" t="s">
        <v>912</v>
      </c>
      <c r="D254" s="1665">
        <v>15</v>
      </c>
      <c r="E254" s="1665">
        <v>2</v>
      </c>
      <c r="F254" s="1665">
        <f>SUM(D254:E254)</f>
        <v>17</v>
      </c>
      <c r="G254" s="1665">
        <v>0</v>
      </c>
      <c r="H254" s="1665">
        <v>0</v>
      </c>
      <c r="I254" s="1665">
        <v>0</v>
      </c>
      <c r="J254" s="1665">
        <f t="shared" si="136"/>
        <v>15</v>
      </c>
      <c r="K254" s="1665">
        <f t="shared" si="137"/>
        <v>2</v>
      </c>
      <c r="L254" s="1665">
        <f t="shared" si="138"/>
        <v>17</v>
      </c>
      <c r="M254" s="1659" t="s">
        <v>573</v>
      </c>
      <c r="N254" s="2300" t="s">
        <v>575</v>
      </c>
      <c r="O254" s="2731" t="s">
        <v>498</v>
      </c>
    </row>
    <row r="255" spans="1:17" ht="26.25" customHeight="1">
      <c r="A255" s="2704"/>
      <c r="B255" s="1637" t="s">
        <v>43</v>
      </c>
      <c r="C255" s="335"/>
      <c r="D255" s="1665">
        <v>2</v>
      </c>
      <c r="E255" s="1665">
        <v>22</v>
      </c>
      <c r="F255" s="1665">
        <f>SUM(D255:E255)</f>
        <v>24</v>
      </c>
      <c r="G255" s="1665">
        <v>0</v>
      </c>
      <c r="H255" s="1665">
        <v>0</v>
      </c>
      <c r="I255" s="1665">
        <v>0</v>
      </c>
      <c r="J255" s="1665">
        <f t="shared" si="136"/>
        <v>2</v>
      </c>
      <c r="K255" s="1665">
        <f t="shared" si="137"/>
        <v>22</v>
      </c>
      <c r="L255" s="1665">
        <f t="shared" si="138"/>
        <v>24</v>
      </c>
      <c r="M255" s="1657"/>
      <c r="N255" s="1638" t="s">
        <v>587</v>
      </c>
      <c r="O255" s="2700"/>
    </row>
    <row r="256" spans="1:17" ht="26.25" customHeight="1">
      <c r="A256" s="2704"/>
      <c r="B256" s="2091" t="s">
        <v>186</v>
      </c>
      <c r="C256" s="2059"/>
      <c r="D256" s="2088">
        <v>4</v>
      </c>
      <c r="E256" s="2088">
        <v>0</v>
      </c>
      <c r="F256" s="2088">
        <f t="shared" ref="F256" si="139">SUM(D256:E256)</f>
        <v>4</v>
      </c>
      <c r="G256" s="2088">
        <v>0</v>
      </c>
      <c r="H256" s="2088">
        <v>0</v>
      </c>
      <c r="I256" s="2088">
        <v>0</v>
      </c>
      <c r="J256" s="2088">
        <f t="shared" si="136"/>
        <v>4</v>
      </c>
      <c r="K256" s="2088">
        <f t="shared" si="137"/>
        <v>0</v>
      </c>
      <c r="L256" s="2088">
        <f t="shared" si="138"/>
        <v>4</v>
      </c>
      <c r="M256" s="2081"/>
      <c r="N256" s="2077" t="s">
        <v>578</v>
      </c>
      <c r="O256" s="2700"/>
    </row>
    <row r="257" spans="1:15" ht="26.25" customHeight="1">
      <c r="A257" s="2705"/>
      <c r="B257" s="2301" t="s">
        <v>215</v>
      </c>
      <c r="C257" s="2070" t="s">
        <v>190</v>
      </c>
      <c r="D257" s="2093">
        <v>4</v>
      </c>
      <c r="E257" s="2093">
        <v>0</v>
      </c>
      <c r="F257" s="2093">
        <v>4</v>
      </c>
      <c r="G257" s="2093">
        <v>0</v>
      </c>
      <c r="H257" s="2093">
        <v>0</v>
      </c>
      <c r="I257" s="2093">
        <v>0</v>
      </c>
      <c r="J257" s="2093">
        <f>SUM(D257,G257)</f>
        <v>4</v>
      </c>
      <c r="K257" s="2093">
        <f t="shared" ref="K257:L257" si="140">SUM(E257,H257)</f>
        <v>0</v>
      </c>
      <c r="L257" s="2093">
        <f t="shared" si="140"/>
        <v>4</v>
      </c>
      <c r="M257" s="2139" t="s">
        <v>573</v>
      </c>
      <c r="N257" s="2302" t="s">
        <v>572</v>
      </c>
      <c r="O257" s="2701"/>
    </row>
    <row r="258" spans="1:15" ht="26.25" customHeight="1">
      <c r="A258" s="2706" t="s">
        <v>219</v>
      </c>
      <c r="B258" s="2706"/>
      <c r="C258" s="2706"/>
      <c r="D258" s="1672">
        <f>SUM(D254:D257,D245:D246)</f>
        <v>47</v>
      </c>
      <c r="E258" s="2333">
        <f t="shared" ref="E258:L258" si="141">SUM(E254:E257,E245:E246)</f>
        <v>58</v>
      </c>
      <c r="F258" s="2333">
        <f t="shared" si="141"/>
        <v>105</v>
      </c>
      <c r="G258" s="2333">
        <f t="shared" si="141"/>
        <v>0</v>
      </c>
      <c r="H258" s="2333">
        <f t="shared" si="141"/>
        <v>0</v>
      </c>
      <c r="I258" s="2333">
        <f t="shared" si="141"/>
        <v>0</v>
      </c>
      <c r="J258" s="2333">
        <f t="shared" si="141"/>
        <v>47</v>
      </c>
      <c r="K258" s="2333">
        <f t="shared" si="141"/>
        <v>58</v>
      </c>
      <c r="L258" s="2333">
        <f t="shared" si="141"/>
        <v>105</v>
      </c>
      <c r="M258" s="2725" t="s">
        <v>2348</v>
      </c>
      <c r="N258" s="2725"/>
      <c r="O258" s="2725"/>
    </row>
    <row r="259" spans="1:15" ht="26.25" customHeight="1">
      <c r="A259" s="2703" t="s">
        <v>171</v>
      </c>
      <c r="B259" s="1637" t="s">
        <v>100</v>
      </c>
      <c r="C259" s="1637"/>
      <c r="D259" s="1665">
        <v>28</v>
      </c>
      <c r="E259" s="1665">
        <v>29</v>
      </c>
      <c r="F259" s="1665">
        <f>SUM(D259:E259)</f>
        <v>57</v>
      </c>
      <c r="G259" s="1665">
        <v>0</v>
      </c>
      <c r="H259" s="1665">
        <v>0</v>
      </c>
      <c r="I259" s="1665">
        <v>0</v>
      </c>
      <c r="J259" s="1665">
        <f>SUM(D259,G259)</f>
        <v>28</v>
      </c>
      <c r="K259" s="1665">
        <f t="shared" ref="K259:L259" si="142">SUM(E259,H259)</f>
        <v>29</v>
      </c>
      <c r="L259" s="1665">
        <f t="shared" si="142"/>
        <v>57</v>
      </c>
      <c r="M259" s="1657"/>
      <c r="N259" s="1638" t="s">
        <v>544</v>
      </c>
      <c r="O259" s="2720" t="s">
        <v>579</v>
      </c>
    </row>
    <row r="260" spans="1:15" ht="26.25" customHeight="1">
      <c r="A260" s="2704"/>
      <c r="B260" s="1637" t="s">
        <v>44</v>
      </c>
      <c r="C260" s="1637"/>
      <c r="D260" s="1665">
        <v>58</v>
      </c>
      <c r="E260" s="1665">
        <v>23</v>
      </c>
      <c r="F260" s="1688">
        <f t="shared" ref="F260:F263" si="143">SUM(D260:E260)</f>
        <v>81</v>
      </c>
      <c r="G260" s="1665">
        <v>0</v>
      </c>
      <c r="H260" s="1665">
        <v>0</v>
      </c>
      <c r="I260" s="1665">
        <v>0</v>
      </c>
      <c r="J260" s="1665">
        <f t="shared" ref="J260:J263" si="144">SUM(D260,G260)</f>
        <v>58</v>
      </c>
      <c r="K260" s="1665">
        <f t="shared" ref="K260:K263" si="145">SUM(E260,H260)</f>
        <v>23</v>
      </c>
      <c r="L260" s="1665">
        <f t="shared" ref="L260:L263" si="146">SUM(F260,I260)</f>
        <v>81</v>
      </c>
      <c r="M260" s="1657"/>
      <c r="N260" s="1638" t="s">
        <v>580</v>
      </c>
      <c r="O260" s="2717"/>
    </row>
    <row r="261" spans="1:15" ht="26.25" customHeight="1">
      <c r="A261" s="2704"/>
      <c r="B261" s="1683" t="s">
        <v>1832</v>
      </c>
      <c r="C261" s="1683"/>
      <c r="D261" s="1688">
        <v>118</v>
      </c>
      <c r="E261" s="1688">
        <v>35</v>
      </c>
      <c r="F261" s="1688">
        <f t="shared" si="143"/>
        <v>153</v>
      </c>
      <c r="G261" s="1688">
        <v>0</v>
      </c>
      <c r="H261" s="1688">
        <v>0</v>
      </c>
      <c r="I261" s="1688">
        <v>0</v>
      </c>
      <c r="J261" s="1688">
        <f t="shared" ref="J261:J262" si="147">SUM(D261,G261)</f>
        <v>118</v>
      </c>
      <c r="K261" s="1688">
        <f t="shared" ref="K261:K262" si="148">SUM(E261,H261)</f>
        <v>35</v>
      </c>
      <c r="L261" s="1688">
        <f t="shared" ref="L261:L262" si="149">SUM(F261,I261)</f>
        <v>153</v>
      </c>
      <c r="M261" s="1685"/>
      <c r="N261" s="2085" t="s">
        <v>1674</v>
      </c>
      <c r="O261" s="2717"/>
    </row>
    <row r="262" spans="1:15" ht="26.25" customHeight="1">
      <c r="A262" s="2704"/>
      <c r="B262" s="1683" t="s">
        <v>1828</v>
      </c>
      <c r="C262" s="1683"/>
      <c r="D262" s="1688">
        <v>26</v>
      </c>
      <c r="E262" s="1688">
        <v>2</v>
      </c>
      <c r="F262" s="1688">
        <f t="shared" si="143"/>
        <v>28</v>
      </c>
      <c r="G262" s="1688">
        <v>0</v>
      </c>
      <c r="H262" s="1688">
        <v>0</v>
      </c>
      <c r="I262" s="1688">
        <v>0</v>
      </c>
      <c r="J262" s="1688">
        <f t="shared" si="147"/>
        <v>26</v>
      </c>
      <c r="K262" s="1688">
        <f t="shared" si="148"/>
        <v>2</v>
      </c>
      <c r="L262" s="1688">
        <f t="shared" si="149"/>
        <v>28</v>
      </c>
      <c r="M262" s="1685"/>
      <c r="N262" s="2263" t="s">
        <v>2227</v>
      </c>
      <c r="O262" s="2717"/>
    </row>
    <row r="263" spans="1:15" ht="26.25" customHeight="1">
      <c r="A263" s="2705"/>
      <c r="B263" s="1637" t="s">
        <v>1833</v>
      </c>
      <c r="C263" s="1637"/>
      <c r="D263" s="1665">
        <v>8</v>
      </c>
      <c r="E263" s="1665">
        <v>6</v>
      </c>
      <c r="F263" s="1688">
        <f t="shared" si="143"/>
        <v>14</v>
      </c>
      <c r="G263" s="1665">
        <v>0</v>
      </c>
      <c r="H263" s="1665">
        <v>0</v>
      </c>
      <c r="I263" s="1665">
        <v>0</v>
      </c>
      <c r="J263" s="1665">
        <f t="shared" si="144"/>
        <v>8</v>
      </c>
      <c r="K263" s="1665">
        <f t="shared" si="145"/>
        <v>6</v>
      </c>
      <c r="L263" s="1665">
        <f t="shared" si="146"/>
        <v>14</v>
      </c>
      <c r="M263" s="2723" t="s">
        <v>581</v>
      </c>
      <c r="N263" s="2723"/>
      <c r="O263" s="2718"/>
    </row>
    <row r="264" spans="1:15" ht="26.25" customHeight="1">
      <c r="A264" s="2706" t="s">
        <v>219</v>
      </c>
      <c r="B264" s="2706"/>
      <c r="C264" s="2706"/>
      <c r="D264" s="1665">
        <f>SUM(D259:D263)</f>
        <v>238</v>
      </c>
      <c r="E264" s="1665">
        <f t="shared" ref="E264:L264" si="150">SUM(E259:E263)</f>
        <v>95</v>
      </c>
      <c r="F264" s="1665">
        <f t="shared" si="150"/>
        <v>333</v>
      </c>
      <c r="G264" s="1665">
        <f t="shared" si="150"/>
        <v>0</v>
      </c>
      <c r="H264" s="1665">
        <f t="shared" si="150"/>
        <v>0</v>
      </c>
      <c r="I264" s="1665">
        <f t="shared" si="150"/>
        <v>0</v>
      </c>
      <c r="J264" s="1665">
        <f t="shared" si="150"/>
        <v>238</v>
      </c>
      <c r="K264" s="1665">
        <f t="shared" si="150"/>
        <v>95</v>
      </c>
      <c r="L264" s="1665">
        <f t="shared" si="150"/>
        <v>333</v>
      </c>
      <c r="M264" s="2725" t="s">
        <v>2348</v>
      </c>
      <c r="N264" s="2725"/>
      <c r="O264" s="2725"/>
    </row>
    <row r="265" spans="1:15" ht="26.25" customHeight="1" thickBot="1">
      <c r="A265" s="2734" t="s">
        <v>52</v>
      </c>
      <c r="B265" s="2734"/>
      <c r="C265" s="2734"/>
      <c r="D265" s="1672">
        <f t="shared" ref="D265:L265" si="151">SUM(D264,D258,D244,D243,D238,D220,D214,D206,D192,D183)</f>
        <v>1233</v>
      </c>
      <c r="E265" s="2092">
        <f t="shared" si="151"/>
        <v>962</v>
      </c>
      <c r="F265" s="2092">
        <f t="shared" si="151"/>
        <v>2195</v>
      </c>
      <c r="G265" s="2092">
        <f t="shared" si="151"/>
        <v>1</v>
      </c>
      <c r="H265" s="2092">
        <f t="shared" si="151"/>
        <v>1</v>
      </c>
      <c r="I265" s="2092">
        <f t="shared" si="151"/>
        <v>2</v>
      </c>
      <c r="J265" s="2092">
        <f t="shared" si="151"/>
        <v>1234</v>
      </c>
      <c r="K265" s="2092">
        <f t="shared" si="151"/>
        <v>963</v>
      </c>
      <c r="L265" s="2092">
        <f t="shared" si="151"/>
        <v>2197</v>
      </c>
      <c r="M265" s="2726" t="s">
        <v>588</v>
      </c>
      <c r="N265" s="2726"/>
      <c r="O265" s="2726"/>
    </row>
    <row r="266" spans="1:15" ht="26.25" customHeight="1" thickTop="1" thickBot="1">
      <c r="A266" s="2733" t="s">
        <v>218</v>
      </c>
      <c r="B266" s="2733"/>
      <c r="C266" s="2733"/>
      <c r="D266" s="917">
        <f t="shared" ref="D266:L266" si="152">SUM(D265,D181)</f>
        <v>4535</v>
      </c>
      <c r="E266" s="917">
        <f t="shared" si="152"/>
        <v>7020</v>
      </c>
      <c r="F266" s="917">
        <f t="shared" si="152"/>
        <v>11555</v>
      </c>
      <c r="G266" s="917">
        <f t="shared" si="152"/>
        <v>6</v>
      </c>
      <c r="H266" s="917">
        <f t="shared" si="152"/>
        <v>5</v>
      </c>
      <c r="I266" s="917">
        <f t="shared" si="152"/>
        <v>11</v>
      </c>
      <c r="J266" s="917">
        <f t="shared" si="152"/>
        <v>4541</v>
      </c>
      <c r="K266" s="917">
        <f t="shared" si="152"/>
        <v>7025</v>
      </c>
      <c r="L266" s="917">
        <f t="shared" si="152"/>
        <v>11566</v>
      </c>
      <c r="M266" s="2732" t="s">
        <v>2351</v>
      </c>
      <c r="N266" s="2732"/>
      <c r="O266" s="2732"/>
    </row>
    <row r="267" spans="1:15" ht="20.100000000000001" customHeight="1" thickTop="1">
      <c r="A267" s="91"/>
      <c r="B267" s="91"/>
      <c r="C267" s="91"/>
      <c r="D267" s="81"/>
      <c r="E267" s="81"/>
      <c r="F267" s="81"/>
      <c r="G267" s="81"/>
      <c r="H267" s="81"/>
      <c r="I267" s="81"/>
      <c r="J267" s="81"/>
      <c r="K267" s="81"/>
      <c r="L267" s="81"/>
      <c r="M267" s="1036"/>
      <c r="N267" s="1036"/>
      <c r="O267" s="1036"/>
    </row>
    <row r="268" spans="1:15" ht="20.100000000000001" customHeight="1">
      <c r="A268" s="91"/>
      <c r="B268" s="91"/>
      <c r="C268" s="91"/>
      <c r="D268" s="81"/>
      <c r="E268" s="81"/>
      <c r="F268" s="81"/>
      <c r="G268" s="81"/>
      <c r="H268" s="81"/>
      <c r="I268" s="81"/>
      <c r="J268" s="81"/>
      <c r="K268" s="81"/>
      <c r="L268" s="81"/>
      <c r="M268" s="1036"/>
      <c r="N268" s="1036"/>
      <c r="O268" s="1036"/>
    </row>
    <row r="269" spans="1:15" ht="20.100000000000001" customHeight="1">
      <c r="A269" s="91"/>
      <c r="B269" s="91"/>
      <c r="C269" s="91"/>
      <c r="D269" s="81"/>
      <c r="E269" s="81"/>
      <c r="F269" s="81"/>
      <c r="G269" s="81"/>
      <c r="H269" s="81"/>
      <c r="I269" s="81"/>
      <c r="J269" s="81"/>
      <c r="K269" s="81"/>
      <c r="L269" s="81"/>
      <c r="M269" s="1036"/>
      <c r="N269" s="1036"/>
      <c r="O269" s="1036"/>
    </row>
    <row r="270" spans="1:15" ht="20.100000000000001" customHeight="1">
      <c r="A270" s="91"/>
      <c r="B270" s="91"/>
      <c r="C270" s="91"/>
      <c r="D270" s="81"/>
      <c r="E270" s="81"/>
      <c r="F270" s="81"/>
      <c r="G270" s="81"/>
      <c r="H270" s="81"/>
      <c r="I270" s="81"/>
      <c r="J270" s="81"/>
      <c r="K270" s="81"/>
      <c r="L270" s="81"/>
      <c r="M270" s="1036"/>
      <c r="N270" s="1036"/>
      <c r="O270" s="1036"/>
    </row>
    <row r="271" spans="1:15" ht="20.100000000000001" customHeight="1">
      <c r="A271" s="91"/>
      <c r="B271" s="91"/>
      <c r="C271" s="91"/>
      <c r="D271" s="81"/>
      <c r="E271" s="81"/>
      <c r="F271" s="81"/>
      <c r="G271" s="81"/>
      <c r="H271" s="81"/>
      <c r="I271" s="81"/>
      <c r="J271" s="81"/>
      <c r="K271" s="81"/>
      <c r="L271" s="81"/>
      <c r="M271" s="1036"/>
      <c r="N271" s="1036"/>
      <c r="O271" s="1036"/>
    </row>
    <row r="272" spans="1:15" ht="20.100000000000001" customHeight="1">
      <c r="A272" s="91"/>
      <c r="B272" s="91"/>
      <c r="C272" s="91"/>
      <c r="D272" s="81"/>
      <c r="E272" s="81"/>
      <c r="F272" s="81"/>
      <c r="G272" s="81"/>
      <c r="H272" s="81"/>
      <c r="I272" s="81"/>
      <c r="J272" s="81"/>
      <c r="K272" s="81"/>
      <c r="L272" s="81"/>
      <c r="M272" s="1036"/>
      <c r="N272" s="1036"/>
      <c r="O272" s="1036"/>
    </row>
    <row r="273" spans="1:15" ht="20.100000000000001" customHeight="1">
      <c r="A273" s="91"/>
      <c r="B273" s="91"/>
      <c r="C273" s="91"/>
      <c r="D273" s="81"/>
      <c r="E273" s="81"/>
      <c r="F273" s="81"/>
      <c r="G273" s="81"/>
      <c r="H273" s="81"/>
      <c r="I273" s="81"/>
      <c r="J273" s="81"/>
      <c r="K273" s="81"/>
      <c r="L273" s="81"/>
      <c r="M273" s="1036"/>
      <c r="N273" s="1036"/>
      <c r="O273" s="1036"/>
    </row>
    <row r="274" spans="1:15" ht="20.100000000000001" customHeight="1">
      <c r="A274" s="91"/>
      <c r="B274" s="91"/>
      <c r="C274" s="91"/>
      <c r="D274" s="81"/>
      <c r="E274" s="81"/>
      <c r="F274" s="81"/>
      <c r="G274" s="81"/>
      <c r="H274" s="81"/>
      <c r="I274" s="81"/>
      <c r="J274" s="81"/>
      <c r="K274" s="81"/>
      <c r="L274" s="81"/>
      <c r="M274" s="1036"/>
      <c r="N274" s="1036"/>
      <c r="O274" s="1036"/>
    </row>
    <row r="275" spans="1:15" ht="20.100000000000001" customHeight="1">
      <c r="A275" s="91"/>
      <c r="B275" s="91"/>
      <c r="C275" s="91"/>
      <c r="D275" s="81"/>
      <c r="E275" s="81"/>
      <c r="F275" s="81"/>
      <c r="G275" s="81"/>
      <c r="H275" s="81"/>
      <c r="I275" s="81"/>
      <c r="J275" s="81"/>
      <c r="K275" s="81"/>
      <c r="L275" s="81"/>
      <c r="M275" s="1036"/>
      <c r="N275" s="1036"/>
      <c r="O275" s="1036"/>
    </row>
    <row r="276" spans="1:15" ht="20.100000000000001" customHeight="1">
      <c r="A276" s="91"/>
      <c r="B276" s="91"/>
      <c r="C276" s="91"/>
      <c r="D276" s="81"/>
      <c r="E276" s="81"/>
      <c r="F276" s="81"/>
      <c r="G276" s="81"/>
      <c r="H276" s="81"/>
      <c r="I276" s="81"/>
      <c r="J276" s="81"/>
      <c r="K276" s="81"/>
      <c r="L276" s="81"/>
      <c r="M276" s="1036"/>
      <c r="N276" s="1036"/>
      <c r="O276" s="1036"/>
    </row>
    <row r="277" spans="1:15" ht="20.100000000000001" customHeight="1">
      <c r="A277" s="91"/>
      <c r="B277" s="91"/>
      <c r="C277" s="91"/>
      <c r="D277" s="81"/>
      <c r="E277" s="81"/>
      <c r="F277" s="81"/>
      <c r="G277" s="81"/>
      <c r="H277" s="81"/>
      <c r="I277" s="81"/>
      <c r="J277" s="81"/>
      <c r="K277" s="81"/>
      <c r="L277" s="81"/>
      <c r="M277" s="1036"/>
      <c r="N277" s="1036"/>
      <c r="O277" s="1036"/>
    </row>
    <row r="278" spans="1:15" ht="20.100000000000001" customHeight="1">
      <c r="A278" s="91"/>
      <c r="B278" s="91"/>
      <c r="C278" s="91"/>
      <c r="D278" s="81"/>
      <c r="E278" s="81"/>
      <c r="F278" s="81"/>
      <c r="G278" s="81"/>
      <c r="H278" s="81"/>
      <c r="I278" s="81"/>
      <c r="J278" s="81"/>
      <c r="K278" s="81"/>
      <c r="L278" s="81"/>
      <c r="M278" s="1036"/>
      <c r="N278" s="1036"/>
      <c r="O278" s="1036"/>
    </row>
    <row r="279" spans="1:15" ht="20.100000000000001" customHeight="1">
      <c r="A279" s="91"/>
      <c r="B279" s="91"/>
      <c r="C279" s="91"/>
      <c r="D279" s="81"/>
      <c r="E279" s="81"/>
      <c r="F279" s="81"/>
      <c r="G279" s="81"/>
      <c r="H279" s="81"/>
      <c r="I279" s="81"/>
      <c r="J279" s="81"/>
      <c r="K279" s="81"/>
      <c r="L279" s="81"/>
      <c r="M279" s="1036"/>
      <c r="N279" s="1036"/>
      <c r="O279" s="1036"/>
    </row>
    <row r="280" spans="1:15" ht="20.100000000000001" customHeight="1">
      <c r="A280" s="91"/>
      <c r="B280" s="91"/>
      <c r="C280" s="91"/>
      <c r="D280" s="81"/>
      <c r="E280" s="81"/>
      <c r="F280" s="81"/>
      <c r="G280" s="81"/>
      <c r="H280" s="81"/>
      <c r="I280" s="81"/>
      <c r="J280" s="81"/>
      <c r="K280" s="81"/>
      <c r="L280" s="81"/>
      <c r="M280" s="1036"/>
      <c r="N280" s="1036"/>
      <c r="O280" s="1036"/>
    </row>
    <row r="281" spans="1:15" ht="20.100000000000001" customHeight="1">
      <c r="A281" s="91"/>
      <c r="B281" s="91"/>
      <c r="C281" s="91"/>
      <c r="D281" s="81"/>
      <c r="E281" s="81"/>
      <c r="F281" s="81"/>
      <c r="G281" s="81"/>
      <c r="H281" s="81"/>
      <c r="I281" s="81"/>
      <c r="J281" s="81"/>
      <c r="K281" s="81"/>
      <c r="L281" s="81"/>
      <c r="M281" s="1036"/>
      <c r="N281" s="1036"/>
      <c r="O281" s="1036"/>
    </row>
    <row r="282" spans="1:15" ht="20.100000000000001" customHeight="1">
      <c r="A282" s="91"/>
      <c r="B282" s="91"/>
      <c r="C282" s="91"/>
      <c r="D282" s="81"/>
      <c r="E282" s="81"/>
      <c r="F282" s="81"/>
      <c r="G282" s="81"/>
      <c r="H282" s="81"/>
      <c r="I282" s="81"/>
      <c r="J282" s="81"/>
      <c r="K282" s="81"/>
      <c r="L282" s="81"/>
      <c r="M282" s="1036"/>
      <c r="N282" s="1036"/>
      <c r="O282" s="1036"/>
    </row>
    <row r="283" spans="1:15" ht="20.100000000000001" customHeight="1">
      <c r="A283" s="91"/>
      <c r="B283" s="91"/>
      <c r="C283" s="91"/>
      <c r="D283" s="81"/>
      <c r="E283" s="81"/>
      <c r="F283" s="81"/>
      <c r="G283" s="81"/>
      <c r="H283" s="81"/>
      <c r="I283" s="81"/>
      <c r="J283" s="81"/>
      <c r="K283" s="81"/>
      <c r="L283" s="81"/>
      <c r="M283" s="1036"/>
      <c r="N283" s="1036"/>
      <c r="O283" s="1036"/>
    </row>
    <row r="284" spans="1:15" ht="20.100000000000001" customHeight="1">
      <c r="A284" s="91"/>
      <c r="B284" s="91"/>
      <c r="C284" s="91"/>
      <c r="D284" s="81"/>
      <c r="E284" s="81"/>
      <c r="F284" s="81"/>
      <c r="G284" s="81"/>
      <c r="H284" s="81"/>
      <c r="I284" s="81"/>
      <c r="J284" s="81"/>
      <c r="K284" s="81"/>
      <c r="L284" s="81"/>
      <c r="M284" s="1036"/>
      <c r="N284" s="1036"/>
      <c r="O284" s="1036"/>
    </row>
    <row r="285" spans="1:15" ht="20.100000000000001" customHeight="1">
      <c r="A285" s="91"/>
      <c r="B285" s="91"/>
      <c r="C285" s="91"/>
      <c r="D285" s="81"/>
      <c r="E285" s="81"/>
      <c r="F285" s="81"/>
      <c r="G285" s="81"/>
      <c r="H285" s="81"/>
      <c r="I285" s="81"/>
      <c r="J285" s="81"/>
      <c r="K285" s="81"/>
      <c r="L285" s="81"/>
      <c r="M285" s="1036"/>
      <c r="N285" s="1036"/>
      <c r="O285" s="1036"/>
    </row>
    <row r="286" spans="1:15" ht="20.100000000000001" customHeight="1">
      <c r="A286" s="91"/>
      <c r="B286" s="91"/>
      <c r="C286" s="91"/>
      <c r="D286" s="81"/>
      <c r="E286" s="81"/>
      <c r="F286" s="81"/>
      <c r="G286" s="81"/>
      <c r="H286" s="81"/>
      <c r="I286" s="81"/>
      <c r="J286" s="81"/>
      <c r="K286" s="81"/>
      <c r="L286" s="81"/>
      <c r="M286" s="1036"/>
      <c r="N286" s="1036"/>
      <c r="O286" s="1036"/>
    </row>
    <row r="287" spans="1:15" ht="20.100000000000001" customHeight="1">
      <c r="A287" s="91"/>
      <c r="B287" s="91"/>
      <c r="C287" s="91"/>
      <c r="D287" s="81"/>
      <c r="E287" s="81"/>
      <c r="F287" s="81"/>
      <c r="G287" s="81"/>
      <c r="H287" s="81"/>
      <c r="I287" s="81"/>
      <c r="J287" s="81"/>
      <c r="K287" s="81"/>
      <c r="L287" s="81"/>
      <c r="M287" s="1036"/>
      <c r="N287" s="1036"/>
      <c r="O287" s="1036"/>
    </row>
    <row r="288" spans="1:15" ht="20.100000000000001" customHeight="1">
      <c r="A288" s="91"/>
      <c r="B288" s="91"/>
      <c r="C288" s="91"/>
      <c r="D288" s="81"/>
      <c r="E288" s="81"/>
      <c r="F288" s="81"/>
      <c r="G288" s="81"/>
      <c r="H288" s="81"/>
      <c r="I288" s="81"/>
      <c r="J288" s="81"/>
      <c r="K288" s="81"/>
      <c r="L288" s="81"/>
      <c r="M288" s="1036"/>
      <c r="N288" s="1036"/>
      <c r="O288" s="1036"/>
    </row>
    <row r="289" spans="1:15" ht="20.100000000000001" customHeight="1">
      <c r="A289" s="91"/>
      <c r="B289" s="91"/>
      <c r="C289" s="91"/>
      <c r="D289" s="81"/>
      <c r="E289" s="81"/>
      <c r="F289" s="81"/>
      <c r="G289" s="81"/>
      <c r="H289" s="81"/>
      <c r="I289" s="81"/>
      <c r="J289" s="81"/>
      <c r="K289" s="81"/>
      <c r="L289" s="81"/>
      <c r="M289" s="1036"/>
      <c r="N289" s="1036"/>
      <c r="O289" s="1036"/>
    </row>
    <row r="290" spans="1:15" ht="20.100000000000001" customHeight="1">
      <c r="A290" s="91"/>
      <c r="B290" s="91"/>
      <c r="C290" s="91"/>
      <c r="D290" s="81"/>
      <c r="E290" s="81"/>
      <c r="F290" s="81"/>
      <c r="G290" s="81"/>
      <c r="H290" s="81"/>
      <c r="I290" s="81"/>
      <c r="J290" s="81"/>
      <c r="K290" s="81"/>
      <c r="L290" s="81"/>
      <c r="M290" s="1036"/>
      <c r="N290" s="1036"/>
      <c r="O290" s="1036"/>
    </row>
    <row r="291" spans="1:15" ht="20.100000000000001" customHeight="1">
      <c r="A291" s="91"/>
      <c r="B291" s="91"/>
      <c r="C291" s="91"/>
      <c r="D291" s="81"/>
      <c r="E291" s="81"/>
      <c r="F291" s="81"/>
      <c r="G291" s="81"/>
      <c r="H291" s="81"/>
      <c r="I291" s="81"/>
      <c r="J291" s="81"/>
      <c r="K291" s="81"/>
      <c r="L291" s="81"/>
      <c r="M291" s="1036"/>
      <c r="N291" s="1036"/>
      <c r="O291" s="1036"/>
    </row>
    <row r="292" spans="1:15" ht="20.100000000000001" customHeight="1">
      <c r="A292" s="1669"/>
      <c r="B292" s="1669"/>
      <c r="C292" s="1669"/>
      <c r="D292" s="81"/>
      <c r="E292" s="81"/>
      <c r="F292" s="81"/>
      <c r="G292" s="81"/>
      <c r="H292" s="81"/>
      <c r="I292" s="81"/>
      <c r="J292" s="81"/>
      <c r="K292" s="81"/>
      <c r="L292" s="81"/>
      <c r="M292" s="1036"/>
      <c r="N292" s="1036"/>
      <c r="O292" s="1036"/>
    </row>
    <row r="293" spans="1:15" ht="20.100000000000001" customHeight="1">
      <c r="D293" s="81"/>
      <c r="E293" s="81"/>
      <c r="F293" s="81"/>
      <c r="G293" s="81"/>
      <c r="H293" s="81"/>
      <c r="I293" s="81"/>
      <c r="J293" s="81"/>
      <c r="K293" s="81"/>
      <c r="L293" s="81"/>
    </row>
    <row r="294" spans="1:15" ht="20.100000000000001" customHeight="1">
      <c r="D294" s="81"/>
      <c r="E294" s="81"/>
      <c r="F294" s="81"/>
      <c r="G294" s="81"/>
      <c r="H294" s="81"/>
      <c r="I294" s="81"/>
      <c r="J294" s="81"/>
      <c r="K294" s="81"/>
      <c r="L294" s="81"/>
    </row>
    <row r="295" spans="1:15" ht="20.100000000000001" customHeight="1">
      <c r="D295" s="81"/>
      <c r="E295" s="81"/>
      <c r="F295" s="81"/>
      <c r="G295" s="81"/>
      <c r="H295" s="81"/>
      <c r="I295" s="81"/>
      <c r="J295" s="81"/>
      <c r="K295" s="81"/>
      <c r="L295" s="81"/>
    </row>
    <row r="296" spans="1:15" ht="20.100000000000001" customHeight="1">
      <c r="D296" s="81"/>
      <c r="E296" s="81"/>
      <c r="F296" s="81"/>
      <c r="G296" s="81"/>
      <c r="H296" s="81"/>
      <c r="I296" s="81"/>
      <c r="J296" s="81"/>
      <c r="K296" s="81"/>
      <c r="L296" s="81"/>
    </row>
    <row r="297" spans="1:15" ht="20.100000000000001" customHeight="1">
      <c r="D297" s="81"/>
      <c r="E297" s="81"/>
      <c r="F297" s="81"/>
      <c r="G297" s="81"/>
      <c r="H297" s="81"/>
      <c r="I297" s="81"/>
      <c r="J297" s="81"/>
      <c r="K297" s="81"/>
      <c r="L297" s="81"/>
    </row>
    <row r="298" spans="1:15" ht="20.100000000000001" customHeight="1">
      <c r="D298" s="81"/>
      <c r="E298" s="81"/>
      <c r="F298" s="81"/>
      <c r="G298" s="81"/>
      <c r="H298" s="81"/>
      <c r="I298" s="81"/>
      <c r="J298" s="81"/>
      <c r="K298" s="81"/>
      <c r="L298" s="81"/>
    </row>
    <row r="299" spans="1:15" ht="20.100000000000001" customHeight="1">
      <c r="D299" s="81"/>
      <c r="E299" s="81"/>
      <c r="F299" s="81"/>
      <c r="G299" s="81"/>
      <c r="H299" s="81"/>
      <c r="I299" s="81"/>
      <c r="J299" s="81"/>
      <c r="K299" s="81"/>
      <c r="L299" s="81"/>
    </row>
    <row r="300" spans="1:15" ht="20.100000000000001" customHeight="1">
      <c r="D300" s="81"/>
      <c r="E300" s="81"/>
      <c r="F300" s="81"/>
      <c r="G300" s="81"/>
      <c r="H300" s="81"/>
      <c r="I300" s="81"/>
      <c r="J300" s="81"/>
      <c r="K300" s="81"/>
      <c r="L300" s="81"/>
    </row>
  </sheetData>
  <mergeCells count="219">
    <mergeCell ref="A32:A33"/>
    <mergeCell ref="O32:O33"/>
    <mergeCell ref="A239:A242"/>
    <mergeCell ref="O239:O242"/>
    <mergeCell ref="O245:O246"/>
    <mergeCell ref="A245:A246"/>
    <mergeCell ref="O91:O97"/>
    <mergeCell ref="A77:A83"/>
    <mergeCell ref="O77:O83"/>
    <mergeCell ref="A105:A112"/>
    <mergeCell ref="O105:O112"/>
    <mergeCell ref="A120:A121"/>
    <mergeCell ref="O120:O121"/>
    <mergeCell ref="A123:A130"/>
    <mergeCell ref="O123:O130"/>
    <mergeCell ref="N98:O98"/>
    <mergeCell ref="O99:O103"/>
    <mergeCell ref="N104:O104"/>
    <mergeCell ref="A91:A97"/>
    <mergeCell ref="G116:I116"/>
    <mergeCell ref="N122:O122"/>
    <mergeCell ref="B116:B119"/>
    <mergeCell ref="D116:F116"/>
    <mergeCell ref="A86:B86"/>
    <mergeCell ref="A87:A90"/>
    <mergeCell ref="B87:B90"/>
    <mergeCell ref="C87:C90"/>
    <mergeCell ref="D87:F87"/>
    <mergeCell ref="G87:I87"/>
    <mergeCell ref="J87:L87"/>
    <mergeCell ref="M87:M90"/>
    <mergeCell ref="N87:N90"/>
    <mergeCell ref="O87:O90"/>
    <mergeCell ref="A34:C34"/>
    <mergeCell ref="O56:O59"/>
    <mergeCell ref="N56:N59"/>
    <mergeCell ref="O61:O68"/>
    <mergeCell ref="O70:O75"/>
    <mergeCell ref="M76:O76"/>
    <mergeCell ref="M56:M59"/>
    <mergeCell ref="J56:L56"/>
    <mergeCell ref="O35:O41"/>
    <mergeCell ref="A35:A41"/>
    <mergeCell ref="A76:C76"/>
    <mergeCell ref="A61:A68"/>
    <mergeCell ref="G56:I56"/>
    <mergeCell ref="O28:O31"/>
    <mergeCell ref="D29:F29"/>
    <mergeCell ref="G29:I29"/>
    <mergeCell ref="J29:L29"/>
    <mergeCell ref="B18:C18"/>
    <mergeCell ref="A28:A31"/>
    <mergeCell ref="B28:B31"/>
    <mergeCell ref="C28:C31"/>
    <mergeCell ref="D28:F28"/>
    <mergeCell ref="A27:B27"/>
    <mergeCell ref="G28:I28"/>
    <mergeCell ref="J28:L28"/>
    <mergeCell ref="M28:M31"/>
    <mergeCell ref="A14:A25"/>
    <mergeCell ref="O14:O25"/>
    <mergeCell ref="N16:N17"/>
    <mergeCell ref="M18:N18"/>
    <mergeCell ref="D4:F4"/>
    <mergeCell ref="C4:C7"/>
    <mergeCell ref="B4:B7"/>
    <mergeCell ref="A4:A7"/>
    <mergeCell ref="M15:N15"/>
    <mergeCell ref="N8:O8"/>
    <mergeCell ref="A194:B194"/>
    <mergeCell ref="A195:A198"/>
    <mergeCell ref="B195:B198"/>
    <mergeCell ref="C195:C198"/>
    <mergeCell ref="D195:F195"/>
    <mergeCell ref="A56:A59"/>
    <mergeCell ref="A99:A103"/>
    <mergeCell ref="D56:F56"/>
    <mergeCell ref="A98:C98"/>
    <mergeCell ref="D146:F146"/>
    <mergeCell ref="A84:C84"/>
    <mergeCell ref="A104:C104"/>
    <mergeCell ref="A115:B115"/>
    <mergeCell ref="J116:L116"/>
    <mergeCell ref="B39:C39"/>
    <mergeCell ref="G195:I195"/>
    <mergeCell ref="J195:L195"/>
    <mergeCell ref="N28:N31"/>
    <mergeCell ref="A1:O1"/>
    <mergeCell ref="M53:O53"/>
    <mergeCell ref="M69:O69"/>
    <mergeCell ref="M84:O84"/>
    <mergeCell ref="A180:C180"/>
    <mergeCell ref="A181:C181"/>
    <mergeCell ref="G4:I4"/>
    <mergeCell ref="J4:L4"/>
    <mergeCell ref="A2:O2"/>
    <mergeCell ref="M42:O42"/>
    <mergeCell ref="O4:O7"/>
    <mergeCell ref="M4:M7"/>
    <mergeCell ref="A165:C165"/>
    <mergeCell ref="N165:O165"/>
    <mergeCell ref="A55:B55"/>
    <mergeCell ref="A116:A119"/>
    <mergeCell ref="B56:B59"/>
    <mergeCell ref="C56:C59"/>
    <mergeCell ref="A150:A152"/>
    <mergeCell ref="A153:C153"/>
    <mergeCell ref="A122:C122"/>
    <mergeCell ref="N4:N7"/>
    <mergeCell ref="A3:B3"/>
    <mergeCell ref="A8:B8"/>
    <mergeCell ref="C116:C119"/>
    <mergeCell ref="A192:C192"/>
    <mergeCell ref="A214:C214"/>
    <mergeCell ref="A223:B223"/>
    <mergeCell ref="A224:A227"/>
    <mergeCell ref="B224:B227"/>
    <mergeCell ref="C224:C227"/>
    <mergeCell ref="A228:A237"/>
    <mergeCell ref="A145:B145"/>
    <mergeCell ref="A146:A149"/>
    <mergeCell ref="A141:C141"/>
    <mergeCell ref="A132:A140"/>
    <mergeCell ref="B146:B149"/>
    <mergeCell ref="C146:C149"/>
    <mergeCell ref="B170:B173"/>
    <mergeCell ref="C170:C173"/>
    <mergeCell ref="A220:C220"/>
    <mergeCell ref="M266:O266"/>
    <mergeCell ref="M243:O243"/>
    <mergeCell ref="O250:O253"/>
    <mergeCell ref="G224:I224"/>
    <mergeCell ref="J224:L224"/>
    <mergeCell ref="M224:M227"/>
    <mergeCell ref="N224:N227"/>
    <mergeCell ref="O224:O227"/>
    <mergeCell ref="A266:C266"/>
    <mergeCell ref="A264:C264"/>
    <mergeCell ref="M258:O258"/>
    <mergeCell ref="A238:C238"/>
    <mergeCell ref="O259:O263"/>
    <mergeCell ref="A259:A263"/>
    <mergeCell ref="M263:N263"/>
    <mergeCell ref="M250:M253"/>
    <mergeCell ref="A265:C265"/>
    <mergeCell ref="A243:C243"/>
    <mergeCell ref="M238:O238"/>
    <mergeCell ref="M79:N79"/>
    <mergeCell ref="M80:N80"/>
    <mergeCell ref="A70:A75"/>
    <mergeCell ref="M264:O264"/>
    <mergeCell ref="M265:O265"/>
    <mergeCell ref="B16:B17"/>
    <mergeCell ref="A42:C42"/>
    <mergeCell ref="A69:C69"/>
    <mergeCell ref="A53:C53"/>
    <mergeCell ref="O43:O52"/>
    <mergeCell ref="A43:A52"/>
    <mergeCell ref="A249:B249"/>
    <mergeCell ref="N250:N253"/>
    <mergeCell ref="O228:O237"/>
    <mergeCell ref="O132:O140"/>
    <mergeCell ref="A206:C206"/>
    <mergeCell ref="M206:O206"/>
    <mergeCell ref="M214:O214"/>
    <mergeCell ref="M220:O220"/>
    <mergeCell ref="O207:O213"/>
    <mergeCell ref="M39:N39"/>
    <mergeCell ref="A254:A257"/>
    <mergeCell ref="O254:O257"/>
    <mergeCell ref="N153:O153"/>
    <mergeCell ref="M116:M119"/>
    <mergeCell ref="A131:C131"/>
    <mergeCell ref="A215:A219"/>
    <mergeCell ref="A207:A213"/>
    <mergeCell ref="B213:C213"/>
    <mergeCell ref="N141:O141"/>
    <mergeCell ref="N116:N119"/>
    <mergeCell ref="O116:O119"/>
    <mergeCell ref="N182:O182"/>
    <mergeCell ref="A199:A205"/>
    <mergeCell ref="O199:O205"/>
    <mergeCell ref="N131:O131"/>
    <mergeCell ref="O146:O149"/>
    <mergeCell ref="N195:N198"/>
    <mergeCell ref="O195:O198"/>
    <mergeCell ref="O215:O219"/>
    <mergeCell ref="A174:A179"/>
    <mergeCell ref="O174:O179"/>
    <mergeCell ref="A184:A191"/>
    <mergeCell ref="O184:O191"/>
    <mergeCell ref="N192:O192"/>
    <mergeCell ref="N180:O180"/>
    <mergeCell ref="N181:O181"/>
    <mergeCell ref="A182:B182"/>
    <mergeCell ref="M195:M198"/>
    <mergeCell ref="O150:O152"/>
    <mergeCell ref="O158:O164"/>
    <mergeCell ref="A158:A164"/>
    <mergeCell ref="A258:C258"/>
    <mergeCell ref="G146:I146"/>
    <mergeCell ref="J146:L146"/>
    <mergeCell ref="M146:M149"/>
    <mergeCell ref="N146:N149"/>
    <mergeCell ref="D224:F224"/>
    <mergeCell ref="A250:A253"/>
    <mergeCell ref="B250:B253"/>
    <mergeCell ref="C250:C253"/>
    <mergeCell ref="D250:F250"/>
    <mergeCell ref="G250:I250"/>
    <mergeCell ref="J250:L250"/>
    <mergeCell ref="A169:B169"/>
    <mergeCell ref="A170:A173"/>
    <mergeCell ref="D170:F170"/>
    <mergeCell ref="G170:I170"/>
    <mergeCell ref="J170:L170"/>
    <mergeCell ref="M170:M173"/>
    <mergeCell ref="N170:N173"/>
    <mergeCell ref="O170:O173"/>
  </mergeCells>
  <phoneticPr fontId="2" type="noConversion"/>
  <printOptions horizontalCentered="1"/>
  <pageMargins left="0.511811023622047" right="0.511811023622047" top="0.98425196850393704" bottom="0.98425196850393704" header="0.98425196850393704" footer="0.74803149606299202"/>
  <pageSetup paperSize="9" scale="77" firstPageNumber="10" fitToHeight="0" orientation="landscape" useFirstPageNumber="1" r:id="rId1"/>
  <headerFooter alignWithMargins="0"/>
  <rowBreaks count="4" manualBreakCount="4">
    <brk id="26" max="14" man="1"/>
    <brk id="54" max="14" man="1"/>
    <brk id="85" max="14" man="1"/>
    <brk id="113" max="14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657"/>
  <sheetViews>
    <sheetView rightToLeft="1" view="pageBreakPreview" zoomScale="85" zoomScaleNormal="75" zoomScaleSheetLayoutView="85" workbookViewId="0">
      <selection activeCell="R101" sqref="R101"/>
    </sheetView>
  </sheetViews>
  <sheetFormatPr defaultRowHeight="18.75"/>
  <cols>
    <col min="1" max="2" width="20.7109375" style="512" customWidth="1"/>
    <col min="3" max="3" width="10.42578125" style="512" customWidth="1"/>
    <col min="4" max="6" width="6.85546875" style="512" customWidth="1"/>
    <col min="7" max="12" width="7.140625" style="512" customWidth="1"/>
    <col min="13" max="13" width="13.140625" style="492" customWidth="1"/>
    <col min="14" max="15" width="20.7109375" style="492" customWidth="1"/>
    <col min="16" max="248" width="9.140625" style="492"/>
    <col min="249" max="249" width="17.85546875" style="492" customWidth="1"/>
    <col min="250" max="250" width="27.5703125" style="492" customWidth="1"/>
    <col min="251" max="251" width="7.85546875" style="492" customWidth="1"/>
    <col min="252" max="253" width="8.140625" style="492" customWidth="1"/>
    <col min="254" max="254" width="8" style="492" customWidth="1"/>
    <col min="255" max="260" width="7.7109375" style="492" customWidth="1"/>
    <col min="261" max="261" width="8.28515625" style="492" customWidth="1"/>
    <col min="262" max="262" width="8" style="492" customWidth="1"/>
    <col min="263" max="263" width="8.85546875" style="492" customWidth="1"/>
    <col min="264" max="504" width="9.140625" style="492"/>
    <col min="505" max="505" width="17.85546875" style="492" customWidth="1"/>
    <col min="506" max="506" width="27.5703125" style="492" customWidth="1"/>
    <col min="507" max="507" width="7.85546875" style="492" customWidth="1"/>
    <col min="508" max="509" width="8.140625" style="492" customWidth="1"/>
    <col min="510" max="510" width="8" style="492" customWidth="1"/>
    <col min="511" max="516" width="7.7109375" style="492" customWidth="1"/>
    <col min="517" max="517" width="8.28515625" style="492" customWidth="1"/>
    <col min="518" max="518" width="8" style="492" customWidth="1"/>
    <col min="519" max="519" width="8.85546875" style="492" customWidth="1"/>
    <col min="520" max="760" width="9.140625" style="492"/>
    <col min="761" max="761" width="17.85546875" style="492" customWidth="1"/>
    <col min="762" max="762" width="27.5703125" style="492" customWidth="1"/>
    <col min="763" max="763" width="7.85546875" style="492" customWidth="1"/>
    <col min="764" max="765" width="8.140625" style="492" customWidth="1"/>
    <col min="766" max="766" width="8" style="492" customWidth="1"/>
    <col min="767" max="772" width="7.7109375" style="492" customWidth="1"/>
    <col min="773" max="773" width="8.28515625" style="492" customWidth="1"/>
    <col min="774" max="774" width="8" style="492" customWidth="1"/>
    <col min="775" max="775" width="8.85546875" style="492" customWidth="1"/>
    <col min="776" max="1016" width="9.140625" style="492"/>
    <col min="1017" max="1017" width="17.85546875" style="492" customWidth="1"/>
    <col min="1018" max="1018" width="27.5703125" style="492" customWidth="1"/>
    <col min="1019" max="1019" width="7.85546875" style="492" customWidth="1"/>
    <col min="1020" max="1021" width="8.140625" style="492" customWidth="1"/>
    <col min="1022" max="1022" width="8" style="492" customWidth="1"/>
    <col min="1023" max="1028" width="7.7109375" style="492" customWidth="1"/>
    <col min="1029" max="1029" width="8.28515625" style="492" customWidth="1"/>
    <col min="1030" max="1030" width="8" style="492" customWidth="1"/>
    <col min="1031" max="1031" width="8.85546875" style="492" customWidth="1"/>
    <col min="1032" max="1272" width="9.140625" style="492"/>
    <col min="1273" max="1273" width="17.85546875" style="492" customWidth="1"/>
    <col min="1274" max="1274" width="27.5703125" style="492" customWidth="1"/>
    <col min="1275" max="1275" width="7.85546875" style="492" customWidth="1"/>
    <col min="1276" max="1277" width="8.140625" style="492" customWidth="1"/>
    <col min="1278" max="1278" width="8" style="492" customWidth="1"/>
    <col min="1279" max="1284" width="7.7109375" style="492" customWidth="1"/>
    <col min="1285" max="1285" width="8.28515625" style="492" customWidth="1"/>
    <col min="1286" max="1286" width="8" style="492" customWidth="1"/>
    <col min="1287" max="1287" width="8.85546875" style="492" customWidth="1"/>
    <col min="1288" max="1528" width="9.140625" style="492"/>
    <col min="1529" max="1529" width="17.85546875" style="492" customWidth="1"/>
    <col min="1530" max="1530" width="27.5703125" style="492" customWidth="1"/>
    <col min="1531" max="1531" width="7.85546875" style="492" customWidth="1"/>
    <col min="1532" max="1533" width="8.140625" style="492" customWidth="1"/>
    <col min="1534" max="1534" width="8" style="492" customWidth="1"/>
    <col min="1535" max="1540" width="7.7109375" style="492" customWidth="1"/>
    <col min="1541" max="1541" width="8.28515625" style="492" customWidth="1"/>
    <col min="1542" max="1542" width="8" style="492" customWidth="1"/>
    <col min="1543" max="1543" width="8.85546875" style="492" customWidth="1"/>
    <col min="1544" max="1784" width="9.140625" style="492"/>
    <col min="1785" max="1785" width="17.85546875" style="492" customWidth="1"/>
    <col min="1786" max="1786" width="27.5703125" style="492" customWidth="1"/>
    <col min="1787" max="1787" width="7.85546875" style="492" customWidth="1"/>
    <col min="1788" max="1789" width="8.140625" style="492" customWidth="1"/>
    <col min="1790" max="1790" width="8" style="492" customWidth="1"/>
    <col min="1791" max="1796" width="7.7109375" style="492" customWidth="1"/>
    <col min="1797" max="1797" width="8.28515625" style="492" customWidth="1"/>
    <col min="1798" max="1798" width="8" style="492" customWidth="1"/>
    <col min="1799" max="1799" width="8.85546875" style="492" customWidth="1"/>
    <col min="1800" max="2040" width="9.140625" style="492"/>
    <col min="2041" max="2041" width="17.85546875" style="492" customWidth="1"/>
    <col min="2042" max="2042" width="27.5703125" style="492" customWidth="1"/>
    <col min="2043" max="2043" width="7.85546875" style="492" customWidth="1"/>
    <col min="2044" max="2045" width="8.140625" style="492" customWidth="1"/>
    <col min="2046" max="2046" width="8" style="492" customWidth="1"/>
    <col min="2047" max="2052" width="7.7109375" style="492" customWidth="1"/>
    <col min="2053" max="2053" width="8.28515625" style="492" customWidth="1"/>
    <col min="2054" max="2054" width="8" style="492" customWidth="1"/>
    <col min="2055" max="2055" width="8.85546875" style="492" customWidth="1"/>
    <col min="2056" max="2296" width="9.140625" style="492"/>
    <col min="2297" max="2297" width="17.85546875" style="492" customWidth="1"/>
    <col min="2298" max="2298" width="27.5703125" style="492" customWidth="1"/>
    <col min="2299" max="2299" width="7.85546875" style="492" customWidth="1"/>
    <col min="2300" max="2301" width="8.140625" style="492" customWidth="1"/>
    <col min="2302" max="2302" width="8" style="492" customWidth="1"/>
    <col min="2303" max="2308" width="7.7109375" style="492" customWidth="1"/>
    <col min="2309" max="2309" width="8.28515625" style="492" customWidth="1"/>
    <col min="2310" max="2310" width="8" style="492" customWidth="1"/>
    <col min="2311" max="2311" width="8.85546875" style="492" customWidth="1"/>
    <col min="2312" max="2552" width="9.140625" style="492"/>
    <col min="2553" max="2553" width="17.85546875" style="492" customWidth="1"/>
    <col min="2554" max="2554" width="27.5703125" style="492" customWidth="1"/>
    <col min="2555" max="2555" width="7.85546875" style="492" customWidth="1"/>
    <col min="2556" max="2557" width="8.140625" style="492" customWidth="1"/>
    <col min="2558" max="2558" width="8" style="492" customWidth="1"/>
    <col min="2559" max="2564" width="7.7109375" style="492" customWidth="1"/>
    <col min="2565" max="2565" width="8.28515625" style="492" customWidth="1"/>
    <col min="2566" max="2566" width="8" style="492" customWidth="1"/>
    <col min="2567" max="2567" width="8.85546875" style="492" customWidth="1"/>
    <col min="2568" max="2808" width="9.140625" style="492"/>
    <col min="2809" max="2809" width="17.85546875" style="492" customWidth="1"/>
    <col min="2810" max="2810" width="27.5703125" style="492" customWidth="1"/>
    <col min="2811" max="2811" width="7.85546875" style="492" customWidth="1"/>
    <col min="2812" max="2813" width="8.140625" style="492" customWidth="1"/>
    <col min="2814" max="2814" width="8" style="492" customWidth="1"/>
    <col min="2815" max="2820" width="7.7109375" style="492" customWidth="1"/>
    <col min="2821" max="2821" width="8.28515625" style="492" customWidth="1"/>
    <col min="2822" max="2822" width="8" style="492" customWidth="1"/>
    <col min="2823" max="2823" width="8.85546875" style="492" customWidth="1"/>
    <col min="2824" max="3064" width="9.140625" style="492"/>
    <col min="3065" max="3065" width="17.85546875" style="492" customWidth="1"/>
    <col min="3066" max="3066" width="27.5703125" style="492" customWidth="1"/>
    <col min="3067" max="3067" width="7.85546875" style="492" customWidth="1"/>
    <col min="3068" max="3069" width="8.140625" style="492" customWidth="1"/>
    <col min="3070" max="3070" width="8" style="492" customWidth="1"/>
    <col min="3071" max="3076" width="7.7109375" style="492" customWidth="1"/>
    <col min="3077" max="3077" width="8.28515625" style="492" customWidth="1"/>
    <col min="3078" max="3078" width="8" style="492" customWidth="1"/>
    <col min="3079" max="3079" width="8.85546875" style="492" customWidth="1"/>
    <col min="3080" max="3320" width="9.140625" style="492"/>
    <col min="3321" max="3321" width="17.85546875" style="492" customWidth="1"/>
    <col min="3322" max="3322" width="27.5703125" style="492" customWidth="1"/>
    <col min="3323" max="3323" width="7.85546875" style="492" customWidth="1"/>
    <col min="3324" max="3325" width="8.140625" style="492" customWidth="1"/>
    <col min="3326" max="3326" width="8" style="492" customWidth="1"/>
    <col min="3327" max="3332" width="7.7109375" style="492" customWidth="1"/>
    <col min="3333" max="3333" width="8.28515625" style="492" customWidth="1"/>
    <col min="3334" max="3334" width="8" style="492" customWidth="1"/>
    <col min="3335" max="3335" width="8.85546875" style="492" customWidth="1"/>
    <col min="3336" max="3576" width="9.140625" style="492"/>
    <col min="3577" max="3577" width="17.85546875" style="492" customWidth="1"/>
    <col min="3578" max="3578" width="27.5703125" style="492" customWidth="1"/>
    <col min="3579" max="3579" width="7.85546875" style="492" customWidth="1"/>
    <col min="3580" max="3581" width="8.140625" style="492" customWidth="1"/>
    <col min="3582" max="3582" width="8" style="492" customWidth="1"/>
    <col min="3583" max="3588" width="7.7109375" style="492" customWidth="1"/>
    <col min="3589" max="3589" width="8.28515625" style="492" customWidth="1"/>
    <col min="3590" max="3590" width="8" style="492" customWidth="1"/>
    <col min="3591" max="3591" width="8.85546875" style="492" customWidth="1"/>
    <col min="3592" max="3832" width="9.140625" style="492"/>
    <col min="3833" max="3833" width="17.85546875" style="492" customWidth="1"/>
    <col min="3834" max="3834" width="27.5703125" style="492" customWidth="1"/>
    <col min="3835" max="3835" width="7.85546875" style="492" customWidth="1"/>
    <col min="3836" max="3837" width="8.140625" style="492" customWidth="1"/>
    <col min="3838" max="3838" width="8" style="492" customWidth="1"/>
    <col min="3839" max="3844" width="7.7109375" style="492" customWidth="1"/>
    <col min="3845" max="3845" width="8.28515625" style="492" customWidth="1"/>
    <col min="3846" max="3846" width="8" style="492" customWidth="1"/>
    <col min="3847" max="3847" width="8.85546875" style="492" customWidth="1"/>
    <col min="3848" max="4088" width="9.140625" style="492"/>
    <col min="4089" max="4089" width="17.85546875" style="492" customWidth="1"/>
    <col min="4090" max="4090" width="27.5703125" style="492" customWidth="1"/>
    <col min="4091" max="4091" width="7.85546875" style="492" customWidth="1"/>
    <col min="4092" max="4093" width="8.140625" style="492" customWidth="1"/>
    <col min="4094" max="4094" width="8" style="492" customWidth="1"/>
    <col min="4095" max="4100" width="7.7109375" style="492" customWidth="1"/>
    <col min="4101" max="4101" width="8.28515625" style="492" customWidth="1"/>
    <col min="4102" max="4102" width="8" style="492" customWidth="1"/>
    <col min="4103" max="4103" width="8.85546875" style="492" customWidth="1"/>
    <col min="4104" max="4344" width="9.140625" style="492"/>
    <col min="4345" max="4345" width="17.85546875" style="492" customWidth="1"/>
    <col min="4346" max="4346" width="27.5703125" style="492" customWidth="1"/>
    <col min="4347" max="4347" width="7.85546875" style="492" customWidth="1"/>
    <col min="4348" max="4349" width="8.140625" style="492" customWidth="1"/>
    <col min="4350" max="4350" width="8" style="492" customWidth="1"/>
    <col min="4351" max="4356" width="7.7109375" style="492" customWidth="1"/>
    <col min="4357" max="4357" width="8.28515625" style="492" customWidth="1"/>
    <col min="4358" max="4358" width="8" style="492" customWidth="1"/>
    <col min="4359" max="4359" width="8.85546875" style="492" customWidth="1"/>
    <col min="4360" max="4600" width="9.140625" style="492"/>
    <col min="4601" max="4601" width="17.85546875" style="492" customWidth="1"/>
    <col min="4602" max="4602" width="27.5703125" style="492" customWidth="1"/>
    <col min="4603" max="4603" width="7.85546875" style="492" customWidth="1"/>
    <col min="4604" max="4605" width="8.140625" style="492" customWidth="1"/>
    <col min="4606" max="4606" width="8" style="492" customWidth="1"/>
    <col min="4607" max="4612" width="7.7109375" style="492" customWidth="1"/>
    <col min="4613" max="4613" width="8.28515625" style="492" customWidth="1"/>
    <col min="4614" max="4614" width="8" style="492" customWidth="1"/>
    <col min="4615" max="4615" width="8.85546875" style="492" customWidth="1"/>
    <col min="4616" max="4856" width="9.140625" style="492"/>
    <col min="4857" max="4857" width="17.85546875" style="492" customWidth="1"/>
    <col min="4858" max="4858" width="27.5703125" style="492" customWidth="1"/>
    <col min="4859" max="4859" width="7.85546875" style="492" customWidth="1"/>
    <col min="4860" max="4861" width="8.140625" style="492" customWidth="1"/>
    <col min="4862" max="4862" width="8" style="492" customWidth="1"/>
    <col min="4863" max="4868" width="7.7109375" style="492" customWidth="1"/>
    <col min="4869" max="4869" width="8.28515625" style="492" customWidth="1"/>
    <col min="4870" max="4870" width="8" style="492" customWidth="1"/>
    <col min="4871" max="4871" width="8.85546875" style="492" customWidth="1"/>
    <col min="4872" max="5112" width="9.140625" style="492"/>
    <col min="5113" max="5113" width="17.85546875" style="492" customWidth="1"/>
    <col min="5114" max="5114" width="27.5703125" style="492" customWidth="1"/>
    <col min="5115" max="5115" width="7.85546875" style="492" customWidth="1"/>
    <col min="5116" max="5117" width="8.140625" style="492" customWidth="1"/>
    <col min="5118" max="5118" width="8" style="492" customWidth="1"/>
    <col min="5119" max="5124" width="7.7109375" style="492" customWidth="1"/>
    <col min="5125" max="5125" width="8.28515625" style="492" customWidth="1"/>
    <col min="5126" max="5126" width="8" style="492" customWidth="1"/>
    <col min="5127" max="5127" width="8.85546875" style="492" customWidth="1"/>
    <col min="5128" max="5368" width="9.140625" style="492"/>
    <col min="5369" max="5369" width="17.85546875" style="492" customWidth="1"/>
    <col min="5370" max="5370" width="27.5703125" style="492" customWidth="1"/>
    <col min="5371" max="5371" width="7.85546875" style="492" customWidth="1"/>
    <col min="5372" max="5373" width="8.140625" style="492" customWidth="1"/>
    <col min="5374" max="5374" width="8" style="492" customWidth="1"/>
    <col min="5375" max="5380" width="7.7109375" style="492" customWidth="1"/>
    <col min="5381" max="5381" width="8.28515625" style="492" customWidth="1"/>
    <col min="5382" max="5382" width="8" style="492" customWidth="1"/>
    <col min="5383" max="5383" width="8.85546875" style="492" customWidth="1"/>
    <col min="5384" max="5624" width="9.140625" style="492"/>
    <col min="5625" max="5625" width="17.85546875" style="492" customWidth="1"/>
    <col min="5626" max="5626" width="27.5703125" style="492" customWidth="1"/>
    <col min="5627" max="5627" width="7.85546875" style="492" customWidth="1"/>
    <col min="5628" max="5629" width="8.140625" style="492" customWidth="1"/>
    <col min="5630" max="5630" width="8" style="492" customWidth="1"/>
    <col min="5631" max="5636" width="7.7109375" style="492" customWidth="1"/>
    <col min="5637" max="5637" width="8.28515625" style="492" customWidth="1"/>
    <col min="5638" max="5638" width="8" style="492" customWidth="1"/>
    <col min="5639" max="5639" width="8.85546875" style="492" customWidth="1"/>
    <col min="5640" max="5880" width="9.140625" style="492"/>
    <col min="5881" max="5881" width="17.85546875" style="492" customWidth="1"/>
    <col min="5882" max="5882" width="27.5703125" style="492" customWidth="1"/>
    <col min="5883" max="5883" width="7.85546875" style="492" customWidth="1"/>
    <col min="5884" max="5885" width="8.140625" style="492" customWidth="1"/>
    <col min="5886" max="5886" width="8" style="492" customWidth="1"/>
    <col min="5887" max="5892" width="7.7109375" style="492" customWidth="1"/>
    <col min="5893" max="5893" width="8.28515625" style="492" customWidth="1"/>
    <col min="5894" max="5894" width="8" style="492" customWidth="1"/>
    <col min="5895" max="5895" width="8.85546875" style="492" customWidth="1"/>
    <col min="5896" max="6136" width="9.140625" style="492"/>
    <col min="6137" max="6137" width="17.85546875" style="492" customWidth="1"/>
    <col min="6138" max="6138" width="27.5703125" style="492" customWidth="1"/>
    <col min="6139" max="6139" width="7.85546875" style="492" customWidth="1"/>
    <col min="6140" max="6141" width="8.140625" style="492" customWidth="1"/>
    <col min="6142" max="6142" width="8" style="492" customWidth="1"/>
    <col min="6143" max="6148" width="7.7109375" style="492" customWidth="1"/>
    <col min="6149" max="6149" width="8.28515625" style="492" customWidth="1"/>
    <col min="6150" max="6150" width="8" style="492" customWidth="1"/>
    <col min="6151" max="6151" width="8.85546875" style="492" customWidth="1"/>
    <col min="6152" max="6392" width="9.140625" style="492"/>
    <col min="6393" max="6393" width="17.85546875" style="492" customWidth="1"/>
    <col min="6394" max="6394" width="27.5703125" style="492" customWidth="1"/>
    <col min="6395" max="6395" width="7.85546875" style="492" customWidth="1"/>
    <col min="6396" max="6397" width="8.140625" style="492" customWidth="1"/>
    <col min="6398" max="6398" width="8" style="492" customWidth="1"/>
    <col min="6399" max="6404" width="7.7109375" style="492" customWidth="1"/>
    <col min="6405" max="6405" width="8.28515625" style="492" customWidth="1"/>
    <col min="6406" max="6406" width="8" style="492" customWidth="1"/>
    <col min="6407" max="6407" width="8.85546875" style="492" customWidth="1"/>
    <col min="6408" max="6648" width="9.140625" style="492"/>
    <col min="6649" max="6649" width="17.85546875" style="492" customWidth="1"/>
    <col min="6650" max="6650" width="27.5703125" style="492" customWidth="1"/>
    <col min="6651" max="6651" width="7.85546875" style="492" customWidth="1"/>
    <col min="6652" max="6653" width="8.140625" style="492" customWidth="1"/>
    <col min="6654" max="6654" width="8" style="492" customWidth="1"/>
    <col min="6655" max="6660" width="7.7109375" style="492" customWidth="1"/>
    <col min="6661" max="6661" width="8.28515625" style="492" customWidth="1"/>
    <col min="6662" max="6662" width="8" style="492" customWidth="1"/>
    <col min="6663" max="6663" width="8.85546875" style="492" customWidth="1"/>
    <col min="6664" max="6904" width="9.140625" style="492"/>
    <col min="6905" max="6905" width="17.85546875" style="492" customWidth="1"/>
    <col min="6906" max="6906" width="27.5703125" style="492" customWidth="1"/>
    <col min="6907" max="6907" width="7.85546875" style="492" customWidth="1"/>
    <col min="6908" max="6909" width="8.140625" style="492" customWidth="1"/>
    <col min="6910" max="6910" width="8" style="492" customWidth="1"/>
    <col min="6911" max="6916" width="7.7109375" style="492" customWidth="1"/>
    <col min="6917" max="6917" width="8.28515625" style="492" customWidth="1"/>
    <col min="6918" max="6918" width="8" style="492" customWidth="1"/>
    <col min="6919" max="6919" width="8.85546875" style="492" customWidth="1"/>
    <col min="6920" max="7160" width="9.140625" style="492"/>
    <col min="7161" max="7161" width="17.85546875" style="492" customWidth="1"/>
    <col min="7162" max="7162" width="27.5703125" style="492" customWidth="1"/>
    <col min="7163" max="7163" width="7.85546875" style="492" customWidth="1"/>
    <col min="7164" max="7165" width="8.140625" style="492" customWidth="1"/>
    <col min="7166" max="7166" width="8" style="492" customWidth="1"/>
    <col min="7167" max="7172" width="7.7109375" style="492" customWidth="1"/>
    <col min="7173" max="7173" width="8.28515625" style="492" customWidth="1"/>
    <col min="7174" max="7174" width="8" style="492" customWidth="1"/>
    <col min="7175" max="7175" width="8.85546875" style="492" customWidth="1"/>
    <col min="7176" max="7416" width="9.140625" style="492"/>
    <col min="7417" max="7417" width="17.85546875" style="492" customWidth="1"/>
    <col min="7418" max="7418" width="27.5703125" style="492" customWidth="1"/>
    <col min="7419" max="7419" width="7.85546875" style="492" customWidth="1"/>
    <col min="7420" max="7421" width="8.140625" style="492" customWidth="1"/>
    <col min="7422" max="7422" width="8" style="492" customWidth="1"/>
    <col min="7423" max="7428" width="7.7109375" style="492" customWidth="1"/>
    <col min="7429" max="7429" width="8.28515625" style="492" customWidth="1"/>
    <col min="7430" max="7430" width="8" style="492" customWidth="1"/>
    <col min="7431" max="7431" width="8.85546875" style="492" customWidth="1"/>
    <col min="7432" max="7672" width="9.140625" style="492"/>
    <col min="7673" max="7673" width="17.85546875" style="492" customWidth="1"/>
    <col min="7674" max="7674" width="27.5703125" style="492" customWidth="1"/>
    <col min="7675" max="7675" width="7.85546875" style="492" customWidth="1"/>
    <col min="7676" max="7677" width="8.140625" style="492" customWidth="1"/>
    <col min="7678" max="7678" width="8" style="492" customWidth="1"/>
    <col min="7679" max="7684" width="7.7109375" style="492" customWidth="1"/>
    <col min="7685" max="7685" width="8.28515625" style="492" customWidth="1"/>
    <col min="7686" max="7686" width="8" style="492" customWidth="1"/>
    <col min="7687" max="7687" width="8.85546875" style="492" customWidth="1"/>
    <col min="7688" max="7928" width="9.140625" style="492"/>
    <col min="7929" max="7929" width="17.85546875" style="492" customWidth="1"/>
    <col min="7930" max="7930" width="27.5703125" style="492" customWidth="1"/>
    <col min="7931" max="7931" width="7.85546875" style="492" customWidth="1"/>
    <col min="7932" max="7933" width="8.140625" style="492" customWidth="1"/>
    <col min="7934" max="7934" width="8" style="492" customWidth="1"/>
    <col min="7935" max="7940" width="7.7109375" style="492" customWidth="1"/>
    <col min="7941" max="7941" width="8.28515625" style="492" customWidth="1"/>
    <col min="7942" max="7942" width="8" style="492" customWidth="1"/>
    <col min="7943" max="7943" width="8.85546875" style="492" customWidth="1"/>
    <col min="7944" max="8184" width="9.140625" style="492"/>
    <col min="8185" max="8185" width="17.85546875" style="492" customWidth="1"/>
    <col min="8186" max="8186" width="27.5703125" style="492" customWidth="1"/>
    <col min="8187" max="8187" width="7.85546875" style="492" customWidth="1"/>
    <col min="8188" max="8189" width="8.140625" style="492" customWidth="1"/>
    <col min="8190" max="8190" width="8" style="492" customWidth="1"/>
    <col min="8191" max="8196" width="7.7109375" style="492" customWidth="1"/>
    <col min="8197" max="8197" width="8.28515625" style="492" customWidth="1"/>
    <col min="8198" max="8198" width="8" style="492" customWidth="1"/>
    <col min="8199" max="8199" width="8.85546875" style="492" customWidth="1"/>
    <col min="8200" max="8440" width="9.140625" style="492"/>
    <col min="8441" max="8441" width="17.85546875" style="492" customWidth="1"/>
    <col min="8442" max="8442" width="27.5703125" style="492" customWidth="1"/>
    <col min="8443" max="8443" width="7.85546875" style="492" customWidth="1"/>
    <col min="8444" max="8445" width="8.140625" style="492" customWidth="1"/>
    <col min="8446" max="8446" width="8" style="492" customWidth="1"/>
    <col min="8447" max="8452" width="7.7109375" style="492" customWidth="1"/>
    <col min="8453" max="8453" width="8.28515625" style="492" customWidth="1"/>
    <col min="8454" max="8454" width="8" style="492" customWidth="1"/>
    <col min="8455" max="8455" width="8.85546875" style="492" customWidth="1"/>
    <col min="8456" max="8696" width="9.140625" style="492"/>
    <col min="8697" max="8697" width="17.85546875" style="492" customWidth="1"/>
    <col min="8698" max="8698" width="27.5703125" style="492" customWidth="1"/>
    <col min="8699" max="8699" width="7.85546875" style="492" customWidth="1"/>
    <col min="8700" max="8701" width="8.140625" style="492" customWidth="1"/>
    <col min="8702" max="8702" width="8" style="492" customWidth="1"/>
    <col min="8703" max="8708" width="7.7109375" style="492" customWidth="1"/>
    <col min="8709" max="8709" width="8.28515625" style="492" customWidth="1"/>
    <col min="8710" max="8710" width="8" style="492" customWidth="1"/>
    <col min="8711" max="8711" width="8.85546875" style="492" customWidth="1"/>
    <col min="8712" max="8952" width="9.140625" style="492"/>
    <col min="8953" max="8953" width="17.85546875" style="492" customWidth="1"/>
    <col min="8954" max="8954" width="27.5703125" style="492" customWidth="1"/>
    <col min="8955" max="8955" width="7.85546875" style="492" customWidth="1"/>
    <col min="8956" max="8957" width="8.140625" style="492" customWidth="1"/>
    <col min="8958" max="8958" width="8" style="492" customWidth="1"/>
    <col min="8959" max="8964" width="7.7109375" style="492" customWidth="1"/>
    <col min="8965" max="8965" width="8.28515625" style="492" customWidth="1"/>
    <col min="8966" max="8966" width="8" style="492" customWidth="1"/>
    <col min="8967" max="8967" width="8.85546875" style="492" customWidth="1"/>
    <col min="8968" max="9208" width="9.140625" style="492"/>
    <col min="9209" max="9209" width="17.85546875" style="492" customWidth="1"/>
    <col min="9210" max="9210" width="27.5703125" style="492" customWidth="1"/>
    <col min="9211" max="9211" width="7.85546875" style="492" customWidth="1"/>
    <col min="9212" max="9213" width="8.140625" style="492" customWidth="1"/>
    <col min="9214" max="9214" width="8" style="492" customWidth="1"/>
    <col min="9215" max="9220" width="7.7109375" style="492" customWidth="1"/>
    <col min="9221" max="9221" width="8.28515625" style="492" customWidth="1"/>
    <col min="9222" max="9222" width="8" style="492" customWidth="1"/>
    <col min="9223" max="9223" width="8.85546875" style="492" customWidth="1"/>
    <col min="9224" max="9464" width="9.140625" style="492"/>
    <col min="9465" max="9465" width="17.85546875" style="492" customWidth="1"/>
    <col min="9466" max="9466" width="27.5703125" style="492" customWidth="1"/>
    <col min="9467" max="9467" width="7.85546875" style="492" customWidth="1"/>
    <col min="9468" max="9469" width="8.140625" style="492" customWidth="1"/>
    <col min="9470" max="9470" width="8" style="492" customWidth="1"/>
    <col min="9471" max="9476" width="7.7109375" style="492" customWidth="1"/>
    <col min="9477" max="9477" width="8.28515625" style="492" customWidth="1"/>
    <col min="9478" max="9478" width="8" style="492" customWidth="1"/>
    <col min="9479" max="9479" width="8.85546875" style="492" customWidth="1"/>
    <col min="9480" max="9720" width="9.140625" style="492"/>
    <col min="9721" max="9721" width="17.85546875" style="492" customWidth="1"/>
    <col min="9722" max="9722" width="27.5703125" style="492" customWidth="1"/>
    <col min="9723" max="9723" width="7.85546875" style="492" customWidth="1"/>
    <col min="9724" max="9725" width="8.140625" style="492" customWidth="1"/>
    <col min="9726" max="9726" width="8" style="492" customWidth="1"/>
    <col min="9727" max="9732" width="7.7109375" style="492" customWidth="1"/>
    <col min="9733" max="9733" width="8.28515625" style="492" customWidth="1"/>
    <col min="9734" max="9734" width="8" style="492" customWidth="1"/>
    <col min="9735" max="9735" width="8.85546875" style="492" customWidth="1"/>
    <col min="9736" max="9976" width="9.140625" style="492"/>
    <col min="9977" max="9977" width="17.85546875" style="492" customWidth="1"/>
    <col min="9978" max="9978" width="27.5703125" style="492" customWidth="1"/>
    <col min="9979" max="9979" width="7.85546875" style="492" customWidth="1"/>
    <col min="9980" max="9981" width="8.140625" style="492" customWidth="1"/>
    <col min="9982" max="9982" width="8" style="492" customWidth="1"/>
    <col min="9983" max="9988" width="7.7109375" style="492" customWidth="1"/>
    <col min="9989" max="9989" width="8.28515625" style="492" customWidth="1"/>
    <col min="9990" max="9990" width="8" style="492" customWidth="1"/>
    <col min="9991" max="9991" width="8.85546875" style="492" customWidth="1"/>
    <col min="9992" max="10232" width="9.140625" style="492"/>
    <col min="10233" max="10233" width="17.85546875" style="492" customWidth="1"/>
    <col min="10234" max="10234" width="27.5703125" style="492" customWidth="1"/>
    <col min="10235" max="10235" width="7.85546875" style="492" customWidth="1"/>
    <col min="10236" max="10237" width="8.140625" style="492" customWidth="1"/>
    <col min="10238" max="10238" width="8" style="492" customWidth="1"/>
    <col min="10239" max="10244" width="7.7109375" style="492" customWidth="1"/>
    <col min="10245" max="10245" width="8.28515625" style="492" customWidth="1"/>
    <col min="10246" max="10246" width="8" style="492" customWidth="1"/>
    <col min="10247" max="10247" width="8.85546875" style="492" customWidth="1"/>
    <col min="10248" max="10488" width="9.140625" style="492"/>
    <col min="10489" max="10489" width="17.85546875" style="492" customWidth="1"/>
    <col min="10490" max="10490" width="27.5703125" style="492" customWidth="1"/>
    <col min="10491" max="10491" width="7.85546875" style="492" customWidth="1"/>
    <col min="10492" max="10493" width="8.140625" style="492" customWidth="1"/>
    <col min="10494" max="10494" width="8" style="492" customWidth="1"/>
    <col min="10495" max="10500" width="7.7109375" style="492" customWidth="1"/>
    <col min="10501" max="10501" width="8.28515625" style="492" customWidth="1"/>
    <col min="10502" max="10502" width="8" style="492" customWidth="1"/>
    <col min="10503" max="10503" width="8.85546875" style="492" customWidth="1"/>
    <col min="10504" max="10744" width="9.140625" style="492"/>
    <col min="10745" max="10745" width="17.85546875" style="492" customWidth="1"/>
    <col min="10746" max="10746" width="27.5703125" style="492" customWidth="1"/>
    <col min="10747" max="10747" width="7.85546875" style="492" customWidth="1"/>
    <col min="10748" max="10749" width="8.140625" style="492" customWidth="1"/>
    <col min="10750" max="10750" width="8" style="492" customWidth="1"/>
    <col min="10751" max="10756" width="7.7109375" style="492" customWidth="1"/>
    <col min="10757" max="10757" width="8.28515625" style="492" customWidth="1"/>
    <col min="10758" max="10758" width="8" style="492" customWidth="1"/>
    <col min="10759" max="10759" width="8.85546875" style="492" customWidth="1"/>
    <col min="10760" max="11000" width="9.140625" style="492"/>
    <col min="11001" max="11001" width="17.85546875" style="492" customWidth="1"/>
    <col min="11002" max="11002" width="27.5703125" style="492" customWidth="1"/>
    <col min="11003" max="11003" width="7.85546875" style="492" customWidth="1"/>
    <col min="11004" max="11005" width="8.140625" style="492" customWidth="1"/>
    <col min="11006" max="11006" width="8" style="492" customWidth="1"/>
    <col min="11007" max="11012" width="7.7109375" style="492" customWidth="1"/>
    <col min="11013" max="11013" width="8.28515625" style="492" customWidth="1"/>
    <col min="11014" max="11014" width="8" style="492" customWidth="1"/>
    <col min="11015" max="11015" width="8.85546875" style="492" customWidth="1"/>
    <col min="11016" max="11256" width="9.140625" style="492"/>
    <col min="11257" max="11257" width="17.85546875" style="492" customWidth="1"/>
    <col min="11258" max="11258" width="27.5703125" style="492" customWidth="1"/>
    <col min="11259" max="11259" width="7.85546875" style="492" customWidth="1"/>
    <col min="11260" max="11261" width="8.140625" style="492" customWidth="1"/>
    <col min="11262" max="11262" width="8" style="492" customWidth="1"/>
    <col min="11263" max="11268" width="7.7109375" style="492" customWidth="1"/>
    <col min="11269" max="11269" width="8.28515625" style="492" customWidth="1"/>
    <col min="11270" max="11270" width="8" style="492" customWidth="1"/>
    <col min="11271" max="11271" width="8.85546875" style="492" customWidth="1"/>
    <col min="11272" max="11512" width="9.140625" style="492"/>
    <col min="11513" max="11513" width="17.85546875" style="492" customWidth="1"/>
    <col min="11514" max="11514" width="27.5703125" style="492" customWidth="1"/>
    <col min="11515" max="11515" width="7.85546875" style="492" customWidth="1"/>
    <col min="11516" max="11517" width="8.140625" style="492" customWidth="1"/>
    <col min="11518" max="11518" width="8" style="492" customWidth="1"/>
    <col min="11519" max="11524" width="7.7109375" style="492" customWidth="1"/>
    <col min="11525" max="11525" width="8.28515625" style="492" customWidth="1"/>
    <col min="11526" max="11526" width="8" style="492" customWidth="1"/>
    <col min="11527" max="11527" width="8.85546875" style="492" customWidth="1"/>
    <col min="11528" max="11768" width="9.140625" style="492"/>
    <col min="11769" max="11769" width="17.85546875" style="492" customWidth="1"/>
    <col min="11770" max="11770" width="27.5703125" style="492" customWidth="1"/>
    <col min="11771" max="11771" width="7.85546875" style="492" customWidth="1"/>
    <col min="11772" max="11773" width="8.140625" style="492" customWidth="1"/>
    <col min="11774" max="11774" width="8" style="492" customWidth="1"/>
    <col min="11775" max="11780" width="7.7109375" style="492" customWidth="1"/>
    <col min="11781" max="11781" width="8.28515625" style="492" customWidth="1"/>
    <col min="11782" max="11782" width="8" style="492" customWidth="1"/>
    <col min="11783" max="11783" width="8.85546875" style="492" customWidth="1"/>
    <col min="11784" max="12024" width="9.140625" style="492"/>
    <col min="12025" max="12025" width="17.85546875" style="492" customWidth="1"/>
    <col min="12026" max="12026" width="27.5703125" style="492" customWidth="1"/>
    <col min="12027" max="12027" width="7.85546875" style="492" customWidth="1"/>
    <col min="12028" max="12029" width="8.140625" style="492" customWidth="1"/>
    <col min="12030" max="12030" width="8" style="492" customWidth="1"/>
    <col min="12031" max="12036" width="7.7109375" style="492" customWidth="1"/>
    <col min="12037" max="12037" width="8.28515625" style="492" customWidth="1"/>
    <col min="12038" max="12038" width="8" style="492" customWidth="1"/>
    <col min="12039" max="12039" width="8.85546875" style="492" customWidth="1"/>
    <col min="12040" max="12280" width="9.140625" style="492"/>
    <col min="12281" max="12281" width="17.85546875" style="492" customWidth="1"/>
    <col min="12282" max="12282" width="27.5703125" style="492" customWidth="1"/>
    <col min="12283" max="12283" width="7.85546875" style="492" customWidth="1"/>
    <col min="12284" max="12285" width="8.140625" style="492" customWidth="1"/>
    <col min="12286" max="12286" width="8" style="492" customWidth="1"/>
    <col min="12287" max="12292" width="7.7109375" style="492" customWidth="1"/>
    <col min="12293" max="12293" width="8.28515625" style="492" customWidth="1"/>
    <col min="12294" max="12294" width="8" style="492" customWidth="1"/>
    <col min="12295" max="12295" width="8.85546875" style="492" customWidth="1"/>
    <col min="12296" max="12536" width="9.140625" style="492"/>
    <col min="12537" max="12537" width="17.85546875" style="492" customWidth="1"/>
    <col min="12538" max="12538" width="27.5703125" style="492" customWidth="1"/>
    <col min="12539" max="12539" width="7.85546875" style="492" customWidth="1"/>
    <col min="12540" max="12541" width="8.140625" style="492" customWidth="1"/>
    <col min="12542" max="12542" width="8" style="492" customWidth="1"/>
    <col min="12543" max="12548" width="7.7109375" style="492" customWidth="1"/>
    <col min="12549" max="12549" width="8.28515625" style="492" customWidth="1"/>
    <col min="12550" max="12550" width="8" style="492" customWidth="1"/>
    <col min="12551" max="12551" width="8.85546875" style="492" customWidth="1"/>
    <col min="12552" max="12792" width="9.140625" style="492"/>
    <col min="12793" max="12793" width="17.85546875" style="492" customWidth="1"/>
    <col min="12794" max="12794" width="27.5703125" style="492" customWidth="1"/>
    <col min="12795" max="12795" width="7.85546875" style="492" customWidth="1"/>
    <col min="12796" max="12797" width="8.140625" style="492" customWidth="1"/>
    <col min="12798" max="12798" width="8" style="492" customWidth="1"/>
    <col min="12799" max="12804" width="7.7109375" style="492" customWidth="1"/>
    <col min="12805" max="12805" width="8.28515625" style="492" customWidth="1"/>
    <col min="12806" max="12806" width="8" style="492" customWidth="1"/>
    <col min="12807" max="12807" width="8.85546875" style="492" customWidth="1"/>
    <col min="12808" max="13048" width="9.140625" style="492"/>
    <col min="13049" max="13049" width="17.85546875" style="492" customWidth="1"/>
    <col min="13050" max="13050" width="27.5703125" style="492" customWidth="1"/>
    <col min="13051" max="13051" width="7.85546875" style="492" customWidth="1"/>
    <col min="13052" max="13053" width="8.140625" style="492" customWidth="1"/>
    <col min="13054" max="13054" width="8" style="492" customWidth="1"/>
    <col min="13055" max="13060" width="7.7109375" style="492" customWidth="1"/>
    <col min="13061" max="13061" width="8.28515625" style="492" customWidth="1"/>
    <col min="13062" max="13062" width="8" style="492" customWidth="1"/>
    <col min="13063" max="13063" width="8.85546875" style="492" customWidth="1"/>
    <col min="13064" max="13304" width="9.140625" style="492"/>
    <col min="13305" max="13305" width="17.85546875" style="492" customWidth="1"/>
    <col min="13306" max="13306" width="27.5703125" style="492" customWidth="1"/>
    <col min="13307" max="13307" width="7.85546875" style="492" customWidth="1"/>
    <col min="13308" max="13309" width="8.140625" style="492" customWidth="1"/>
    <col min="13310" max="13310" width="8" style="492" customWidth="1"/>
    <col min="13311" max="13316" width="7.7109375" style="492" customWidth="1"/>
    <col min="13317" max="13317" width="8.28515625" style="492" customWidth="1"/>
    <col min="13318" max="13318" width="8" style="492" customWidth="1"/>
    <col min="13319" max="13319" width="8.85546875" style="492" customWidth="1"/>
    <col min="13320" max="13560" width="9.140625" style="492"/>
    <col min="13561" max="13561" width="17.85546875" style="492" customWidth="1"/>
    <col min="13562" max="13562" width="27.5703125" style="492" customWidth="1"/>
    <col min="13563" max="13563" width="7.85546875" style="492" customWidth="1"/>
    <col min="13564" max="13565" width="8.140625" style="492" customWidth="1"/>
    <col min="13566" max="13566" width="8" style="492" customWidth="1"/>
    <col min="13567" max="13572" width="7.7109375" style="492" customWidth="1"/>
    <col min="13573" max="13573" width="8.28515625" style="492" customWidth="1"/>
    <col min="13574" max="13574" width="8" style="492" customWidth="1"/>
    <col min="13575" max="13575" width="8.85546875" style="492" customWidth="1"/>
    <col min="13576" max="13816" width="9.140625" style="492"/>
    <col min="13817" max="13817" width="17.85546875" style="492" customWidth="1"/>
    <col min="13818" max="13818" width="27.5703125" style="492" customWidth="1"/>
    <col min="13819" max="13819" width="7.85546875" style="492" customWidth="1"/>
    <col min="13820" max="13821" width="8.140625" style="492" customWidth="1"/>
    <col min="13822" max="13822" width="8" style="492" customWidth="1"/>
    <col min="13823" max="13828" width="7.7109375" style="492" customWidth="1"/>
    <col min="13829" max="13829" width="8.28515625" style="492" customWidth="1"/>
    <col min="13830" max="13830" width="8" style="492" customWidth="1"/>
    <col min="13831" max="13831" width="8.85546875" style="492" customWidth="1"/>
    <col min="13832" max="14072" width="9.140625" style="492"/>
    <col min="14073" max="14073" width="17.85546875" style="492" customWidth="1"/>
    <col min="14074" max="14074" width="27.5703125" style="492" customWidth="1"/>
    <col min="14075" max="14075" width="7.85546875" style="492" customWidth="1"/>
    <col min="14076" max="14077" width="8.140625" style="492" customWidth="1"/>
    <col min="14078" max="14078" width="8" style="492" customWidth="1"/>
    <col min="14079" max="14084" width="7.7109375" style="492" customWidth="1"/>
    <col min="14085" max="14085" width="8.28515625" style="492" customWidth="1"/>
    <col min="14086" max="14086" width="8" style="492" customWidth="1"/>
    <col min="14087" max="14087" width="8.85546875" style="492" customWidth="1"/>
    <col min="14088" max="14328" width="9.140625" style="492"/>
    <col min="14329" max="14329" width="17.85546875" style="492" customWidth="1"/>
    <col min="14330" max="14330" width="27.5703125" style="492" customWidth="1"/>
    <col min="14331" max="14331" width="7.85546875" style="492" customWidth="1"/>
    <col min="14332" max="14333" width="8.140625" style="492" customWidth="1"/>
    <col min="14334" max="14334" width="8" style="492" customWidth="1"/>
    <col min="14335" max="14340" width="7.7109375" style="492" customWidth="1"/>
    <col min="14341" max="14341" width="8.28515625" style="492" customWidth="1"/>
    <col min="14342" max="14342" width="8" style="492" customWidth="1"/>
    <col min="14343" max="14343" width="8.85546875" style="492" customWidth="1"/>
    <col min="14344" max="14584" width="9.140625" style="492"/>
    <col min="14585" max="14585" width="17.85546875" style="492" customWidth="1"/>
    <col min="14586" max="14586" width="27.5703125" style="492" customWidth="1"/>
    <col min="14587" max="14587" width="7.85546875" style="492" customWidth="1"/>
    <col min="14588" max="14589" width="8.140625" style="492" customWidth="1"/>
    <col min="14590" max="14590" width="8" style="492" customWidth="1"/>
    <col min="14591" max="14596" width="7.7109375" style="492" customWidth="1"/>
    <col min="14597" max="14597" width="8.28515625" style="492" customWidth="1"/>
    <col min="14598" max="14598" width="8" style="492" customWidth="1"/>
    <col min="14599" max="14599" width="8.85546875" style="492" customWidth="1"/>
    <col min="14600" max="14840" width="9.140625" style="492"/>
    <col min="14841" max="14841" width="17.85546875" style="492" customWidth="1"/>
    <col min="14842" max="14842" width="27.5703125" style="492" customWidth="1"/>
    <col min="14843" max="14843" width="7.85546875" style="492" customWidth="1"/>
    <col min="14844" max="14845" width="8.140625" style="492" customWidth="1"/>
    <col min="14846" max="14846" width="8" style="492" customWidth="1"/>
    <col min="14847" max="14852" width="7.7109375" style="492" customWidth="1"/>
    <col min="14853" max="14853" width="8.28515625" style="492" customWidth="1"/>
    <col min="14854" max="14854" width="8" style="492" customWidth="1"/>
    <col min="14855" max="14855" width="8.85546875" style="492" customWidth="1"/>
    <col min="14856" max="15096" width="9.140625" style="492"/>
    <col min="15097" max="15097" width="17.85546875" style="492" customWidth="1"/>
    <col min="15098" max="15098" width="27.5703125" style="492" customWidth="1"/>
    <col min="15099" max="15099" width="7.85546875" style="492" customWidth="1"/>
    <col min="15100" max="15101" width="8.140625" style="492" customWidth="1"/>
    <col min="15102" max="15102" width="8" style="492" customWidth="1"/>
    <col min="15103" max="15108" width="7.7109375" style="492" customWidth="1"/>
    <col min="15109" max="15109" width="8.28515625" style="492" customWidth="1"/>
    <col min="15110" max="15110" width="8" style="492" customWidth="1"/>
    <col min="15111" max="15111" width="8.85546875" style="492" customWidth="1"/>
    <col min="15112" max="15352" width="9.140625" style="492"/>
    <col min="15353" max="15353" width="17.85546875" style="492" customWidth="1"/>
    <col min="15354" max="15354" width="27.5703125" style="492" customWidth="1"/>
    <col min="15355" max="15355" width="7.85546875" style="492" customWidth="1"/>
    <col min="15356" max="15357" width="8.140625" style="492" customWidth="1"/>
    <col min="15358" max="15358" width="8" style="492" customWidth="1"/>
    <col min="15359" max="15364" width="7.7109375" style="492" customWidth="1"/>
    <col min="15365" max="15365" width="8.28515625" style="492" customWidth="1"/>
    <col min="15366" max="15366" width="8" style="492" customWidth="1"/>
    <col min="15367" max="15367" width="8.85546875" style="492" customWidth="1"/>
    <col min="15368" max="15608" width="9.140625" style="492"/>
    <col min="15609" max="15609" width="17.85546875" style="492" customWidth="1"/>
    <col min="15610" max="15610" width="27.5703125" style="492" customWidth="1"/>
    <col min="15611" max="15611" width="7.85546875" style="492" customWidth="1"/>
    <col min="15612" max="15613" width="8.140625" style="492" customWidth="1"/>
    <col min="15614" max="15614" width="8" style="492" customWidth="1"/>
    <col min="15615" max="15620" width="7.7109375" style="492" customWidth="1"/>
    <col min="15621" max="15621" width="8.28515625" style="492" customWidth="1"/>
    <col min="15622" max="15622" width="8" style="492" customWidth="1"/>
    <col min="15623" max="15623" width="8.85546875" style="492" customWidth="1"/>
    <col min="15624" max="15864" width="9.140625" style="492"/>
    <col min="15865" max="15865" width="17.85546875" style="492" customWidth="1"/>
    <col min="15866" max="15866" width="27.5703125" style="492" customWidth="1"/>
    <col min="15867" max="15867" width="7.85546875" style="492" customWidth="1"/>
    <col min="15868" max="15869" width="8.140625" style="492" customWidth="1"/>
    <col min="15870" max="15870" width="8" style="492" customWidth="1"/>
    <col min="15871" max="15876" width="7.7109375" style="492" customWidth="1"/>
    <col min="15877" max="15877" width="8.28515625" style="492" customWidth="1"/>
    <col min="15878" max="15878" width="8" style="492" customWidth="1"/>
    <col min="15879" max="15879" width="8.85546875" style="492" customWidth="1"/>
    <col min="15880" max="16120" width="9.140625" style="492"/>
    <col min="16121" max="16121" width="17.85546875" style="492" customWidth="1"/>
    <col min="16122" max="16122" width="27.5703125" style="492" customWidth="1"/>
    <col min="16123" max="16123" width="7.85546875" style="492" customWidth="1"/>
    <col min="16124" max="16125" width="8.140625" style="492" customWidth="1"/>
    <col min="16126" max="16126" width="8" style="492" customWidth="1"/>
    <col min="16127" max="16132" width="7.7109375" style="492" customWidth="1"/>
    <col min="16133" max="16133" width="8.28515625" style="492" customWidth="1"/>
    <col min="16134" max="16134" width="8" style="492" customWidth="1"/>
    <col min="16135" max="16135" width="8.85546875" style="492" customWidth="1"/>
    <col min="16136" max="16384" width="9.140625" style="492"/>
  </cols>
  <sheetData>
    <row r="1" spans="1:17" ht="19.5" customHeight="1">
      <c r="A1" s="2990" t="s">
        <v>1911</v>
      </c>
      <c r="B1" s="2990"/>
      <c r="C1" s="2990"/>
      <c r="D1" s="2990"/>
      <c r="E1" s="2990"/>
      <c r="F1" s="2990"/>
      <c r="G1" s="2990"/>
      <c r="H1" s="2990"/>
      <c r="I1" s="2990"/>
      <c r="J1" s="2990"/>
      <c r="K1" s="2990"/>
      <c r="L1" s="2990"/>
      <c r="M1" s="2990"/>
      <c r="N1" s="2990"/>
      <c r="O1" s="2990"/>
    </row>
    <row r="2" spans="1:17" ht="45" customHeight="1">
      <c r="A2" s="3007" t="s">
        <v>1912</v>
      </c>
      <c r="B2" s="3007"/>
      <c r="C2" s="3007"/>
      <c r="D2" s="3007"/>
      <c r="E2" s="3007"/>
      <c r="F2" s="3007"/>
      <c r="G2" s="3007"/>
      <c r="H2" s="3007"/>
      <c r="I2" s="3007"/>
      <c r="J2" s="3007"/>
      <c r="K2" s="3007"/>
      <c r="L2" s="3007"/>
      <c r="M2" s="3007"/>
      <c r="N2" s="3007"/>
      <c r="O2" s="3007"/>
    </row>
    <row r="3" spans="1:17" ht="19.5" customHeight="1" thickBot="1">
      <c r="A3" s="493" t="s">
        <v>2209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O3" s="494" t="s">
        <v>2140</v>
      </c>
    </row>
    <row r="4" spans="1:17" ht="20.25" customHeight="1" thickTop="1">
      <c r="A4" s="3011" t="s">
        <v>53</v>
      </c>
      <c r="B4" s="3011" t="s">
        <v>54</v>
      </c>
      <c r="C4" s="3011" t="s">
        <v>55</v>
      </c>
      <c r="D4" s="2992" t="s">
        <v>45</v>
      </c>
      <c r="E4" s="2992"/>
      <c r="F4" s="2992"/>
      <c r="G4" s="2992" t="s">
        <v>46</v>
      </c>
      <c r="H4" s="2992"/>
      <c r="I4" s="2992"/>
      <c r="J4" s="2992" t="s">
        <v>905</v>
      </c>
      <c r="K4" s="2992"/>
      <c r="L4" s="2992"/>
      <c r="M4" s="2994" t="s">
        <v>503</v>
      </c>
      <c r="N4" s="2994" t="s">
        <v>509</v>
      </c>
      <c r="O4" s="2994" t="s">
        <v>502</v>
      </c>
    </row>
    <row r="5" spans="1:17" ht="20.25" customHeight="1">
      <c r="A5" s="3012"/>
      <c r="B5" s="3012"/>
      <c r="C5" s="3012"/>
      <c r="D5" s="2990" t="s">
        <v>1673</v>
      </c>
      <c r="E5" s="2990"/>
      <c r="F5" s="2990"/>
      <c r="G5" s="2990" t="s">
        <v>463</v>
      </c>
      <c r="H5" s="2990"/>
      <c r="I5" s="2990"/>
      <c r="J5" s="2990" t="s">
        <v>464</v>
      </c>
      <c r="K5" s="2990"/>
      <c r="L5" s="2990"/>
      <c r="M5" s="2995"/>
      <c r="N5" s="2995"/>
      <c r="O5" s="2995"/>
    </row>
    <row r="6" spans="1:17" ht="20.25" customHeight="1">
      <c r="A6" s="3012"/>
      <c r="B6" s="3012"/>
      <c r="C6" s="3012"/>
      <c r="D6" s="1089" t="s">
        <v>931</v>
      </c>
      <c r="E6" s="1089" t="s">
        <v>1126</v>
      </c>
      <c r="F6" s="1089" t="s">
        <v>933</v>
      </c>
      <c r="G6" s="1089" t="s">
        <v>931</v>
      </c>
      <c r="H6" s="1089" t="s">
        <v>1126</v>
      </c>
      <c r="I6" s="1089" t="s">
        <v>933</v>
      </c>
      <c r="J6" s="1089" t="s">
        <v>931</v>
      </c>
      <c r="K6" s="1089" t="s">
        <v>1126</v>
      </c>
      <c r="L6" s="1089" t="s">
        <v>933</v>
      </c>
      <c r="M6" s="2995"/>
      <c r="N6" s="2995"/>
      <c r="O6" s="2995"/>
    </row>
    <row r="7" spans="1:17" ht="20.25" customHeight="1" thickBot="1">
      <c r="A7" s="3013"/>
      <c r="B7" s="3013"/>
      <c r="C7" s="3013"/>
      <c r="D7" s="1309" t="s">
        <v>934</v>
      </c>
      <c r="E7" s="1309" t="s">
        <v>935</v>
      </c>
      <c r="F7" s="1309" t="s">
        <v>936</v>
      </c>
      <c r="G7" s="1309" t="s">
        <v>934</v>
      </c>
      <c r="H7" s="1309" t="s">
        <v>935</v>
      </c>
      <c r="I7" s="1309" t="s">
        <v>936</v>
      </c>
      <c r="J7" s="1309" t="s">
        <v>934</v>
      </c>
      <c r="K7" s="1309" t="s">
        <v>935</v>
      </c>
      <c r="L7" s="1309" t="s">
        <v>936</v>
      </c>
      <c r="M7" s="2996"/>
      <c r="N7" s="2996"/>
      <c r="O7" s="2996"/>
    </row>
    <row r="8" spans="1:17" ht="21.75" customHeight="1">
      <c r="A8" s="3204" t="s">
        <v>1207</v>
      </c>
      <c r="B8" s="3204"/>
      <c r="C8" s="3204"/>
      <c r="D8" s="3204"/>
      <c r="E8" s="3204"/>
      <c r="F8" s="3204"/>
      <c r="G8" s="3204"/>
      <c r="H8" s="3204"/>
      <c r="I8" s="3204"/>
      <c r="J8" s="3204"/>
      <c r="K8" s="3204"/>
      <c r="L8" s="3204"/>
      <c r="M8" s="3204"/>
      <c r="N8" s="3204"/>
      <c r="O8" s="495" t="s">
        <v>504</v>
      </c>
    </row>
    <row r="9" spans="1:17" ht="21.75" customHeight="1">
      <c r="A9" s="496" t="s">
        <v>62</v>
      </c>
      <c r="B9" s="1576" t="s">
        <v>70</v>
      </c>
      <c r="C9" s="496"/>
      <c r="D9" s="488">
        <v>19</v>
      </c>
      <c r="E9" s="488">
        <v>12</v>
      </c>
      <c r="F9" s="488">
        <v>31</v>
      </c>
      <c r="G9" s="488">
        <v>0</v>
      </c>
      <c r="H9" s="488">
        <v>0</v>
      </c>
      <c r="I9" s="488">
        <v>0</v>
      </c>
      <c r="J9" s="488">
        <f>SUM(D9,G9)</f>
        <v>19</v>
      </c>
      <c r="K9" s="488">
        <f t="shared" ref="K9:L9" si="0">SUM(E9,H9)</f>
        <v>12</v>
      </c>
      <c r="L9" s="488">
        <f t="shared" si="0"/>
        <v>31</v>
      </c>
      <c r="M9" s="486"/>
      <c r="N9" s="1577" t="s">
        <v>506</v>
      </c>
      <c r="O9" s="486" t="s">
        <v>486</v>
      </c>
    </row>
    <row r="10" spans="1:17" ht="21.75" customHeight="1">
      <c r="A10" s="3200" t="s">
        <v>1000</v>
      </c>
      <c r="B10" s="496" t="s">
        <v>97</v>
      </c>
      <c r="C10" s="496"/>
      <c r="D10" s="488">
        <v>83</v>
      </c>
      <c r="E10" s="488">
        <v>7</v>
      </c>
      <c r="F10" s="488">
        <v>90</v>
      </c>
      <c r="G10" s="488">
        <v>0</v>
      </c>
      <c r="H10" s="488">
        <v>0</v>
      </c>
      <c r="I10" s="488">
        <v>0</v>
      </c>
      <c r="J10" s="488">
        <f>SUM(G10,D10)</f>
        <v>83</v>
      </c>
      <c r="K10" s="488">
        <f t="shared" ref="K10:L11" si="1">SUM(H10,E10)</f>
        <v>7</v>
      </c>
      <c r="L10" s="488">
        <f t="shared" si="1"/>
        <v>90</v>
      </c>
      <c r="M10" s="486"/>
      <c r="N10" s="486" t="s">
        <v>533</v>
      </c>
      <c r="O10" s="3201" t="s">
        <v>527</v>
      </c>
    </row>
    <row r="11" spans="1:17" ht="34.5" customHeight="1">
      <c r="A11" s="3200"/>
      <c r="B11" s="496" t="s">
        <v>85</v>
      </c>
      <c r="C11" s="496"/>
      <c r="D11" s="488">
        <v>45</v>
      </c>
      <c r="E11" s="488">
        <v>12</v>
      </c>
      <c r="F11" s="488">
        <v>57</v>
      </c>
      <c r="G11" s="488">
        <v>0</v>
      </c>
      <c r="H11" s="488">
        <v>0</v>
      </c>
      <c r="I11" s="488">
        <v>0</v>
      </c>
      <c r="J11" s="488">
        <f>SUM(G11,D11)</f>
        <v>45</v>
      </c>
      <c r="K11" s="488">
        <f t="shared" si="1"/>
        <v>12</v>
      </c>
      <c r="L11" s="488">
        <f t="shared" si="1"/>
        <v>57</v>
      </c>
      <c r="M11" s="486"/>
      <c r="N11" s="497" t="s">
        <v>733</v>
      </c>
      <c r="O11" s="3202"/>
    </row>
    <row r="12" spans="1:17" ht="21.75" customHeight="1">
      <c r="A12" s="3005" t="s">
        <v>219</v>
      </c>
      <c r="B12" s="3005"/>
      <c r="C12" s="496"/>
      <c r="D12" s="488">
        <f>SUM(D10:D11)</f>
        <v>128</v>
      </c>
      <c r="E12" s="488">
        <f t="shared" ref="E12:L12" si="2">SUM(E10:E11)</f>
        <v>19</v>
      </c>
      <c r="F12" s="488">
        <f t="shared" si="2"/>
        <v>147</v>
      </c>
      <c r="G12" s="488">
        <f t="shared" si="2"/>
        <v>0</v>
      </c>
      <c r="H12" s="488">
        <f t="shared" si="2"/>
        <v>0</v>
      </c>
      <c r="I12" s="488">
        <f t="shared" si="2"/>
        <v>0</v>
      </c>
      <c r="J12" s="488">
        <f t="shared" si="2"/>
        <v>128</v>
      </c>
      <c r="K12" s="488">
        <f t="shared" si="2"/>
        <v>19</v>
      </c>
      <c r="L12" s="488">
        <f t="shared" si="2"/>
        <v>147</v>
      </c>
      <c r="M12" s="486"/>
      <c r="N12" s="3203" t="s">
        <v>2348</v>
      </c>
      <c r="O12" s="3203"/>
    </row>
    <row r="13" spans="1:17" ht="21.75" customHeight="1">
      <c r="A13" s="496" t="s">
        <v>68</v>
      </c>
      <c r="B13" s="1576" t="s">
        <v>70</v>
      </c>
      <c r="C13" s="496"/>
      <c r="D13" s="488">
        <v>16</v>
      </c>
      <c r="E13" s="488">
        <v>12</v>
      </c>
      <c r="F13" s="488">
        <v>28</v>
      </c>
      <c r="G13" s="488">
        <v>0</v>
      </c>
      <c r="H13" s="488">
        <v>0</v>
      </c>
      <c r="I13" s="488">
        <v>0</v>
      </c>
      <c r="J13" s="488">
        <f>SUM(G13,D13)</f>
        <v>16</v>
      </c>
      <c r="K13" s="488">
        <f t="shared" ref="K13:L15" si="3">SUM(H13,E13)</f>
        <v>12</v>
      </c>
      <c r="L13" s="488">
        <f t="shared" si="3"/>
        <v>28</v>
      </c>
      <c r="M13" s="486"/>
      <c r="N13" s="1577" t="s">
        <v>506</v>
      </c>
      <c r="O13" s="486" t="s">
        <v>496</v>
      </c>
    </row>
    <row r="14" spans="1:17" ht="21.75" customHeight="1">
      <c r="A14" s="3205" t="s">
        <v>1209</v>
      </c>
      <c r="B14" s="498" t="s">
        <v>44</v>
      </c>
      <c r="C14" s="498"/>
      <c r="D14" s="742">
        <v>19</v>
      </c>
      <c r="E14" s="742">
        <v>30</v>
      </c>
      <c r="F14" s="488">
        <v>49</v>
      </c>
      <c r="G14" s="488">
        <v>0</v>
      </c>
      <c r="H14" s="488">
        <v>0</v>
      </c>
      <c r="I14" s="488">
        <v>0</v>
      </c>
      <c r="J14" s="488">
        <f t="shared" ref="J14:J15" si="4">SUM(G14,D14)</f>
        <v>19</v>
      </c>
      <c r="K14" s="488">
        <f t="shared" si="3"/>
        <v>30</v>
      </c>
      <c r="L14" s="488">
        <f t="shared" si="3"/>
        <v>49</v>
      </c>
      <c r="M14" s="475"/>
      <c r="N14" s="475" t="s">
        <v>580</v>
      </c>
      <c r="O14" s="3207" t="s">
        <v>579</v>
      </c>
      <c r="Q14" s="499"/>
    </row>
    <row r="15" spans="1:17" ht="21.75" customHeight="1">
      <c r="A15" s="3206"/>
      <c r="B15" s="500" t="s">
        <v>100</v>
      </c>
      <c r="C15" s="500"/>
      <c r="D15" s="971">
        <v>10</v>
      </c>
      <c r="E15" s="971">
        <v>29</v>
      </c>
      <c r="F15" s="488">
        <v>39</v>
      </c>
      <c r="G15" s="488">
        <v>0</v>
      </c>
      <c r="H15" s="488">
        <v>0</v>
      </c>
      <c r="I15" s="488">
        <v>0</v>
      </c>
      <c r="J15" s="488">
        <f t="shared" si="4"/>
        <v>10</v>
      </c>
      <c r="K15" s="488">
        <f t="shared" si="3"/>
        <v>29</v>
      </c>
      <c r="L15" s="488">
        <f t="shared" si="3"/>
        <v>39</v>
      </c>
      <c r="M15" s="3209" t="s">
        <v>1200</v>
      </c>
      <c r="N15" s="3210"/>
      <c r="O15" s="3208"/>
    </row>
    <row r="16" spans="1:17" ht="21.75" customHeight="1">
      <c r="A16" s="3005" t="s">
        <v>219</v>
      </c>
      <c r="B16" s="3005"/>
      <c r="C16" s="496"/>
      <c r="D16" s="488">
        <f>SUM(D14:D15)</f>
        <v>29</v>
      </c>
      <c r="E16" s="488">
        <f t="shared" ref="E16:L16" si="5">SUM(E14:E15)</f>
        <v>59</v>
      </c>
      <c r="F16" s="488">
        <f t="shared" si="5"/>
        <v>88</v>
      </c>
      <c r="G16" s="488">
        <f t="shared" si="5"/>
        <v>0</v>
      </c>
      <c r="H16" s="488">
        <f t="shared" si="5"/>
        <v>0</v>
      </c>
      <c r="I16" s="488">
        <f t="shared" si="5"/>
        <v>0</v>
      </c>
      <c r="J16" s="488">
        <f t="shared" si="5"/>
        <v>29</v>
      </c>
      <c r="K16" s="488">
        <f t="shared" si="5"/>
        <v>59</v>
      </c>
      <c r="L16" s="488">
        <f t="shared" si="5"/>
        <v>88</v>
      </c>
      <c r="M16" s="42"/>
      <c r="N16" s="3006" t="s">
        <v>2348</v>
      </c>
      <c r="O16" s="3006"/>
    </row>
    <row r="17" spans="1:15" ht="21.75" customHeight="1">
      <c r="A17" s="3199" t="s">
        <v>50</v>
      </c>
      <c r="B17" s="3199"/>
      <c r="C17" s="498"/>
      <c r="D17" s="742">
        <f>SUM(D9,D12,D13,D16)</f>
        <v>192</v>
      </c>
      <c r="E17" s="742">
        <f t="shared" ref="E17:L17" si="6">SUM(E9,E12,E13,E16)</f>
        <v>102</v>
      </c>
      <c r="F17" s="742">
        <f t="shared" si="6"/>
        <v>294</v>
      </c>
      <c r="G17" s="742">
        <f t="shared" si="6"/>
        <v>0</v>
      </c>
      <c r="H17" s="742">
        <f t="shared" si="6"/>
        <v>0</v>
      </c>
      <c r="I17" s="742">
        <f t="shared" si="6"/>
        <v>0</v>
      </c>
      <c r="J17" s="742">
        <f t="shared" si="6"/>
        <v>192</v>
      </c>
      <c r="K17" s="742">
        <f t="shared" si="6"/>
        <v>102</v>
      </c>
      <c r="L17" s="742">
        <f t="shared" si="6"/>
        <v>294</v>
      </c>
      <c r="M17" s="486"/>
      <c r="N17" s="486"/>
      <c r="O17" s="486" t="s">
        <v>500</v>
      </c>
    </row>
    <row r="18" spans="1:15" ht="21.75" customHeight="1">
      <c r="A18" s="500" t="s">
        <v>1213</v>
      </c>
      <c r="B18" s="500"/>
      <c r="C18" s="3005"/>
      <c r="D18" s="3005"/>
      <c r="E18" s="3005"/>
      <c r="F18" s="3005"/>
      <c r="G18" s="3005"/>
      <c r="H18" s="3005"/>
      <c r="I18" s="3005"/>
      <c r="J18" s="3005"/>
      <c r="K18" s="3005"/>
      <c r="L18" s="3005"/>
      <c r="M18" s="3005"/>
      <c r="N18" s="3005"/>
      <c r="O18" s="501" t="s">
        <v>1108</v>
      </c>
    </row>
    <row r="19" spans="1:15" ht="21.75" customHeight="1">
      <c r="A19" s="3200" t="s">
        <v>1000</v>
      </c>
      <c r="B19" s="496" t="s">
        <v>97</v>
      </c>
      <c r="C19" s="496"/>
      <c r="D19" s="1767">
        <v>31</v>
      </c>
      <c r="E19" s="1767">
        <v>5</v>
      </c>
      <c r="F19" s="1767">
        <v>36</v>
      </c>
      <c r="G19" s="496">
        <v>0</v>
      </c>
      <c r="H19" s="496">
        <v>0</v>
      </c>
      <c r="I19" s="496">
        <v>0</v>
      </c>
      <c r="J19" s="496">
        <f>SUM(G19,D19)</f>
        <v>31</v>
      </c>
      <c r="K19" s="496">
        <f t="shared" ref="K19:L20" si="7">SUM(H19,E19)</f>
        <v>5</v>
      </c>
      <c r="L19" s="496">
        <f t="shared" si="7"/>
        <v>36</v>
      </c>
      <c r="M19" s="486"/>
      <c r="N19" s="486" t="s">
        <v>533</v>
      </c>
      <c r="O19" s="3201" t="s">
        <v>527</v>
      </c>
    </row>
    <row r="20" spans="1:15" ht="33" customHeight="1">
      <c r="A20" s="3200"/>
      <c r="B20" s="496" t="s">
        <v>85</v>
      </c>
      <c r="C20" s="496"/>
      <c r="D20" s="1767">
        <v>13</v>
      </c>
      <c r="E20" s="1767">
        <v>11</v>
      </c>
      <c r="F20" s="1767">
        <v>24</v>
      </c>
      <c r="G20" s="496">
        <v>0</v>
      </c>
      <c r="H20" s="496">
        <v>0</v>
      </c>
      <c r="I20" s="496">
        <v>0</v>
      </c>
      <c r="J20" s="496">
        <f>SUM(G20,D20)</f>
        <v>13</v>
      </c>
      <c r="K20" s="496">
        <f t="shared" si="7"/>
        <v>11</v>
      </c>
      <c r="L20" s="496">
        <f t="shared" si="7"/>
        <v>24</v>
      </c>
      <c r="M20" s="486"/>
      <c r="N20" s="497" t="s">
        <v>733</v>
      </c>
      <c r="O20" s="3202"/>
    </row>
    <row r="21" spans="1:15" ht="21.75" customHeight="1">
      <c r="A21" s="3005" t="s">
        <v>219</v>
      </c>
      <c r="B21" s="3005"/>
      <c r="C21" s="496"/>
      <c r="D21" s="496">
        <f>SUM(D19:D20)</f>
        <v>44</v>
      </c>
      <c r="E21" s="496">
        <f t="shared" ref="E21:L21" si="8">SUM(E19:E20)</f>
        <v>16</v>
      </c>
      <c r="F21" s="496">
        <f t="shared" si="8"/>
        <v>60</v>
      </c>
      <c r="G21" s="496">
        <f t="shared" si="8"/>
        <v>0</v>
      </c>
      <c r="H21" s="496">
        <f t="shared" si="8"/>
        <v>0</v>
      </c>
      <c r="I21" s="496">
        <f t="shared" si="8"/>
        <v>0</v>
      </c>
      <c r="J21" s="496">
        <f t="shared" si="8"/>
        <v>44</v>
      </c>
      <c r="K21" s="496">
        <f t="shared" si="8"/>
        <v>16</v>
      </c>
      <c r="L21" s="496">
        <f t="shared" si="8"/>
        <v>60</v>
      </c>
      <c r="M21" s="486"/>
      <c r="N21" s="3203" t="s">
        <v>2348</v>
      </c>
      <c r="O21" s="3203"/>
    </row>
    <row r="22" spans="1:15" ht="21.75" customHeight="1" thickBot="1">
      <c r="A22" s="3197" t="s">
        <v>52</v>
      </c>
      <c r="B22" s="3197"/>
      <c r="C22" s="502"/>
      <c r="D22" s="378">
        <f>SUM(D21)</f>
        <v>44</v>
      </c>
      <c r="E22" s="378">
        <f t="shared" ref="E22:L22" si="9">SUM(E21)</f>
        <v>16</v>
      </c>
      <c r="F22" s="378">
        <f t="shared" si="9"/>
        <v>60</v>
      </c>
      <c r="G22" s="378">
        <f t="shared" si="9"/>
        <v>0</v>
      </c>
      <c r="H22" s="378">
        <f t="shared" si="9"/>
        <v>0</v>
      </c>
      <c r="I22" s="378">
        <f t="shared" si="9"/>
        <v>0</v>
      </c>
      <c r="J22" s="378">
        <f t="shared" si="9"/>
        <v>44</v>
      </c>
      <c r="K22" s="378">
        <f t="shared" si="9"/>
        <v>16</v>
      </c>
      <c r="L22" s="378">
        <f t="shared" si="9"/>
        <v>60</v>
      </c>
      <c r="M22" s="503"/>
      <c r="N22" s="3198" t="s">
        <v>588</v>
      </c>
      <c r="O22" s="3198"/>
    </row>
    <row r="23" spans="1:15" ht="21.75" customHeight="1" thickBot="1">
      <c r="A23" s="2998" t="s">
        <v>218</v>
      </c>
      <c r="B23" s="2998"/>
      <c r="C23" s="504"/>
      <c r="D23" s="504">
        <f>SUM(D17,D22)</f>
        <v>236</v>
      </c>
      <c r="E23" s="504">
        <f t="shared" ref="E23:L23" si="10">SUM(E17,E22)</f>
        <v>118</v>
      </c>
      <c r="F23" s="504">
        <f t="shared" si="10"/>
        <v>354</v>
      </c>
      <c r="G23" s="504">
        <f t="shared" si="10"/>
        <v>0</v>
      </c>
      <c r="H23" s="504">
        <f t="shared" si="10"/>
        <v>0</v>
      </c>
      <c r="I23" s="504">
        <f t="shared" si="10"/>
        <v>0</v>
      </c>
      <c r="J23" s="504">
        <f t="shared" si="10"/>
        <v>236</v>
      </c>
      <c r="K23" s="504">
        <f t="shared" si="10"/>
        <v>118</v>
      </c>
      <c r="L23" s="504">
        <f t="shared" si="10"/>
        <v>354</v>
      </c>
      <c r="M23" s="2999" t="s">
        <v>2351</v>
      </c>
      <c r="N23" s="2999"/>
      <c r="O23" s="2999"/>
    </row>
    <row r="24" spans="1:15" ht="18" customHeight="1" thickTop="1">
      <c r="A24" s="505"/>
      <c r="B24" s="505"/>
      <c r="C24" s="505"/>
      <c r="D24" s="506"/>
      <c r="E24" s="506"/>
      <c r="F24" s="506"/>
      <c r="G24" s="506"/>
      <c r="H24" s="506"/>
      <c r="I24" s="506"/>
      <c r="J24" s="506"/>
      <c r="K24" s="506"/>
      <c r="L24" s="506"/>
      <c r="M24" s="507"/>
      <c r="N24" s="507"/>
      <c r="O24" s="507"/>
    </row>
    <row r="25" spans="1:15" ht="18" customHeight="1">
      <c r="A25" s="505"/>
      <c r="B25" s="505"/>
      <c r="C25" s="505"/>
      <c r="D25" s="506"/>
      <c r="E25" s="506"/>
      <c r="F25" s="506"/>
      <c r="G25" s="506"/>
      <c r="H25" s="506"/>
      <c r="I25" s="506"/>
      <c r="J25" s="506"/>
      <c r="K25" s="506"/>
      <c r="L25" s="506"/>
      <c r="M25" s="507"/>
      <c r="N25" s="507"/>
      <c r="O25" s="507"/>
    </row>
    <row r="26" spans="1:15" ht="18" customHeight="1">
      <c r="A26" s="505"/>
      <c r="B26" s="505"/>
      <c r="C26" s="505"/>
      <c r="D26" s="506"/>
      <c r="E26" s="506"/>
      <c r="F26" s="506"/>
      <c r="G26" s="506"/>
      <c r="H26" s="506"/>
      <c r="I26" s="506"/>
      <c r="J26" s="506"/>
      <c r="K26" s="506"/>
      <c r="L26" s="506"/>
    </row>
    <row r="27" spans="1:15" ht="18" customHeight="1">
      <c r="A27" s="505"/>
      <c r="B27" s="505"/>
      <c r="C27" s="505"/>
      <c r="D27" s="506"/>
      <c r="E27" s="506"/>
      <c r="F27" s="506"/>
      <c r="G27" s="506"/>
      <c r="H27" s="506"/>
      <c r="I27" s="506"/>
      <c r="J27" s="506"/>
      <c r="K27" s="506"/>
      <c r="L27" s="506"/>
    </row>
    <row r="28" spans="1:15" ht="18" customHeight="1">
      <c r="A28" s="505"/>
      <c r="B28" s="505"/>
      <c r="C28" s="505"/>
      <c r="D28" s="506"/>
      <c r="E28" s="506"/>
      <c r="F28" s="506"/>
      <c r="G28" s="506"/>
      <c r="H28" s="506"/>
      <c r="I28" s="506"/>
      <c r="J28" s="506"/>
      <c r="K28" s="506"/>
      <c r="L28" s="506"/>
    </row>
    <row r="29" spans="1:15" ht="18" customHeight="1">
      <c r="A29" s="505"/>
      <c r="B29" s="505"/>
      <c r="C29" s="505"/>
      <c r="D29" s="506"/>
      <c r="E29" s="506"/>
      <c r="F29" s="506"/>
      <c r="G29" s="506"/>
      <c r="H29" s="506"/>
      <c r="I29" s="506"/>
      <c r="J29" s="506"/>
      <c r="K29" s="506"/>
      <c r="L29" s="506"/>
    </row>
    <row r="30" spans="1:15" ht="18" customHeight="1">
      <c r="A30" s="505"/>
      <c r="B30" s="505"/>
      <c r="C30" s="505"/>
      <c r="D30" s="506"/>
      <c r="E30" s="506"/>
      <c r="F30" s="506"/>
      <c r="G30" s="506"/>
      <c r="H30" s="506"/>
      <c r="I30" s="506"/>
      <c r="J30" s="506"/>
      <c r="K30" s="506"/>
      <c r="L30" s="506"/>
    </row>
    <row r="31" spans="1:15" ht="18" customHeight="1">
      <c r="A31" s="505"/>
      <c r="B31" s="505"/>
      <c r="C31" s="505"/>
      <c r="D31" s="506"/>
      <c r="E31" s="506"/>
      <c r="F31" s="506"/>
      <c r="G31" s="506"/>
      <c r="H31" s="506"/>
      <c r="I31" s="506"/>
      <c r="J31" s="506"/>
      <c r="K31" s="506"/>
      <c r="L31" s="506"/>
    </row>
    <row r="32" spans="1:15" s="508" customFormat="1" ht="19.5" customHeight="1">
      <c r="A32" s="505"/>
      <c r="B32" s="505"/>
      <c r="C32" s="505"/>
      <c r="D32" s="506"/>
      <c r="E32" s="506"/>
      <c r="F32" s="506"/>
      <c r="G32" s="506"/>
      <c r="H32" s="506"/>
      <c r="I32" s="506"/>
      <c r="J32" s="506"/>
      <c r="K32" s="506"/>
      <c r="L32" s="506"/>
      <c r="M32" s="492"/>
      <c r="N32" s="492"/>
      <c r="O32" s="492"/>
    </row>
    <row r="33" spans="1:15" s="508" customFormat="1" ht="19.5" customHeight="1">
      <c r="A33" s="505"/>
      <c r="B33" s="505"/>
      <c r="C33" s="505"/>
      <c r="D33" s="506"/>
      <c r="E33" s="506"/>
      <c r="F33" s="506"/>
      <c r="G33" s="506"/>
      <c r="H33" s="506"/>
      <c r="I33" s="506"/>
      <c r="J33" s="506"/>
      <c r="K33" s="506"/>
      <c r="L33" s="506"/>
      <c r="M33" s="492"/>
      <c r="N33" s="492"/>
      <c r="O33" s="492"/>
    </row>
    <row r="34" spans="1:15" s="508" customFormat="1" ht="19.5" customHeight="1">
      <c r="A34" s="505"/>
      <c r="B34" s="505"/>
      <c r="C34" s="505"/>
      <c r="D34" s="506"/>
      <c r="E34" s="506"/>
      <c r="F34" s="506"/>
      <c r="G34" s="506"/>
      <c r="H34" s="506"/>
      <c r="I34" s="506"/>
      <c r="J34" s="506"/>
      <c r="K34" s="506"/>
      <c r="L34" s="506"/>
      <c r="M34" s="492"/>
      <c r="N34" s="492"/>
      <c r="O34" s="492"/>
    </row>
    <row r="35" spans="1:15" s="508" customFormat="1" ht="19.5" customHeight="1">
      <c r="A35" s="505"/>
      <c r="B35" s="505"/>
      <c r="C35" s="505"/>
      <c r="D35" s="506"/>
      <c r="E35" s="506"/>
      <c r="F35" s="506"/>
      <c r="G35" s="506"/>
      <c r="H35" s="506"/>
      <c r="I35" s="506"/>
      <c r="J35" s="506"/>
      <c r="K35" s="506"/>
      <c r="L35" s="506"/>
      <c r="M35" s="492"/>
      <c r="N35" s="492"/>
      <c r="O35" s="492"/>
    </row>
    <row r="36" spans="1:15" s="508" customFormat="1" ht="19.5" customHeight="1">
      <c r="A36" s="505"/>
      <c r="B36" s="505"/>
      <c r="C36" s="505"/>
      <c r="D36" s="506"/>
      <c r="E36" s="506"/>
      <c r="F36" s="506"/>
      <c r="G36" s="506"/>
      <c r="H36" s="506"/>
      <c r="I36" s="506"/>
      <c r="J36" s="506"/>
      <c r="K36" s="506"/>
      <c r="L36" s="506"/>
      <c r="M36" s="492"/>
      <c r="N36" s="492"/>
      <c r="O36" s="492"/>
    </row>
    <row r="37" spans="1:15" s="508" customFormat="1" ht="19.5" customHeight="1">
      <c r="A37" s="509"/>
      <c r="B37" s="505"/>
      <c r="C37" s="505"/>
      <c r="D37" s="506"/>
      <c r="E37" s="506"/>
      <c r="F37" s="506"/>
      <c r="G37" s="506"/>
      <c r="H37" s="506"/>
      <c r="I37" s="506"/>
      <c r="J37" s="506"/>
      <c r="K37" s="506"/>
      <c r="L37" s="506"/>
    </row>
    <row r="38" spans="1:15" s="508" customFormat="1" ht="19.5" customHeight="1">
      <c r="A38" s="509"/>
      <c r="B38" s="505"/>
      <c r="C38" s="505"/>
      <c r="D38" s="506"/>
      <c r="E38" s="506"/>
      <c r="F38" s="506"/>
      <c r="G38" s="506"/>
      <c r="H38" s="506"/>
      <c r="I38" s="506"/>
      <c r="J38" s="506"/>
      <c r="K38" s="506"/>
      <c r="L38" s="506"/>
    </row>
    <row r="39" spans="1:15" ht="19.5" customHeight="1">
      <c r="A39" s="509"/>
      <c r="B39" s="505"/>
      <c r="C39" s="505"/>
      <c r="D39" s="506"/>
      <c r="E39" s="506"/>
      <c r="F39" s="506"/>
      <c r="G39" s="506"/>
      <c r="H39" s="506"/>
      <c r="I39" s="506"/>
      <c r="J39" s="506"/>
      <c r="K39" s="506"/>
      <c r="L39" s="506"/>
      <c r="M39" s="508"/>
      <c r="N39" s="508"/>
      <c r="O39" s="508"/>
    </row>
    <row r="40" spans="1:15" ht="19.5" customHeight="1">
      <c r="A40" s="505"/>
      <c r="B40" s="505"/>
      <c r="C40" s="505"/>
      <c r="D40" s="506"/>
      <c r="E40" s="506"/>
      <c r="F40" s="506"/>
      <c r="G40" s="506"/>
      <c r="H40" s="506"/>
      <c r="I40" s="506"/>
      <c r="J40" s="506"/>
      <c r="K40" s="506"/>
      <c r="L40" s="506"/>
      <c r="M40" s="508"/>
      <c r="N40" s="508"/>
      <c r="O40" s="508"/>
    </row>
    <row r="41" spans="1:15" ht="15.75">
      <c r="A41" s="505"/>
      <c r="B41" s="505"/>
      <c r="C41" s="505"/>
      <c r="D41" s="506"/>
      <c r="E41" s="506"/>
      <c r="F41" s="506"/>
      <c r="G41" s="506"/>
      <c r="H41" s="506"/>
      <c r="I41" s="506"/>
      <c r="J41" s="506"/>
      <c r="K41" s="506"/>
      <c r="L41" s="506"/>
      <c r="M41" s="508"/>
      <c r="N41" s="508"/>
      <c r="O41" s="508"/>
    </row>
    <row r="42" spans="1:15" ht="15.75">
      <c r="A42" s="505"/>
      <c r="B42" s="505"/>
      <c r="C42" s="505"/>
      <c r="D42" s="506"/>
      <c r="E42" s="506"/>
      <c r="F42" s="506"/>
      <c r="G42" s="506"/>
      <c r="H42" s="506"/>
      <c r="I42" s="506"/>
      <c r="J42" s="506"/>
      <c r="K42" s="506"/>
      <c r="L42" s="506"/>
      <c r="M42" s="508"/>
      <c r="N42" s="508"/>
      <c r="O42" s="508"/>
    </row>
    <row r="43" spans="1:15" ht="15.75">
      <c r="A43" s="505"/>
      <c r="B43" s="505"/>
      <c r="C43" s="505"/>
      <c r="D43" s="506"/>
      <c r="E43" s="506"/>
      <c r="F43" s="506"/>
      <c r="G43" s="506"/>
      <c r="H43" s="506"/>
      <c r="I43" s="506"/>
      <c r="J43" s="506"/>
      <c r="K43" s="506"/>
      <c r="L43" s="506"/>
      <c r="M43" s="508"/>
      <c r="N43" s="508"/>
      <c r="O43" s="508"/>
    </row>
    <row r="44" spans="1:15" ht="15.75">
      <c r="A44" s="505"/>
      <c r="B44" s="505"/>
      <c r="C44" s="505"/>
      <c r="D44" s="506"/>
      <c r="E44" s="506"/>
      <c r="F44" s="506"/>
      <c r="G44" s="506"/>
      <c r="H44" s="506"/>
      <c r="I44" s="506"/>
      <c r="J44" s="506"/>
      <c r="K44" s="506"/>
      <c r="L44" s="506"/>
    </row>
    <row r="45" spans="1:15" ht="15.75">
      <c r="A45" s="505"/>
      <c r="B45" s="505"/>
      <c r="C45" s="505"/>
      <c r="D45" s="505"/>
      <c r="E45" s="505"/>
      <c r="F45" s="505"/>
      <c r="G45" s="505"/>
      <c r="H45" s="505"/>
      <c r="I45" s="505"/>
      <c r="J45" s="505"/>
      <c r="K45" s="505"/>
      <c r="L45" s="505"/>
    </row>
    <row r="46" spans="1:15" ht="15.75">
      <c r="A46" s="510"/>
      <c r="B46" s="510"/>
      <c r="C46" s="510"/>
      <c r="D46" s="511"/>
      <c r="E46" s="511"/>
      <c r="F46" s="511"/>
      <c r="G46" s="511"/>
      <c r="H46" s="511"/>
      <c r="I46" s="511"/>
      <c r="J46" s="511"/>
      <c r="K46" s="511"/>
      <c r="L46" s="511"/>
    </row>
    <row r="47" spans="1:15" ht="15.75">
      <c r="A47" s="510"/>
      <c r="B47" s="510"/>
      <c r="C47" s="510"/>
      <c r="D47" s="511"/>
      <c r="E47" s="511"/>
      <c r="F47" s="511"/>
      <c r="G47" s="511"/>
      <c r="H47" s="511"/>
      <c r="I47" s="511"/>
      <c r="J47" s="511"/>
      <c r="K47" s="511"/>
      <c r="L47" s="511"/>
    </row>
    <row r="48" spans="1:15" ht="15.75">
      <c r="A48" s="510"/>
      <c r="B48" s="510"/>
      <c r="C48" s="510"/>
      <c r="D48" s="511"/>
      <c r="E48" s="511"/>
      <c r="F48" s="511"/>
      <c r="G48" s="511"/>
      <c r="H48" s="511"/>
      <c r="I48" s="511"/>
      <c r="J48" s="511"/>
      <c r="K48" s="511"/>
      <c r="L48" s="511"/>
    </row>
    <row r="49" spans="1:12" ht="15.75">
      <c r="A49" s="510"/>
      <c r="B49" s="510"/>
      <c r="C49" s="510"/>
      <c r="D49" s="511"/>
      <c r="E49" s="511"/>
      <c r="F49" s="511"/>
      <c r="G49" s="511"/>
      <c r="H49" s="511"/>
      <c r="I49" s="511"/>
      <c r="J49" s="511"/>
      <c r="K49" s="511"/>
      <c r="L49" s="511"/>
    </row>
    <row r="50" spans="1:12" ht="15.75">
      <c r="A50" s="510"/>
      <c r="B50" s="510"/>
      <c r="C50" s="510"/>
      <c r="D50" s="511"/>
      <c r="E50" s="511"/>
      <c r="F50" s="511"/>
      <c r="G50" s="511"/>
      <c r="H50" s="511"/>
      <c r="I50" s="511"/>
      <c r="J50" s="511"/>
      <c r="K50" s="511"/>
      <c r="L50" s="511"/>
    </row>
    <row r="51" spans="1:12" ht="15.75">
      <c r="A51" s="510"/>
      <c r="B51" s="510"/>
      <c r="C51" s="510"/>
      <c r="D51" s="511"/>
      <c r="E51" s="511"/>
      <c r="F51" s="511"/>
      <c r="G51" s="511"/>
      <c r="H51" s="511"/>
      <c r="I51" s="511"/>
      <c r="J51" s="511"/>
      <c r="K51" s="511"/>
      <c r="L51" s="511"/>
    </row>
    <row r="52" spans="1:12" ht="15.75">
      <c r="A52" s="510"/>
      <c r="B52" s="510"/>
      <c r="C52" s="510"/>
      <c r="D52" s="511"/>
      <c r="E52" s="511"/>
      <c r="F52" s="511"/>
      <c r="G52" s="511"/>
      <c r="H52" s="511"/>
      <c r="I52" s="511"/>
      <c r="J52" s="511"/>
      <c r="K52" s="511"/>
      <c r="L52" s="511"/>
    </row>
    <row r="53" spans="1:12" ht="15.75">
      <c r="A53" s="510"/>
      <c r="B53" s="510"/>
      <c r="C53" s="510"/>
      <c r="D53" s="511"/>
      <c r="E53" s="511"/>
      <c r="F53" s="511"/>
      <c r="G53" s="511"/>
      <c r="H53" s="511"/>
      <c r="I53" s="511"/>
      <c r="J53" s="511"/>
      <c r="K53" s="511"/>
      <c r="L53" s="511"/>
    </row>
    <row r="54" spans="1:12" ht="15.75">
      <c r="A54" s="510"/>
      <c r="B54" s="510"/>
      <c r="C54" s="510"/>
      <c r="D54" s="511"/>
      <c r="E54" s="511"/>
      <c r="F54" s="511"/>
      <c r="G54" s="511"/>
      <c r="H54" s="511"/>
      <c r="I54" s="511"/>
      <c r="J54" s="511"/>
      <c r="K54" s="511"/>
      <c r="L54" s="511"/>
    </row>
    <row r="55" spans="1:12" ht="15.75">
      <c r="A55" s="510"/>
      <c r="B55" s="510"/>
      <c r="C55" s="510"/>
      <c r="D55" s="511"/>
      <c r="E55" s="511"/>
      <c r="F55" s="511"/>
      <c r="G55" s="511"/>
      <c r="H55" s="511"/>
      <c r="I55" s="511"/>
      <c r="J55" s="511"/>
      <c r="K55" s="511"/>
      <c r="L55" s="511"/>
    </row>
    <row r="56" spans="1:12" ht="15.75">
      <c r="A56" s="510"/>
      <c r="B56" s="510"/>
      <c r="C56" s="510"/>
      <c r="D56" s="511"/>
      <c r="E56" s="511"/>
      <c r="F56" s="511"/>
      <c r="G56" s="511"/>
      <c r="H56" s="511"/>
      <c r="I56" s="511"/>
      <c r="J56" s="511"/>
      <c r="K56" s="511"/>
      <c r="L56" s="511"/>
    </row>
    <row r="57" spans="1:12" ht="15.75">
      <c r="A57" s="510"/>
      <c r="B57" s="510"/>
      <c r="C57" s="510"/>
      <c r="D57" s="511"/>
      <c r="E57" s="511"/>
      <c r="F57" s="511"/>
      <c r="G57" s="511"/>
      <c r="H57" s="511"/>
      <c r="I57" s="511"/>
      <c r="J57" s="511"/>
      <c r="K57" s="511"/>
      <c r="L57" s="511"/>
    </row>
    <row r="58" spans="1:12" ht="15.75">
      <c r="A58" s="510"/>
      <c r="B58" s="510"/>
      <c r="C58" s="510"/>
      <c r="D58" s="511"/>
      <c r="E58" s="511"/>
      <c r="F58" s="511"/>
      <c r="G58" s="511"/>
      <c r="H58" s="511"/>
      <c r="I58" s="511"/>
      <c r="J58" s="511"/>
      <c r="K58" s="511"/>
      <c r="L58" s="511"/>
    </row>
    <row r="59" spans="1:12" ht="15.75">
      <c r="A59" s="510"/>
      <c r="B59" s="510"/>
      <c r="C59" s="510"/>
      <c r="D59" s="511"/>
      <c r="E59" s="511"/>
      <c r="F59" s="511"/>
      <c r="G59" s="511"/>
      <c r="H59" s="511"/>
      <c r="I59" s="511"/>
      <c r="J59" s="511"/>
      <c r="K59" s="511"/>
      <c r="L59" s="511"/>
    </row>
    <row r="60" spans="1:12" ht="15.75">
      <c r="A60" s="510"/>
      <c r="B60" s="510"/>
      <c r="C60" s="510"/>
      <c r="D60" s="511"/>
      <c r="E60" s="511"/>
      <c r="F60" s="511"/>
      <c r="G60" s="511"/>
      <c r="H60" s="511"/>
      <c r="I60" s="511"/>
      <c r="J60" s="511"/>
      <c r="K60" s="511"/>
      <c r="L60" s="511"/>
    </row>
    <row r="61" spans="1:12" ht="15.75">
      <c r="A61" s="510"/>
      <c r="B61" s="510"/>
      <c r="C61" s="510"/>
      <c r="D61" s="511"/>
      <c r="E61" s="511"/>
      <c r="F61" s="511"/>
      <c r="G61" s="511"/>
      <c r="H61" s="511"/>
      <c r="I61" s="511"/>
      <c r="J61" s="511"/>
      <c r="K61" s="511"/>
      <c r="L61" s="511"/>
    </row>
    <row r="62" spans="1:12" ht="15.75">
      <c r="A62" s="510"/>
      <c r="B62" s="510"/>
      <c r="C62" s="510"/>
      <c r="D62" s="511"/>
      <c r="E62" s="511"/>
      <c r="F62" s="511"/>
      <c r="G62" s="511"/>
      <c r="H62" s="511"/>
      <c r="I62" s="511"/>
      <c r="J62" s="511"/>
      <c r="K62" s="511"/>
      <c r="L62" s="511"/>
    </row>
    <row r="63" spans="1:12" ht="15.75">
      <c r="A63" s="510"/>
      <c r="B63" s="510"/>
      <c r="C63" s="510"/>
      <c r="D63" s="511"/>
      <c r="E63" s="511"/>
      <c r="F63" s="511"/>
      <c r="G63" s="511"/>
      <c r="H63" s="511"/>
      <c r="I63" s="511"/>
      <c r="J63" s="511"/>
      <c r="K63" s="511"/>
      <c r="L63" s="511"/>
    </row>
    <row r="64" spans="1:12" ht="15.75">
      <c r="A64" s="510"/>
      <c r="B64" s="510"/>
      <c r="C64" s="510"/>
      <c r="D64" s="511"/>
      <c r="E64" s="511"/>
      <c r="F64" s="511"/>
      <c r="G64" s="511"/>
      <c r="H64" s="511"/>
      <c r="I64" s="511"/>
      <c r="J64" s="511"/>
      <c r="K64" s="511"/>
      <c r="L64" s="511"/>
    </row>
    <row r="65" spans="1:12" ht="15.75">
      <c r="A65" s="510"/>
      <c r="B65" s="510"/>
      <c r="C65" s="510"/>
      <c r="D65" s="511"/>
      <c r="E65" s="511"/>
      <c r="F65" s="511"/>
      <c r="G65" s="511"/>
      <c r="H65" s="511"/>
      <c r="I65" s="511"/>
      <c r="J65" s="511"/>
      <c r="K65" s="511"/>
      <c r="L65" s="511"/>
    </row>
    <row r="66" spans="1:12" ht="15.75">
      <c r="A66" s="510"/>
      <c r="B66" s="510"/>
      <c r="C66" s="510"/>
      <c r="D66" s="511"/>
      <c r="E66" s="511"/>
      <c r="F66" s="511"/>
      <c r="G66" s="511"/>
      <c r="H66" s="511"/>
      <c r="I66" s="511"/>
      <c r="J66" s="511"/>
      <c r="K66" s="511"/>
      <c r="L66" s="511"/>
    </row>
    <row r="67" spans="1:12" ht="15.75">
      <c r="A67" s="510"/>
      <c r="B67" s="510"/>
      <c r="C67" s="510"/>
      <c r="D67" s="511"/>
      <c r="E67" s="511"/>
      <c r="F67" s="511"/>
      <c r="G67" s="511"/>
      <c r="H67" s="511"/>
      <c r="I67" s="511"/>
      <c r="J67" s="511"/>
      <c r="K67" s="511"/>
      <c r="L67" s="511"/>
    </row>
    <row r="68" spans="1:12" ht="15.75">
      <c r="A68" s="510"/>
      <c r="B68" s="510"/>
      <c r="C68" s="510"/>
      <c r="D68" s="511"/>
      <c r="E68" s="511"/>
      <c r="F68" s="511"/>
      <c r="G68" s="511"/>
      <c r="H68" s="511"/>
      <c r="I68" s="511"/>
      <c r="J68" s="511"/>
      <c r="K68" s="511"/>
      <c r="L68" s="511"/>
    </row>
    <row r="69" spans="1:12" ht="15.75">
      <c r="A69" s="510"/>
      <c r="B69" s="510"/>
      <c r="C69" s="510"/>
      <c r="D69" s="511"/>
      <c r="E69" s="511"/>
      <c r="F69" s="511"/>
      <c r="G69" s="511"/>
      <c r="H69" s="511"/>
      <c r="I69" s="511"/>
      <c r="J69" s="511"/>
      <c r="K69" s="511"/>
      <c r="L69" s="511"/>
    </row>
    <row r="70" spans="1:12" ht="15.75">
      <c r="A70" s="510"/>
      <c r="B70" s="510"/>
      <c r="C70" s="510"/>
      <c r="D70" s="511"/>
      <c r="E70" s="511"/>
      <c r="F70" s="511"/>
      <c r="G70" s="511"/>
      <c r="H70" s="511"/>
      <c r="I70" s="511"/>
      <c r="J70" s="511"/>
      <c r="K70" s="511"/>
      <c r="L70" s="511"/>
    </row>
    <row r="71" spans="1:12" ht="15.75">
      <c r="A71" s="510"/>
      <c r="B71" s="510"/>
      <c r="C71" s="510"/>
      <c r="D71" s="511"/>
      <c r="E71" s="511"/>
      <c r="F71" s="511"/>
      <c r="G71" s="511"/>
      <c r="H71" s="511"/>
      <c r="I71" s="511"/>
      <c r="J71" s="511"/>
      <c r="K71" s="511"/>
      <c r="L71" s="511"/>
    </row>
    <row r="72" spans="1:12" ht="15.75">
      <c r="A72" s="510"/>
      <c r="B72" s="510"/>
      <c r="C72" s="510"/>
      <c r="D72" s="511"/>
      <c r="E72" s="511"/>
      <c r="F72" s="511"/>
      <c r="G72" s="511"/>
      <c r="H72" s="511"/>
      <c r="I72" s="511"/>
      <c r="J72" s="511"/>
      <c r="K72" s="511"/>
      <c r="L72" s="511"/>
    </row>
    <row r="73" spans="1:12" ht="15.75">
      <c r="A73" s="510"/>
      <c r="B73" s="510"/>
      <c r="C73" s="510"/>
      <c r="D73" s="511"/>
      <c r="E73" s="511"/>
      <c r="F73" s="511"/>
      <c r="G73" s="511"/>
      <c r="H73" s="511"/>
      <c r="I73" s="511"/>
      <c r="J73" s="511"/>
      <c r="K73" s="511"/>
      <c r="L73" s="511"/>
    </row>
    <row r="74" spans="1:12" ht="15.75">
      <c r="A74" s="510"/>
      <c r="B74" s="510"/>
      <c r="C74" s="510"/>
      <c r="D74" s="511"/>
      <c r="E74" s="511"/>
      <c r="F74" s="511"/>
      <c r="G74" s="511"/>
      <c r="H74" s="511"/>
      <c r="I74" s="511"/>
      <c r="J74" s="511"/>
      <c r="K74" s="511"/>
      <c r="L74" s="511"/>
    </row>
    <row r="75" spans="1:12" ht="15.75">
      <c r="A75" s="510"/>
      <c r="B75" s="510"/>
      <c r="C75" s="510"/>
      <c r="D75" s="511"/>
      <c r="E75" s="511"/>
      <c r="F75" s="511"/>
      <c r="G75" s="511"/>
      <c r="H75" s="511"/>
      <c r="I75" s="511"/>
      <c r="J75" s="511"/>
      <c r="K75" s="511"/>
      <c r="L75" s="511"/>
    </row>
    <row r="76" spans="1:12" ht="15.75">
      <c r="A76" s="510"/>
      <c r="B76" s="510"/>
      <c r="C76" s="510"/>
      <c r="D76" s="511"/>
      <c r="E76" s="511"/>
      <c r="F76" s="511"/>
      <c r="G76" s="511"/>
      <c r="H76" s="511"/>
      <c r="I76" s="511"/>
      <c r="J76" s="511"/>
      <c r="K76" s="511"/>
      <c r="L76" s="511"/>
    </row>
    <row r="77" spans="1:12" ht="15.75">
      <c r="A77" s="510"/>
      <c r="B77" s="510"/>
      <c r="C77" s="510"/>
      <c r="D77" s="511"/>
      <c r="E77" s="511"/>
      <c r="F77" s="511"/>
      <c r="G77" s="511"/>
      <c r="H77" s="511"/>
      <c r="I77" s="511"/>
      <c r="J77" s="511"/>
      <c r="K77" s="511"/>
      <c r="L77" s="511"/>
    </row>
    <row r="78" spans="1:12" ht="15.75">
      <c r="A78" s="510"/>
      <c r="B78" s="510"/>
      <c r="C78" s="510"/>
      <c r="D78" s="511"/>
      <c r="E78" s="511"/>
      <c r="F78" s="511"/>
      <c r="G78" s="511"/>
      <c r="H78" s="511"/>
      <c r="I78" s="511"/>
      <c r="J78" s="511"/>
      <c r="K78" s="511"/>
      <c r="L78" s="511"/>
    </row>
    <row r="79" spans="1:12" ht="15.75">
      <c r="A79" s="510"/>
      <c r="B79" s="510"/>
      <c r="C79" s="510"/>
      <c r="D79" s="511"/>
      <c r="E79" s="511"/>
      <c r="F79" s="511"/>
      <c r="G79" s="511"/>
      <c r="H79" s="511"/>
      <c r="I79" s="511"/>
      <c r="J79" s="511"/>
      <c r="K79" s="511"/>
      <c r="L79" s="511"/>
    </row>
    <row r="80" spans="1:12" ht="15.75">
      <c r="A80" s="510"/>
      <c r="B80" s="510"/>
      <c r="C80" s="510"/>
      <c r="D80" s="511"/>
      <c r="E80" s="511"/>
      <c r="F80" s="511"/>
      <c r="G80" s="511"/>
      <c r="H80" s="511"/>
      <c r="I80" s="511"/>
      <c r="J80" s="511"/>
      <c r="K80" s="511"/>
      <c r="L80" s="511"/>
    </row>
    <row r="81" spans="1:12" ht="15.75">
      <c r="A81" s="510"/>
      <c r="B81" s="510"/>
      <c r="C81" s="510"/>
      <c r="D81" s="511"/>
      <c r="E81" s="511"/>
      <c r="F81" s="511"/>
      <c r="G81" s="511"/>
      <c r="H81" s="511"/>
      <c r="I81" s="511"/>
      <c r="J81" s="511"/>
      <c r="K81" s="511"/>
      <c r="L81" s="511"/>
    </row>
    <row r="82" spans="1:12" ht="15.75">
      <c r="A82" s="510"/>
      <c r="B82" s="510"/>
      <c r="C82" s="510"/>
      <c r="D82" s="511"/>
      <c r="E82" s="511"/>
      <c r="F82" s="511"/>
      <c r="G82" s="511"/>
      <c r="H82" s="511"/>
      <c r="I82" s="511"/>
      <c r="J82" s="511"/>
      <c r="K82" s="511"/>
      <c r="L82" s="511"/>
    </row>
    <row r="83" spans="1:12" ht="15.75">
      <c r="A83" s="510"/>
      <c r="B83" s="510"/>
      <c r="C83" s="510"/>
      <c r="D83" s="511"/>
      <c r="E83" s="511"/>
      <c r="F83" s="511"/>
      <c r="G83" s="511"/>
      <c r="H83" s="511"/>
      <c r="I83" s="511"/>
      <c r="J83" s="511"/>
      <c r="K83" s="511"/>
      <c r="L83" s="511"/>
    </row>
    <row r="84" spans="1:12" ht="15.75">
      <c r="A84" s="510"/>
      <c r="B84" s="510"/>
      <c r="C84" s="510"/>
      <c r="D84" s="511"/>
      <c r="E84" s="511"/>
      <c r="F84" s="511"/>
      <c r="G84" s="511"/>
      <c r="H84" s="511"/>
      <c r="I84" s="511"/>
      <c r="J84" s="511"/>
      <c r="K84" s="511"/>
      <c r="L84" s="511"/>
    </row>
    <row r="85" spans="1:12" ht="15.75">
      <c r="A85" s="510"/>
      <c r="B85" s="510"/>
      <c r="C85" s="510"/>
      <c r="D85" s="511"/>
      <c r="E85" s="511"/>
      <c r="F85" s="511"/>
      <c r="G85" s="511"/>
      <c r="H85" s="511"/>
      <c r="I85" s="511"/>
      <c r="J85" s="511"/>
      <c r="K85" s="511"/>
      <c r="L85" s="511"/>
    </row>
    <row r="86" spans="1:12" ht="15.75">
      <c r="A86" s="510"/>
      <c r="B86" s="510"/>
      <c r="C86" s="510"/>
      <c r="D86" s="511"/>
      <c r="E86" s="511"/>
      <c r="F86" s="511"/>
      <c r="G86" s="511"/>
      <c r="H86" s="511"/>
      <c r="I86" s="511"/>
      <c r="J86" s="511"/>
      <c r="K86" s="511"/>
      <c r="L86" s="511"/>
    </row>
    <row r="87" spans="1:12" ht="15.75">
      <c r="A87" s="510"/>
      <c r="B87" s="510"/>
      <c r="C87" s="510"/>
      <c r="D87" s="511"/>
      <c r="E87" s="511"/>
      <c r="F87" s="511"/>
      <c r="G87" s="511"/>
      <c r="H87" s="511"/>
      <c r="I87" s="511"/>
      <c r="J87" s="511"/>
      <c r="K87" s="511"/>
      <c r="L87" s="511"/>
    </row>
    <row r="88" spans="1:12" ht="15.75">
      <c r="A88" s="510"/>
      <c r="B88" s="510"/>
      <c r="C88" s="510"/>
      <c r="D88" s="511"/>
      <c r="E88" s="511"/>
      <c r="F88" s="511"/>
      <c r="G88" s="511"/>
      <c r="H88" s="511"/>
      <c r="I88" s="511"/>
      <c r="J88" s="511"/>
      <c r="K88" s="511"/>
      <c r="L88" s="511"/>
    </row>
    <row r="89" spans="1:12" ht="15.75">
      <c r="A89" s="510"/>
      <c r="B89" s="510"/>
      <c r="C89" s="510"/>
      <c r="D89" s="511"/>
      <c r="E89" s="511"/>
      <c r="F89" s="511"/>
      <c r="G89" s="511"/>
      <c r="H89" s="511"/>
      <c r="I89" s="511"/>
      <c r="J89" s="511"/>
      <c r="K89" s="511"/>
      <c r="L89" s="511"/>
    </row>
    <row r="90" spans="1:12" ht="15.75">
      <c r="A90" s="510"/>
      <c r="B90" s="510"/>
      <c r="C90" s="510"/>
      <c r="D90" s="511"/>
      <c r="E90" s="511"/>
      <c r="F90" s="511"/>
      <c r="G90" s="511"/>
      <c r="H90" s="511"/>
      <c r="I90" s="511"/>
      <c r="J90" s="511"/>
      <c r="K90" s="511"/>
      <c r="L90" s="511"/>
    </row>
    <row r="91" spans="1:12" ht="15.75">
      <c r="A91" s="510"/>
      <c r="B91" s="510"/>
      <c r="C91" s="510"/>
      <c r="D91" s="511"/>
      <c r="E91" s="511"/>
      <c r="F91" s="511"/>
      <c r="G91" s="511"/>
      <c r="H91" s="511"/>
      <c r="I91" s="511"/>
      <c r="J91" s="511"/>
      <c r="K91" s="511"/>
      <c r="L91" s="511"/>
    </row>
    <row r="92" spans="1:12" ht="15.75">
      <c r="A92" s="510"/>
      <c r="B92" s="510"/>
      <c r="C92" s="510"/>
      <c r="D92" s="511"/>
      <c r="E92" s="511"/>
      <c r="F92" s="511"/>
      <c r="G92" s="511"/>
      <c r="H92" s="511"/>
      <c r="I92" s="511"/>
      <c r="J92" s="511"/>
      <c r="K92" s="511"/>
      <c r="L92" s="511"/>
    </row>
    <row r="93" spans="1:12" ht="15.75">
      <c r="A93" s="510"/>
      <c r="B93" s="510"/>
      <c r="C93" s="510"/>
      <c r="D93" s="511"/>
      <c r="E93" s="511"/>
      <c r="F93" s="511"/>
      <c r="G93" s="511"/>
      <c r="H93" s="511"/>
      <c r="I93" s="511"/>
      <c r="J93" s="511"/>
      <c r="K93" s="511"/>
      <c r="L93" s="511"/>
    </row>
    <row r="94" spans="1:12" ht="15.75">
      <c r="A94" s="510"/>
      <c r="B94" s="510"/>
      <c r="C94" s="510"/>
      <c r="D94" s="511"/>
      <c r="E94" s="511"/>
      <c r="F94" s="511"/>
      <c r="G94" s="511"/>
      <c r="H94" s="511"/>
      <c r="I94" s="511"/>
      <c r="J94" s="511"/>
      <c r="K94" s="511"/>
      <c r="L94" s="511"/>
    </row>
    <row r="95" spans="1:12" ht="15.75">
      <c r="A95" s="510"/>
      <c r="B95" s="510"/>
      <c r="C95" s="510"/>
      <c r="D95" s="511"/>
      <c r="E95" s="511"/>
      <c r="F95" s="511"/>
      <c r="G95" s="511"/>
      <c r="H95" s="511"/>
      <c r="I95" s="511"/>
      <c r="J95" s="511"/>
      <c r="K95" s="511"/>
      <c r="L95" s="511"/>
    </row>
    <row r="96" spans="1:12" ht="15.75">
      <c r="A96" s="510"/>
      <c r="B96" s="510"/>
      <c r="C96" s="510"/>
      <c r="D96" s="511"/>
      <c r="E96" s="511"/>
      <c r="F96" s="511"/>
      <c r="G96" s="511"/>
      <c r="H96" s="511"/>
      <c r="I96" s="511"/>
      <c r="J96" s="511"/>
      <c r="K96" s="511"/>
      <c r="L96" s="511"/>
    </row>
    <row r="97" spans="1:12" ht="15.75">
      <c r="A97" s="510"/>
      <c r="B97" s="510"/>
      <c r="C97" s="510"/>
      <c r="D97" s="511"/>
      <c r="E97" s="511"/>
      <c r="F97" s="511"/>
      <c r="G97" s="511"/>
      <c r="H97" s="511"/>
      <c r="I97" s="511"/>
      <c r="J97" s="511"/>
      <c r="K97" s="511"/>
      <c r="L97" s="511"/>
    </row>
    <row r="98" spans="1:12" ht="15.75">
      <c r="A98" s="510"/>
      <c r="B98" s="510"/>
      <c r="C98" s="510"/>
      <c r="D98" s="511"/>
      <c r="E98" s="511"/>
      <c r="F98" s="511"/>
      <c r="G98" s="511"/>
      <c r="H98" s="511"/>
      <c r="I98" s="511"/>
      <c r="J98" s="511"/>
      <c r="K98" s="511"/>
      <c r="L98" s="511"/>
    </row>
    <row r="99" spans="1:12" ht="15.75">
      <c r="A99" s="510"/>
      <c r="B99" s="510"/>
      <c r="C99" s="510"/>
      <c r="D99" s="511"/>
      <c r="E99" s="511"/>
      <c r="F99" s="511"/>
      <c r="G99" s="511"/>
      <c r="H99" s="511"/>
      <c r="I99" s="511"/>
      <c r="J99" s="511"/>
      <c r="K99" s="511"/>
      <c r="L99" s="511"/>
    </row>
    <row r="100" spans="1:12" ht="15.75">
      <c r="A100" s="510"/>
      <c r="B100" s="510"/>
      <c r="C100" s="510"/>
      <c r="D100" s="511"/>
      <c r="E100" s="511"/>
      <c r="F100" s="511"/>
      <c r="G100" s="511"/>
      <c r="H100" s="511"/>
      <c r="I100" s="511"/>
      <c r="J100" s="511"/>
      <c r="K100" s="511"/>
      <c r="L100" s="511"/>
    </row>
    <row r="101" spans="1:12" ht="15.75">
      <c r="A101" s="510"/>
      <c r="B101" s="510"/>
      <c r="C101" s="510"/>
      <c r="D101" s="511"/>
      <c r="E101" s="511"/>
      <c r="F101" s="511"/>
      <c r="G101" s="511"/>
      <c r="H101" s="511"/>
      <c r="I101" s="511"/>
      <c r="J101" s="511"/>
      <c r="K101" s="511"/>
      <c r="L101" s="511"/>
    </row>
    <row r="102" spans="1:12" ht="15.75">
      <c r="A102" s="510"/>
      <c r="B102" s="510"/>
      <c r="C102" s="510"/>
      <c r="D102" s="511"/>
      <c r="E102" s="511"/>
      <c r="F102" s="511"/>
      <c r="G102" s="511"/>
      <c r="H102" s="511"/>
      <c r="I102" s="511"/>
      <c r="J102" s="511"/>
      <c r="K102" s="511"/>
      <c r="L102" s="511"/>
    </row>
    <row r="103" spans="1:12" ht="15.75">
      <c r="A103" s="510"/>
      <c r="B103" s="510"/>
      <c r="C103" s="510"/>
      <c r="D103" s="511"/>
      <c r="E103" s="511"/>
      <c r="F103" s="511"/>
      <c r="G103" s="511"/>
      <c r="H103" s="511"/>
      <c r="I103" s="511"/>
      <c r="J103" s="511"/>
      <c r="K103" s="511"/>
      <c r="L103" s="511"/>
    </row>
    <row r="104" spans="1:12" ht="15.75">
      <c r="A104" s="510"/>
      <c r="B104" s="510"/>
      <c r="C104" s="510"/>
      <c r="D104" s="511"/>
      <c r="E104" s="511"/>
      <c r="F104" s="511"/>
      <c r="G104" s="511"/>
      <c r="H104" s="511"/>
      <c r="I104" s="511"/>
      <c r="J104" s="511"/>
      <c r="K104" s="511"/>
      <c r="L104" s="511"/>
    </row>
    <row r="105" spans="1:12" ht="15.75">
      <c r="A105" s="510"/>
      <c r="B105" s="510"/>
      <c r="C105" s="510"/>
      <c r="D105" s="511"/>
      <c r="E105" s="511"/>
      <c r="F105" s="511"/>
      <c r="G105" s="511"/>
      <c r="H105" s="511"/>
      <c r="I105" s="511"/>
      <c r="J105" s="511"/>
      <c r="K105" s="511"/>
      <c r="L105" s="511"/>
    </row>
    <row r="106" spans="1:12" ht="15.75">
      <c r="A106" s="510"/>
      <c r="B106" s="510"/>
      <c r="C106" s="510"/>
      <c r="D106" s="511"/>
      <c r="E106" s="511"/>
      <c r="F106" s="511"/>
      <c r="G106" s="511"/>
      <c r="H106" s="511"/>
      <c r="I106" s="511"/>
      <c r="J106" s="511"/>
      <c r="K106" s="511"/>
      <c r="L106" s="511"/>
    </row>
    <row r="107" spans="1:12" ht="15.75">
      <c r="A107" s="510"/>
      <c r="B107" s="510"/>
      <c r="C107" s="510"/>
      <c r="D107" s="511"/>
      <c r="E107" s="511"/>
      <c r="F107" s="511"/>
      <c r="G107" s="511"/>
      <c r="H107" s="511"/>
      <c r="I107" s="511"/>
      <c r="J107" s="511"/>
      <c r="K107" s="511"/>
      <c r="L107" s="511"/>
    </row>
    <row r="108" spans="1:12" ht="15.75">
      <c r="A108" s="510"/>
      <c r="B108" s="510"/>
      <c r="C108" s="510"/>
      <c r="D108" s="511"/>
      <c r="E108" s="511"/>
      <c r="F108" s="511"/>
      <c r="G108" s="511"/>
      <c r="H108" s="511"/>
      <c r="I108" s="511"/>
      <c r="J108" s="511"/>
      <c r="K108" s="511"/>
      <c r="L108" s="511"/>
    </row>
    <row r="109" spans="1:12" ht="15.75">
      <c r="A109" s="510"/>
      <c r="B109" s="510"/>
      <c r="C109" s="510"/>
      <c r="D109" s="511"/>
      <c r="E109" s="511"/>
      <c r="F109" s="511"/>
      <c r="G109" s="511"/>
      <c r="H109" s="511"/>
      <c r="I109" s="511"/>
      <c r="J109" s="511"/>
      <c r="K109" s="511"/>
      <c r="L109" s="511"/>
    </row>
    <row r="110" spans="1:12" ht="15.75">
      <c r="A110" s="510"/>
      <c r="B110" s="510"/>
      <c r="C110" s="510"/>
      <c r="D110" s="511"/>
      <c r="E110" s="511"/>
      <c r="F110" s="511"/>
      <c r="G110" s="511"/>
      <c r="H110" s="511"/>
      <c r="I110" s="511"/>
      <c r="J110" s="511"/>
      <c r="K110" s="511"/>
      <c r="L110" s="511"/>
    </row>
    <row r="111" spans="1:12" ht="15.75">
      <c r="A111" s="510"/>
      <c r="B111" s="510"/>
      <c r="C111" s="510"/>
      <c r="D111" s="511"/>
      <c r="E111" s="511"/>
      <c r="F111" s="511"/>
      <c r="G111" s="511"/>
      <c r="H111" s="511"/>
      <c r="I111" s="511"/>
      <c r="J111" s="511"/>
      <c r="K111" s="511"/>
      <c r="L111" s="511"/>
    </row>
    <row r="112" spans="1:12" ht="15.75">
      <c r="A112" s="510"/>
      <c r="B112" s="510"/>
      <c r="C112" s="510"/>
      <c r="D112" s="511"/>
      <c r="E112" s="511"/>
      <c r="F112" s="511"/>
      <c r="G112" s="511"/>
      <c r="H112" s="511"/>
      <c r="I112" s="511"/>
      <c r="J112" s="511"/>
      <c r="K112" s="511"/>
      <c r="L112" s="511"/>
    </row>
    <row r="113" spans="1:12" ht="15.75">
      <c r="A113" s="510"/>
      <c r="B113" s="510"/>
      <c r="C113" s="510"/>
      <c r="D113" s="511"/>
      <c r="E113" s="511"/>
      <c r="F113" s="511"/>
      <c r="G113" s="511"/>
      <c r="H113" s="511"/>
      <c r="I113" s="511"/>
      <c r="J113" s="511"/>
      <c r="K113" s="511"/>
      <c r="L113" s="511"/>
    </row>
    <row r="114" spans="1:12" ht="15.75">
      <c r="A114" s="510"/>
      <c r="B114" s="510"/>
      <c r="C114" s="510"/>
      <c r="D114" s="511"/>
      <c r="E114" s="511"/>
      <c r="F114" s="511"/>
      <c r="G114" s="511"/>
      <c r="H114" s="511"/>
      <c r="I114" s="511"/>
      <c r="J114" s="511"/>
      <c r="K114" s="511"/>
      <c r="L114" s="511"/>
    </row>
    <row r="115" spans="1:12" ht="15.75">
      <c r="A115" s="510"/>
      <c r="B115" s="510"/>
      <c r="C115" s="510"/>
      <c r="D115" s="511"/>
      <c r="E115" s="511"/>
      <c r="F115" s="511"/>
      <c r="G115" s="511"/>
      <c r="H115" s="511"/>
      <c r="I115" s="511"/>
      <c r="J115" s="511"/>
      <c r="K115" s="511"/>
      <c r="L115" s="511"/>
    </row>
    <row r="116" spans="1:12" ht="15.75">
      <c r="A116" s="510"/>
      <c r="B116" s="510"/>
      <c r="C116" s="510"/>
      <c r="D116" s="511"/>
      <c r="E116" s="511"/>
      <c r="F116" s="511"/>
      <c r="G116" s="511"/>
      <c r="H116" s="511"/>
      <c r="I116" s="511"/>
      <c r="J116" s="511"/>
      <c r="K116" s="511"/>
      <c r="L116" s="511"/>
    </row>
    <row r="117" spans="1:12" ht="15.75">
      <c r="A117" s="510"/>
      <c r="B117" s="510"/>
      <c r="C117" s="510"/>
      <c r="D117" s="511"/>
      <c r="E117" s="511"/>
      <c r="F117" s="511"/>
      <c r="G117" s="511"/>
      <c r="H117" s="511"/>
      <c r="I117" s="511"/>
      <c r="J117" s="511"/>
      <c r="K117" s="511"/>
      <c r="L117" s="511"/>
    </row>
    <row r="118" spans="1:12" ht="15.75">
      <c r="A118" s="510"/>
      <c r="B118" s="510"/>
      <c r="C118" s="510"/>
      <c r="D118" s="511"/>
      <c r="E118" s="511"/>
      <c r="F118" s="511"/>
      <c r="G118" s="511"/>
      <c r="H118" s="511"/>
      <c r="I118" s="511"/>
      <c r="J118" s="511"/>
      <c r="K118" s="511"/>
      <c r="L118" s="511"/>
    </row>
    <row r="119" spans="1:12" ht="15.75">
      <c r="A119" s="510"/>
      <c r="B119" s="510"/>
      <c r="C119" s="510"/>
      <c r="D119" s="511"/>
      <c r="E119" s="511"/>
      <c r="F119" s="511"/>
      <c r="G119" s="511"/>
      <c r="H119" s="511"/>
      <c r="I119" s="511"/>
      <c r="J119" s="511"/>
      <c r="K119" s="511"/>
      <c r="L119" s="511"/>
    </row>
    <row r="120" spans="1:12" ht="15.75">
      <c r="A120" s="510"/>
      <c r="B120" s="510"/>
      <c r="C120" s="510"/>
      <c r="D120" s="511"/>
      <c r="E120" s="511"/>
      <c r="F120" s="511"/>
      <c r="G120" s="511"/>
      <c r="H120" s="511"/>
      <c r="I120" s="511"/>
      <c r="J120" s="511"/>
      <c r="K120" s="511"/>
      <c r="L120" s="511"/>
    </row>
    <row r="121" spans="1:12" ht="15.75">
      <c r="A121" s="510"/>
      <c r="B121" s="510"/>
      <c r="C121" s="510"/>
      <c r="D121" s="511"/>
      <c r="E121" s="511"/>
      <c r="F121" s="511"/>
      <c r="G121" s="511"/>
      <c r="H121" s="511"/>
      <c r="I121" s="511"/>
      <c r="J121" s="511"/>
      <c r="K121" s="511"/>
      <c r="L121" s="511"/>
    </row>
    <row r="122" spans="1:12" ht="15.75">
      <c r="A122" s="510"/>
      <c r="B122" s="510"/>
      <c r="C122" s="510"/>
      <c r="D122" s="511"/>
      <c r="E122" s="511"/>
      <c r="F122" s="511"/>
      <c r="G122" s="511"/>
      <c r="H122" s="511"/>
      <c r="I122" s="511"/>
      <c r="J122" s="511"/>
      <c r="K122" s="511"/>
      <c r="L122" s="511"/>
    </row>
    <row r="123" spans="1:12" ht="15.75">
      <c r="A123" s="510"/>
      <c r="B123" s="510"/>
      <c r="C123" s="510"/>
      <c r="D123" s="511"/>
      <c r="E123" s="511"/>
      <c r="F123" s="511"/>
      <c r="G123" s="511"/>
      <c r="H123" s="511"/>
      <c r="I123" s="511"/>
      <c r="J123" s="511"/>
      <c r="K123" s="511"/>
      <c r="L123" s="511"/>
    </row>
    <row r="124" spans="1:12" ht="15.75">
      <c r="A124" s="510"/>
      <c r="B124" s="510"/>
      <c r="C124" s="510"/>
      <c r="D124" s="511"/>
      <c r="E124" s="511"/>
      <c r="F124" s="511"/>
      <c r="G124" s="511"/>
      <c r="H124" s="511"/>
      <c r="I124" s="511"/>
      <c r="J124" s="511"/>
      <c r="K124" s="511"/>
      <c r="L124" s="511"/>
    </row>
    <row r="125" spans="1:12" ht="15.75">
      <c r="A125" s="510"/>
      <c r="B125" s="510"/>
      <c r="C125" s="510"/>
      <c r="D125" s="511"/>
      <c r="E125" s="511"/>
      <c r="F125" s="511"/>
      <c r="G125" s="511"/>
      <c r="H125" s="511"/>
      <c r="I125" s="511"/>
      <c r="J125" s="511"/>
      <c r="K125" s="511"/>
      <c r="L125" s="511"/>
    </row>
    <row r="126" spans="1:12" ht="15.75">
      <c r="A126" s="510"/>
      <c r="B126" s="510"/>
      <c r="C126" s="510"/>
      <c r="D126" s="511"/>
      <c r="E126" s="511"/>
      <c r="F126" s="511"/>
      <c r="G126" s="511"/>
      <c r="H126" s="511"/>
      <c r="I126" s="511"/>
      <c r="J126" s="511"/>
      <c r="K126" s="511"/>
      <c r="L126" s="511"/>
    </row>
    <row r="127" spans="1:12" ht="15.75">
      <c r="A127" s="510"/>
      <c r="B127" s="510"/>
      <c r="C127" s="510"/>
      <c r="D127" s="511"/>
      <c r="E127" s="511"/>
      <c r="F127" s="511"/>
      <c r="G127" s="511"/>
      <c r="H127" s="511"/>
      <c r="I127" s="511"/>
      <c r="J127" s="511"/>
      <c r="K127" s="511"/>
      <c r="L127" s="511"/>
    </row>
    <row r="128" spans="1:12" ht="15.75">
      <c r="A128" s="510"/>
      <c r="B128" s="510"/>
      <c r="C128" s="510"/>
      <c r="D128" s="511"/>
      <c r="E128" s="511"/>
      <c r="F128" s="511"/>
      <c r="G128" s="511"/>
      <c r="H128" s="511"/>
      <c r="I128" s="511"/>
      <c r="J128" s="511"/>
      <c r="K128" s="511"/>
      <c r="L128" s="511"/>
    </row>
    <row r="129" spans="1:12" ht="15.75">
      <c r="A129" s="510"/>
      <c r="B129" s="510"/>
      <c r="C129" s="510"/>
      <c r="D129" s="511"/>
      <c r="E129" s="511"/>
      <c r="F129" s="511"/>
      <c r="G129" s="511"/>
      <c r="H129" s="511"/>
      <c r="I129" s="511"/>
      <c r="J129" s="511"/>
      <c r="K129" s="511"/>
      <c r="L129" s="511"/>
    </row>
    <row r="130" spans="1:12" ht="15.75">
      <c r="A130" s="510"/>
      <c r="B130" s="510"/>
      <c r="C130" s="510"/>
      <c r="D130" s="511"/>
      <c r="E130" s="511"/>
      <c r="F130" s="511"/>
      <c r="G130" s="511"/>
      <c r="H130" s="511"/>
      <c r="I130" s="511"/>
      <c r="J130" s="511"/>
      <c r="K130" s="511"/>
      <c r="L130" s="511"/>
    </row>
    <row r="131" spans="1:12" ht="15.75">
      <c r="A131" s="510"/>
      <c r="B131" s="510"/>
      <c r="C131" s="510"/>
      <c r="D131" s="511"/>
      <c r="E131" s="511"/>
      <c r="F131" s="511"/>
      <c r="G131" s="511"/>
      <c r="H131" s="511"/>
      <c r="I131" s="511"/>
      <c r="J131" s="511"/>
      <c r="K131" s="511"/>
      <c r="L131" s="511"/>
    </row>
    <row r="132" spans="1:12" ht="15.75">
      <c r="A132" s="510"/>
      <c r="B132" s="510"/>
      <c r="C132" s="510"/>
      <c r="D132" s="511"/>
      <c r="E132" s="511"/>
      <c r="F132" s="511"/>
      <c r="G132" s="511"/>
      <c r="H132" s="511"/>
      <c r="I132" s="511"/>
      <c r="J132" s="511"/>
      <c r="K132" s="511"/>
      <c r="L132" s="511"/>
    </row>
    <row r="133" spans="1:12" ht="15.75">
      <c r="A133" s="510"/>
      <c r="B133" s="510"/>
      <c r="C133" s="510"/>
      <c r="D133" s="511"/>
      <c r="E133" s="511"/>
      <c r="F133" s="511"/>
      <c r="G133" s="511"/>
      <c r="H133" s="511"/>
      <c r="I133" s="511"/>
      <c r="J133" s="511"/>
      <c r="K133" s="511"/>
      <c r="L133" s="511"/>
    </row>
    <row r="134" spans="1:12" ht="15.75">
      <c r="A134" s="510"/>
      <c r="B134" s="510"/>
      <c r="C134" s="510"/>
      <c r="D134" s="511"/>
      <c r="E134" s="511"/>
      <c r="F134" s="511"/>
      <c r="G134" s="511"/>
      <c r="H134" s="511"/>
      <c r="I134" s="511"/>
      <c r="J134" s="511"/>
      <c r="K134" s="511"/>
      <c r="L134" s="511"/>
    </row>
    <row r="135" spans="1:12" ht="15.75">
      <c r="A135" s="510"/>
      <c r="B135" s="510"/>
      <c r="C135" s="510"/>
      <c r="D135" s="511"/>
      <c r="E135" s="511"/>
      <c r="F135" s="511"/>
      <c r="G135" s="511"/>
      <c r="H135" s="511"/>
      <c r="I135" s="511"/>
      <c r="J135" s="511"/>
      <c r="K135" s="511"/>
      <c r="L135" s="511"/>
    </row>
    <row r="136" spans="1:12" ht="15.75">
      <c r="A136" s="510"/>
      <c r="B136" s="510"/>
      <c r="C136" s="510"/>
      <c r="D136" s="511"/>
      <c r="E136" s="511"/>
      <c r="F136" s="511"/>
      <c r="G136" s="511"/>
      <c r="H136" s="511"/>
      <c r="I136" s="511"/>
      <c r="J136" s="511"/>
      <c r="K136" s="511"/>
      <c r="L136" s="511"/>
    </row>
    <row r="137" spans="1:12" ht="15.75">
      <c r="A137" s="510"/>
      <c r="B137" s="510"/>
      <c r="C137" s="510"/>
      <c r="D137" s="511"/>
      <c r="E137" s="511"/>
      <c r="F137" s="511"/>
      <c r="G137" s="511"/>
      <c r="H137" s="511"/>
      <c r="I137" s="511"/>
      <c r="J137" s="511"/>
      <c r="K137" s="511"/>
      <c r="L137" s="511"/>
    </row>
    <row r="138" spans="1:12" ht="15.75">
      <c r="A138" s="510"/>
      <c r="B138" s="510"/>
      <c r="C138" s="510"/>
      <c r="D138" s="511"/>
      <c r="E138" s="511"/>
      <c r="F138" s="511"/>
      <c r="G138" s="511"/>
      <c r="H138" s="511"/>
      <c r="I138" s="511"/>
      <c r="J138" s="511"/>
      <c r="K138" s="511"/>
      <c r="L138" s="511"/>
    </row>
    <row r="139" spans="1:12" ht="15.75">
      <c r="A139" s="510"/>
      <c r="B139" s="510"/>
      <c r="C139" s="510"/>
      <c r="D139" s="511"/>
      <c r="E139" s="511"/>
      <c r="F139" s="511"/>
      <c r="G139" s="511"/>
      <c r="H139" s="511"/>
      <c r="I139" s="511"/>
      <c r="J139" s="511"/>
      <c r="K139" s="511"/>
      <c r="L139" s="511"/>
    </row>
    <row r="140" spans="1:12" ht="15.75">
      <c r="A140" s="510"/>
      <c r="B140" s="510"/>
      <c r="C140" s="510"/>
      <c r="D140" s="511"/>
      <c r="E140" s="511"/>
      <c r="F140" s="511"/>
      <c r="G140" s="511"/>
      <c r="H140" s="511"/>
      <c r="I140" s="511"/>
      <c r="J140" s="511"/>
      <c r="K140" s="511"/>
      <c r="L140" s="511"/>
    </row>
    <row r="141" spans="1:12">
      <c r="A141" s="510"/>
      <c r="B141" s="510"/>
      <c r="C141" s="510"/>
      <c r="D141" s="511"/>
      <c r="E141" s="511"/>
      <c r="F141" s="511"/>
      <c r="G141" s="511"/>
      <c r="H141" s="511"/>
      <c r="I141" s="511"/>
      <c r="J141" s="511"/>
      <c r="K141" s="511"/>
    </row>
    <row r="142" spans="1:12">
      <c r="A142" s="510"/>
      <c r="B142" s="510"/>
      <c r="C142" s="510"/>
      <c r="D142" s="511"/>
      <c r="E142" s="511"/>
      <c r="F142" s="511"/>
      <c r="G142" s="511"/>
      <c r="H142" s="511"/>
      <c r="I142" s="511"/>
      <c r="J142" s="511"/>
      <c r="K142" s="511"/>
    </row>
    <row r="143" spans="1:12">
      <c r="A143" s="510"/>
      <c r="B143" s="510"/>
      <c r="C143" s="510"/>
      <c r="D143" s="511"/>
      <c r="E143" s="511"/>
      <c r="F143" s="511"/>
      <c r="G143" s="511"/>
      <c r="H143" s="511"/>
      <c r="I143" s="511"/>
      <c r="J143" s="511"/>
      <c r="K143" s="511"/>
    </row>
    <row r="144" spans="1:12">
      <c r="A144" s="510"/>
      <c r="B144" s="510"/>
      <c r="C144" s="510"/>
      <c r="D144" s="511"/>
      <c r="E144" s="511"/>
      <c r="F144" s="511"/>
      <c r="G144" s="511"/>
      <c r="H144" s="511"/>
      <c r="I144" s="511"/>
      <c r="J144" s="511"/>
      <c r="K144" s="511"/>
    </row>
    <row r="145" spans="1:15">
      <c r="A145" s="510"/>
      <c r="B145" s="510"/>
      <c r="C145" s="510"/>
      <c r="D145" s="511"/>
      <c r="E145" s="511"/>
      <c r="F145" s="511"/>
      <c r="G145" s="511"/>
      <c r="H145" s="511"/>
      <c r="I145" s="511"/>
      <c r="J145" s="511"/>
      <c r="K145" s="511"/>
    </row>
    <row r="146" spans="1:15">
      <c r="A146" s="510"/>
      <c r="B146" s="510"/>
      <c r="C146" s="510"/>
      <c r="D146" s="511"/>
      <c r="E146" s="511"/>
      <c r="F146" s="511"/>
      <c r="G146" s="511"/>
      <c r="H146" s="511"/>
      <c r="I146" s="511"/>
      <c r="J146" s="511"/>
      <c r="K146" s="511"/>
    </row>
    <row r="147" spans="1:15">
      <c r="A147" s="510"/>
      <c r="B147" s="510"/>
      <c r="C147" s="510"/>
      <c r="D147" s="511"/>
      <c r="E147" s="511"/>
      <c r="F147" s="511"/>
      <c r="G147" s="511"/>
      <c r="H147" s="511"/>
      <c r="I147" s="511"/>
      <c r="J147" s="511"/>
      <c r="K147" s="511"/>
    </row>
    <row r="148" spans="1:15" s="512" customFormat="1">
      <c r="A148" s="510"/>
      <c r="B148" s="510"/>
      <c r="C148" s="510"/>
      <c r="D148" s="511"/>
      <c r="E148" s="511"/>
      <c r="F148" s="511"/>
      <c r="G148" s="511"/>
      <c r="H148" s="511"/>
      <c r="I148" s="511"/>
      <c r="J148" s="511"/>
      <c r="K148" s="511"/>
      <c r="M148" s="492"/>
      <c r="N148" s="492"/>
      <c r="O148" s="492"/>
    </row>
    <row r="149" spans="1:15" s="512" customFormat="1">
      <c r="A149" s="510"/>
      <c r="B149" s="510"/>
      <c r="C149" s="510"/>
      <c r="D149" s="511"/>
      <c r="E149" s="511"/>
      <c r="F149" s="511"/>
      <c r="G149" s="511"/>
      <c r="H149" s="511"/>
      <c r="I149" s="511"/>
      <c r="J149" s="511"/>
      <c r="K149" s="511"/>
      <c r="M149" s="492"/>
      <c r="N149" s="492"/>
      <c r="O149" s="492"/>
    </row>
    <row r="150" spans="1:15" s="512" customFormat="1">
      <c r="A150" s="510"/>
      <c r="B150" s="510"/>
      <c r="C150" s="510"/>
      <c r="D150" s="511"/>
      <c r="E150" s="511"/>
      <c r="F150" s="511"/>
      <c r="G150" s="511"/>
      <c r="H150" s="511"/>
      <c r="I150" s="511"/>
      <c r="J150" s="511"/>
      <c r="K150" s="511"/>
      <c r="M150" s="492"/>
      <c r="N150" s="492"/>
      <c r="O150" s="492"/>
    </row>
    <row r="151" spans="1:15" s="512" customFormat="1">
      <c r="A151" s="510"/>
      <c r="B151" s="510"/>
      <c r="C151" s="510"/>
      <c r="D151" s="511"/>
      <c r="E151" s="511"/>
      <c r="F151" s="511"/>
      <c r="G151" s="511"/>
      <c r="H151" s="511"/>
      <c r="I151" s="511"/>
      <c r="J151" s="511"/>
      <c r="K151" s="511"/>
      <c r="M151" s="492"/>
      <c r="N151" s="492"/>
      <c r="O151" s="492"/>
    </row>
    <row r="152" spans="1:15" s="512" customFormat="1">
      <c r="A152" s="510"/>
      <c r="B152" s="510"/>
      <c r="C152" s="510"/>
      <c r="D152" s="511"/>
      <c r="E152" s="511"/>
      <c r="F152" s="511"/>
      <c r="G152" s="511"/>
      <c r="H152" s="511"/>
      <c r="I152" s="511"/>
      <c r="J152" s="511"/>
      <c r="K152" s="511"/>
      <c r="M152" s="492"/>
      <c r="N152" s="492"/>
      <c r="O152" s="492"/>
    </row>
    <row r="153" spans="1:15" s="512" customFormat="1">
      <c r="A153" s="510"/>
      <c r="B153" s="510"/>
      <c r="C153" s="510"/>
      <c r="D153" s="511"/>
      <c r="E153" s="511"/>
      <c r="F153" s="511"/>
      <c r="G153" s="511"/>
      <c r="H153" s="511"/>
      <c r="I153" s="511"/>
      <c r="J153" s="511"/>
      <c r="K153" s="511"/>
      <c r="M153" s="492"/>
      <c r="N153" s="492"/>
      <c r="O153" s="492"/>
    </row>
    <row r="154" spans="1:15" s="512" customFormat="1">
      <c r="A154" s="510"/>
      <c r="B154" s="510"/>
      <c r="C154" s="510"/>
      <c r="D154" s="511"/>
      <c r="E154" s="511"/>
      <c r="F154" s="511"/>
      <c r="G154" s="511"/>
      <c r="H154" s="511"/>
      <c r="I154" s="511"/>
      <c r="J154" s="511"/>
      <c r="K154" s="511"/>
      <c r="M154" s="492"/>
      <c r="N154" s="492"/>
      <c r="O154" s="492"/>
    </row>
    <row r="155" spans="1:15" s="512" customFormat="1">
      <c r="A155" s="510"/>
      <c r="B155" s="510"/>
      <c r="C155" s="510"/>
      <c r="D155" s="511"/>
      <c r="E155" s="511"/>
      <c r="F155" s="511"/>
      <c r="G155" s="511"/>
      <c r="H155" s="511"/>
      <c r="I155" s="511"/>
      <c r="J155" s="511"/>
      <c r="K155" s="511"/>
      <c r="M155" s="492"/>
      <c r="N155" s="492"/>
      <c r="O155" s="492"/>
    </row>
    <row r="156" spans="1:15" s="512" customFormat="1">
      <c r="A156" s="510"/>
      <c r="B156" s="510"/>
      <c r="C156" s="510"/>
      <c r="D156" s="511"/>
      <c r="E156" s="511"/>
      <c r="F156" s="511"/>
      <c r="G156" s="511"/>
      <c r="H156" s="511"/>
      <c r="I156" s="511"/>
      <c r="J156" s="511"/>
      <c r="K156" s="511"/>
      <c r="M156" s="492"/>
      <c r="N156" s="492"/>
      <c r="O156" s="492"/>
    </row>
    <row r="157" spans="1:15" s="512" customFormat="1">
      <c r="A157" s="510"/>
      <c r="B157" s="510"/>
      <c r="C157" s="510"/>
      <c r="D157" s="511"/>
      <c r="E157" s="511"/>
      <c r="F157" s="511"/>
      <c r="G157" s="511"/>
      <c r="H157" s="511"/>
      <c r="I157" s="511"/>
      <c r="J157" s="511"/>
      <c r="K157" s="511"/>
      <c r="M157" s="492"/>
      <c r="N157" s="492"/>
      <c r="O157" s="492"/>
    </row>
    <row r="158" spans="1:15" s="512" customFormat="1">
      <c r="A158" s="510"/>
      <c r="B158" s="510"/>
      <c r="C158" s="510"/>
      <c r="D158" s="511"/>
      <c r="E158" s="511"/>
      <c r="F158" s="511"/>
      <c r="G158" s="511"/>
      <c r="H158" s="511"/>
      <c r="I158" s="511"/>
      <c r="J158" s="511"/>
      <c r="K158" s="511"/>
      <c r="M158" s="492"/>
      <c r="N158" s="492"/>
      <c r="O158" s="492"/>
    </row>
    <row r="159" spans="1:15" s="512" customFormat="1">
      <c r="A159" s="510"/>
      <c r="B159" s="510"/>
      <c r="C159" s="510"/>
      <c r="D159" s="511"/>
      <c r="E159" s="511"/>
      <c r="F159" s="511"/>
      <c r="G159" s="511"/>
      <c r="H159" s="511"/>
      <c r="I159" s="511"/>
      <c r="J159" s="511"/>
      <c r="K159" s="511"/>
      <c r="M159" s="492"/>
      <c r="N159" s="492"/>
      <c r="O159" s="492"/>
    </row>
    <row r="160" spans="1:15" s="512" customFormat="1">
      <c r="A160" s="510"/>
      <c r="B160" s="510"/>
      <c r="C160" s="510"/>
      <c r="D160" s="511"/>
      <c r="E160" s="511"/>
      <c r="F160" s="511"/>
      <c r="G160" s="511"/>
      <c r="H160" s="511"/>
      <c r="I160" s="511"/>
      <c r="J160" s="511"/>
      <c r="K160" s="511"/>
      <c r="M160" s="492"/>
      <c r="N160" s="492"/>
      <c r="O160" s="492"/>
    </row>
    <row r="161" spans="1:15" s="512" customFormat="1">
      <c r="A161" s="510"/>
      <c r="B161" s="510"/>
      <c r="C161" s="510"/>
      <c r="D161" s="511"/>
      <c r="E161" s="511"/>
      <c r="F161" s="511"/>
      <c r="G161" s="511"/>
      <c r="H161" s="511"/>
      <c r="I161" s="511"/>
      <c r="J161" s="511"/>
      <c r="K161" s="511"/>
      <c r="M161" s="492"/>
      <c r="N161" s="492"/>
      <c r="O161" s="492"/>
    </row>
    <row r="162" spans="1:15" s="512" customFormat="1">
      <c r="A162" s="510"/>
      <c r="B162" s="510"/>
      <c r="C162" s="510"/>
      <c r="D162" s="511"/>
      <c r="E162" s="511"/>
      <c r="F162" s="511"/>
      <c r="G162" s="511"/>
      <c r="H162" s="511"/>
      <c r="I162" s="511"/>
      <c r="J162" s="511"/>
      <c r="K162" s="511"/>
      <c r="M162" s="492"/>
      <c r="N162" s="492"/>
      <c r="O162" s="492"/>
    </row>
    <row r="163" spans="1:15" s="512" customFormat="1">
      <c r="A163" s="510"/>
      <c r="B163" s="510"/>
      <c r="C163" s="510"/>
      <c r="D163" s="511"/>
      <c r="E163" s="511"/>
      <c r="F163" s="511"/>
      <c r="G163" s="511"/>
      <c r="H163" s="511"/>
      <c r="I163" s="511"/>
      <c r="J163" s="511"/>
      <c r="K163" s="511"/>
      <c r="M163" s="492"/>
      <c r="N163" s="492"/>
      <c r="O163" s="492"/>
    </row>
    <row r="164" spans="1:15" s="512" customFormat="1">
      <c r="A164" s="510"/>
      <c r="B164" s="510"/>
      <c r="C164" s="510"/>
      <c r="D164" s="511"/>
      <c r="E164" s="511"/>
      <c r="F164" s="511"/>
      <c r="G164" s="511"/>
      <c r="H164" s="511"/>
      <c r="I164" s="511"/>
      <c r="J164" s="511"/>
      <c r="K164" s="511"/>
      <c r="M164" s="492"/>
      <c r="N164" s="492"/>
      <c r="O164" s="492"/>
    </row>
    <row r="165" spans="1:15" s="512" customFormat="1">
      <c r="A165" s="510"/>
      <c r="B165" s="510"/>
      <c r="C165" s="510"/>
      <c r="D165" s="511"/>
      <c r="E165" s="511"/>
      <c r="F165" s="511"/>
      <c r="G165" s="511"/>
      <c r="H165" s="511"/>
      <c r="I165" s="511"/>
      <c r="J165" s="511"/>
      <c r="K165" s="511"/>
      <c r="M165" s="492"/>
      <c r="N165" s="492"/>
      <c r="O165" s="492"/>
    </row>
    <row r="166" spans="1:15" s="512" customFormat="1">
      <c r="A166" s="510"/>
      <c r="B166" s="510"/>
      <c r="C166" s="510"/>
      <c r="D166" s="511"/>
      <c r="E166" s="511"/>
      <c r="F166" s="511"/>
      <c r="G166" s="511"/>
      <c r="H166" s="511"/>
      <c r="I166" s="511"/>
      <c r="J166" s="511"/>
      <c r="K166" s="511"/>
      <c r="M166" s="492"/>
      <c r="N166" s="492"/>
      <c r="O166" s="492"/>
    </row>
    <row r="167" spans="1:15" s="512" customFormat="1">
      <c r="A167" s="510"/>
      <c r="B167" s="510"/>
      <c r="C167" s="510"/>
      <c r="D167" s="511"/>
      <c r="E167" s="511"/>
      <c r="F167" s="511"/>
      <c r="G167" s="511"/>
      <c r="H167" s="511"/>
      <c r="I167" s="511"/>
      <c r="J167" s="511"/>
      <c r="K167" s="511"/>
      <c r="M167" s="492"/>
      <c r="N167" s="492"/>
      <c r="O167" s="492"/>
    </row>
    <row r="168" spans="1:15" s="512" customFormat="1">
      <c r="A168" s="510"/>
      <c r="B168" s="510"/>
      <c r="C168" s="510"/>
      <c r="D168" s="511"/>
      <c r="E168" s="511"/>
      <c r="F168" s="511"/>
      <c r="G168" s="511"/>
      <c r="H168" s="511"/>
      <c r="I168" s="511"/>
      <c r="J168" s="511"/>
      <c r="K168" s="511"/>
      <c r="M168" s="492"/>
      <c r="N168" s="492"/>
      <c r="O168" s="492"/>
    </row>
    <row r="169" spans="1:15" s="512" customFormat="1">
      <c r="A169" s="510"/>
      <c r="B169" s="510"/>
      <c r="C169" s="510"/>
      <c r="D169" s="511"/>
      <c r="E169" s="511"/>
      <c r="F169" s="511"/>
      <c r="G169" s="511"/>
      <c r="H169" s="511"/>
      <c r="I169" s="511"/>
      <c r="J169" s="511"/>
      <c r="K169" s="511"/>
      <c r="M169" s="492"/>
      <c r="N169" s="492"/>
      <c r="O169" s="492"/>
    </row>
    <row r="170" spans="1:15" s="512" customFormat="1">
      <c r="A170" s="510"/>
      <c r="B170" s="510"/>
      <c r="C170" s="510"/>
      <c r="D170" s="511"/>
      <c r="E170" s="511"/>
      <c r="F170" s="511"/>
      <c r="G170" s="511"/>
      <c r="H170" s="511"/>
      <c r="I170" s="511"/>
      <c r="J170" s="511"/>
      <c r="K170" s="511"/>
      <c r="M170" s="492"/>
      <c r="N170" s="492"/>
      <c r="O170" s="492"/>
    </row>
    <row r="171" spans="1:15" s="512" customFormat="1">
      <c r="A171" s="510"/>
      <c r="B171" s="510"/>
      <c r="C171" s="510"/>
      <c r="D171" s="511"/>
      <c r="E171" s="511"/>
      <c r="F171" s="511"/>
      <c r="G171" s="511"/>
      <c r="H171" s="511"/>
      <c r="I171" s="511"/>
      <c r="J171" s="511"/>
      <c r="K171" s="511"/>
      <c r="M171" s="492"/>
      <c r="N171" s="492"/>
      <c r="O171" s="492"/>
    </row>
    <row r="172" spans="1:15" s="512" customFormat="1">
      <c r="A172" s="510"/>
      <c r="B172" s="510"/>
      <c r="C172" s="510"/>
      <c r="D172" s="511"/>
      <c r="E172" s="511"/>
      <c r="F172" s="511"/>
      <c r="G172" s="511"/>
      <c r="H172" s="511"/>
      <c r="I172" s="511"/>
      <c r="J172" s="511"/>
      <c r="K172" s="511"/>
      <c r="M172" s="492"/>
      <c r="N172" s="492"/>
      <c r="O172" s="492"/>
    </row>
    <row r="173" spans="1:15" s="512" customFormat="1">
      <c r="A173" s="510"/>
      <c r="B173" s="510"/>
      <c r="C173" s="510"/>
      <c r="D173" s="511"/>
      <c r="E173" s="511"/>
      <c r="F173" s="511"/>
      <c r="G173" s="511"/>
      <c r="H173" s="511"/>
      <c r="I173" s="511"/>
      <c r="J173" s="511"/>
      <c r="K173" s="511"/>
      <c r="M173" s="492"/>
      <c r="N173" s="492"/>
      <c r="O173" s="492"/>
    </row>
    <row r="174" spans="1:15" s="512" customFormat="1">
      <c r="A174" s="510"/>
      <c r="B174" s="510"/>
      <c r="C174" s="510"/>
      <c r="D174" s="511"/>
      <c r="E174" s="511"/>
      <c r="F174" s="511"/>
      <c r="G174" s="511"/>
      <c r="H174" s="511"/>
      <c r="I174" s="511"/>
      <c r="J174" s="511"/>
      <c r="K174" s="511"/>
      <c r="M174" s="492"/>
      <c r="N174" s="492"/>
      <c r="O174" s="492"/>
    </row>
    <row r="175" spans="1:15" s="512" customFormat="1">
      <c r="A175" s="510"/>
      <c r="B175" s="510"/>
      <c r="C175" s="510"/>
      <c r="D175" s="511"/>
      <c r="E175" s="511"/>
      <c r="F175" s="511"/>
      <c r="G175" s="511"/>
      <c r="H175" s="511"/>
      <c r="I175" s="511"/>
      <c r="J175" s="511"/>
      <c r="K175" s="511"/>
      <c r="M175" s="492"/>
      <c r="N175" s="492"/>
      <c r="O175" s="492"/>
    </row>
    <row r="176" spans="1:15" s="512" customFormat="1">
      <c r="A176" s="510"/>
      <c r="B176" s="510"/>
      <c r="C176" s="510"/>
      <c r="D176" s="511"/>
      <c r="E176" s="511"/>
      <c r="F176" s="511"/>
      <c r="G176" s="511"/>
      <c r="H176" s="511"/>
      <c r="I176" s="511"/>
      <c r="J176" s="511"/>
      <c r="K176" s="511"/>
      <c r="M176" s="492"/>
      <c r="N176" s="492"/>
      <c r="O176" s="492"/>
    </row>
    <row r="177" spans="1:15" s="512" customFormat="1">
      <c r="A177" s="510"/>
      <c r="B177" s="510"/>
      <c r="C177" s="510"/>
      <c r="D177" s="511"/>
      <c r="E177" s="511"/>
      <c r="F177" s="511"/>
      <c r="G177" s="511"/>
      <c r="H177" s="511"/>
      <c r="I177" s="511"/>
      <c r="J177" s="511"/>
      <c r="K177" s="511"/>
      <c r="M177" s="492"/>
      <c r="N177" s="492"/>
      <c r="O177" s="492"/>
    </row>
    <row r="178" spans="1:15" s="512" customFormat="1">
      <c r="A178" s="510"/>
      <c r="B178" s="510"/>
      <c r="C178" s="510"/>
      <c r="D178" s="511"/>
      <c r="E178" s="511"/>
      <c r="F178" s="511"/>
      <c r="G178" s="511"/>
      <c r="H178" s="511"/>
      <c r="I178" s="511"/>
      <c r="J178" s="511"/>
      <c r="K178" s="511"/>
      <c r="M178" s="492"/>
      <c r="N178" s="492"/>
      <c r="O178" s="492"/>
    </row>
    <row r="179" spans="1:15" s="512" customFormat="1">
      <c r="A179" s="510"/>
      <c r="B179" s="510"/>
      <c r="C179" s="510"/>
      <c r="D179" s="511"/>
      <c r="E179" s="511"/>
      <c r="F179" s="511"/>
      <c r="G179" s="511"/>
      <c r="H179" s="511"/>
      <c r="I179" s="511"/>
      <c r="J179" s="511"/>
      <c r="K179" s="511"/>
      <c r="M179" s="492"/>
      <c r="N179" s="492"/>
      <c r="O179" s="492"/>
    </row>
    <row r="180" spans="1:15" s="512" customFormat="1">
      <c r="A180" s="510"/>
      <c r="B180" s="510"/>
      <c r="C180" s="510"/>
      <c r="D180" s="511"/>
      <c r="E180" s="511"/>
      <c r="F180" s="511"/>
      <c r="G180" s="511"/>
      <c r="H180" s="511"/>
      <c r="I180" s="511"/>
      <c r="J180" s="511"/>
      <c r="K180" s="511"/>
      <c r="M180" s="492"/>
      <c r="N180" s="492"/>
      <c r="O180" s="492"/>
    </row>
    <row r="181" spans="1:15" s="512" customFormat="1">
      <c r="A181" s="510"/>
      <c r="B181" s="510"/>
      <c r="C181" s="510"/>
      <c r="D181" s="511"/>
      <c r="E181" s="511"/>
      <c r="F181" s="511"/>
      <c r="G181" s="511"/>
      <c r="H181" s="511"/>
      <c r="I181" s="511"/>
      <c r="J181" s="511"/>
      <c r="K181" s="511"/>
      <c r="M181" s="492"/>
      <c r="N181" s="492"/>
      <c r="O181" s="492"/>
    </row>
    <row r="182" spans="1:15" s="512" customFormat="1">
      <c r="A182" s="510"/>
      <c r="B182" s="510"/>
      <c r="C182" s="510"/>
      <c r="D182" s="511"/>
      <c r="E182" s="511"/>
      <c r="F182" s="511"/>
      <c r="G182" s="511"/>
      <c r="H182" s="511"/>
      <c r="I182" s="511"/>
      <c r="J182" s="511"/>
      <c r="K182" s="511"/>
      <c r="M182" s="492"/>
      <c r="N182" s="492"/>
      <c r="O182" s="492"/>
    </row>
    <row r="183" spans="1:15" s="512" customFormat="1">
      <c r="A183" s="510"/>
      <c r="B183" s="510"/>
      <c r="C183" s="510"/>
      <c r="D183" s="511"/>
      <c r="E183" s="511"/>
      <c r="F183" s="511"/>
      <c r="G183" s="511"/>
      <c r="H183" s="511"/>
      <c r="I183" s="511"/>
      <c r="J183" s="511"/>
      <c r="K183" s="511"/>
      <c r="M183" s="492"/>
      <c r="N183" s="492"/>
      <c r="O183" s="492"/>
    </row>
    <row r="184" spans="1:15" s="512" customFormat="1">
      <c r="A184" s="510"/>
      <c r="B184" s="510"/>
      <c r="C184" s="510"/>
      <c r="D184" s="511"/>
      <c r="E184" s="511"/>
      <c r="F184" s="511"/>
      <c r="G184" s="511"/>
      <c r="H184" s="511"/>
      <c r="I184" s="511"/>
      <c r="J184" s="511"/>
      <c r="K184" s="511"/>
      <c r="M184" s="492"/>
      <c r="N184" s="492"/>
      <c r="O184" s="492"/>
    </row>
    <row r="185" spans="1:15" s="512" customFormat="1">
      <c r="A185" s="510"/>
      <c r="B185" s="510"/>
      <c r="C185" s="510"/>
      <c r="D185" s="511"/>
      <c r="E185" s="511"/>
      <c r="F185" s="511"/>
      <c r="G185" s="511"/>
      <c r="H185" s="511"/>
      <c r="I185" s="511"/>
      <c r="J185" s="511"/>
      <c r="K185" s="511"/>
      <c r="M185" s="492"/>
      <c r="N185" s="492"/>
      <c r="O185" s="492"/>
    </row>
    <row r="186" spans="1:15" s="512" customFormat="1">
      <c r="A186" s="510"/>
      <c r="B186" s="510"/>
      <c r="C186" s="510"/>
      <c r="D186" s="511"/>
      <c r="E186" s="511"/>
      <c r="F186" s="511"/>
      <c r="G186" s="511"/>
      <c r="H186" s="511"/>
      <c r="I186" s="511"/>
      <c r="J186" s="511"/>
      <c r="K186" s="511"/>
      <c r="M186" s="492"/>
      <c r="N186" s="492"/>
      <c r="O186" s="492"/>
    </row>
    <row r="187" spans="1:15" s="512" customFormat="1">
      <c r="A187" s="510"/>
      <c r="B187" s="510"/>
      <c r="C187" s="510"/>
      <c r="D187" s="511"/>
      <c r="E187" s="511"/>
      <c r="F187" s="511"/>
      <c r="G187" s="511"/>
      <c r="H187" s="511"/>
      <c r="I187" s="511"/>
      <c r="J187" s="511"/>
      <c r="K187" s="511"/>
      <c r="M187" s="492"/>
      <c r="N187" s="492"/>
      <c r="O187" s="492"/>
    </row>
    <row r="188" spans="1:15" s="512" customFormat="1">
      <c r="A188" s="510"/>
      <c r="B188" s="510"/>
      <c r="C188" s="510"/>
      <c r="D188" s="511"/>
      <c r="E188" s="511"/>
      <c r="F188" s="511"/>
      <c r="G188" s="511"/>
      <c r="H188" s="511"/>
      <c r="I188" s="511"/>
      <c r="J188" s="511"/>
      <c r="K188" s="511"/>
      <c r="M188" s="492"/>
      <c r="N188" s="492"/>
      <c r="O188" s="492"/>
    </row>
    <row r="189" spans="1:15" s="512" customFormat="1">
      <c r="A189" s="510"/>
      <c r="B189" s="510"/>
      <c r="C189" s="510"/>
      <c r="D189" s="511"/>
      <c r="E189" s="511"/>
      <c r="F189" s="511"/>
      <c r="G189" s="511"/>
      <c r="H189" s="511"/>
      <c r="I189" s="511"/>
      <c r="J189" s="511"/>
      <c r="K189" s="511"/>
      <c r="M189" s="492"/>
      <c r="N189" s="492"/>
      <c r="O189" s="492"/>
    </row>
    <row r="190" spans="1:15" s="512" customFormat="1">
      <c r="A190" s="510"/>
      <c r="B190" s="510"/>
      <c r="C190" s="510"/>
      <c r="D190" s="511"/>
      <c r="E190" s="511"/>
      <c r="F190" s="511"/>
      <c r="G190" s="511"/>
      <c r="H190" s="511"/>
      <c r="I190" s="511"/>
      <c r="J190" s="511"/>
      <c r="K190" s="511"/>
      <c r="M190" s="492"/>
      <c r="N190" s="492"/>
      <c r="O190" s="492"/>
    </row>
    <row r="191" spans="1:15" s="512" customFormat="1">
      <c r="A191" s="513"/>
      <c r="B191" s="513"/>
      <c r="C191" s="513"/>
      <c r="D191" s="511"/>
      <c r="E191" s="511"/>
      <c r="F191" s="511"/>
      <c r="G191" s="511"/>
      <c r="H191" s="511"/>
      <c r="I191" s="511"/>
      <c r="J191" s="511"/>
      <c r="K191" s="511"/>
      <c r="M191" s="492"/>
      <c r="N191" s="492"/>
      <c r="O191" s="492"/>
    </row>
    <row r="192" spans="1:15" s="512" customFormat="1">
      <c r="A192" s="513"/>
      <c r="B192" s="513"/>
      <c r="C192" s="513"/>
      <c r="D192" s="511"/>
      <c r="E192" s="511"/>
      <c r="F192" s="511"/>
      <c r="G192" s="511"/>
      <c r="H192" s="511"/>
      <c r="I192" s="511"/>
      <c r="J192" s="511"/>
      <c r="K192" s="511"/>
      <c r="M192" s="492"/>
      <c r="N192" s="492"/>
      <c r="O192" s="492"/>
    </row>
    <row r="193" spans="1:15" s="512" customFormat="1">
      <c r="A193" s="513"/>
      <c r="B193" s="513"/>
      <c r="C193" s="513"/>
      <c r="D193" s="511"/>
      <c r="E193" s="511"/>
      <c r="F193" s="511"/>
      <c r="G193" s="511"/>
      <c r="H193" s="511"/>
      <c r="I193" s="511"/>
      <c r="J193" s="511"/>
      <c r="K193" s="511"/>
      <c r="M193" s="492"/>
      <c r="N193" s="492"/>
      <c r="O193" s="492"/>
    </row>
    <row r="194" spans="1:15" s="512" customFormat="1">
      <c r="A194" s="513"/>
      <c r="B194" s="513"/>
      <c r="C194" s="513"/>
      <c r="D194" s="511"/>
      <c r="E194" s="511"/>
      <c r="F194" s="511"/>
      <c r="G194" s="511"/>
      <c r="H194" s="511"/>
      <c r="I194" s="511"/>
      <c r="J194" s="511"/>
      <c r="K194" s="511"/>
      <c r="M194" s="492"/>
      <c r="N194" s="492"/>
      <c r="O194" s="492"/>
    </row>
    <row r="195" spans="1:15" s="512" customFormat="1">
      <c r="A195" s="513"/>
      <c r="B195" s="513"/>
      <c r="C195" s="513"/>
      <c r="D195" s="511"/>
      <c r="E195" s="511"/>
      <c r="F195" s="511"/>
      <c r="G195" s="511"/>
      <c r="H195" s="511"/>
      <c r="I195" s="511"/>
      <c r="J195" s="511"/>
      <c r="K195" s="511"/>
      <c r="M195" s="492"/>
      <c r="N195" s="492"/>
      <c r="O195" s="492"/>
    </row>
    <row r="196" spans="1:15" s="512" customFormat="1">
      <c r="A196" s="513"/>
      <c r="B196" s="513"/>
      <c r="C196" s="513"/>
      <c r="D196" s="511"/>
      <c r="E196" s="511"/>
      <c r="F196" s="511"/>
      <c r="G196" s="511"/>
      <c r="H196" s="511"/>
      <c r="I196" s="511"/>
      <c r="J196" s="511"/>
      <c r="K196" s="511"/>
      <c r="M196" s="492"/>
      <c r="N196" s="492"/>
      <c r="O196" s="492"/>
    </row>
    <row r="197" spans="1:15" s="512" customFormat="1">
      <c r="A197" s="513"/>
      <c r="B197" s="513"/>
      <c r="C197" s="513"/>
      <c r="D197" s="511"/>
      <c r="E197" s="511"/>
      <c r="F197" s="511"/>
      <c r="G197" s="511"/>
      <c r="H197" s="511"/>
      <c r="I197" s="511"/>
      <c r="J197" s="511"/>
      <c r="K197" s="511"/>
      <c r="M197" s="492"/>
      <c r="N197" s="492"/>
      <c r="O197" s="492"/>
    </row>
    <row r="198" spans="1:15" s="512" customFormat="1">
      <c r="A198" s="513"/>
      <c r="B198" s="513"/>
      <c r="C198" s="513"/>
      <c r="D198" s="511"/>
      <c r="E198" s="511"/>
      <c r="F198" s="511"/>
      <c r="G198" s="511"/>
      <c r="H198" s="511"/>
      <c r="I198" s="511"/>
      <c r="J198" s="511"/>
      <c r="K198" s="511"/>
      <c r="M198" s="492"/>
      <c r="N198" s="492"/>
      <c r="O198" s="492"/>
    </row>
    <row r="199" spans="1:15" s="512" customFormat="1">
      <c r="A199" s="513"/>
      <c r="B199" s="513"/>
      <c r="C199" s="513"/>
      <c r="D199" s="511"/>
      <c r="E199" s="511"/>
      <c r="F199" s="511"/>
      <c r="G199" s="511"/>
      <c r="H199" s="511"/>
      <c r="I199" s="511"/>
      <c r="J199" s="511"/>
      <c r="K199" s="511"/>
      <c r="M199" s="492"/>
      <c r="N199" s="492"/>
      <c r="O199" s="492"/>
    </row>
    <row r="200" spans="1:15" s="512" customFormat="1">
      <c r="A200" s="513"/>
      <c r="B200" s="513"/>
      <c r="C200" s="513"/>
      <c r="D200" s="511"/>
      <c r="E200" s="511"/>
      <c r="F200" s="511"/>
      <c r="G200" s="511"/>
      <c r="H200" s="511"/>
      <c r="I200" s="511"/>
      <c r="J200" s="511"/>
      <c r="K200" s="511"/>
      <c r="M200" s="492"/>
      <c r="N200" s="492"/>
      <c r="O200" s="492"/>
    </row>
    <row r="201" spans="1:15" s="512" customFormat="1">
      <c r="A201" s="513"/>
      <c r="B201" s="513"/>
      <c r="C201" s="513"/>
      <c r="D201" s="511"/>
      <c r="E201" s="511"/>
      <c r="F201" s="511"/>
      <c r="G201" s="511"/>
      <c r="H201" s="511"/>
      <c r="I201" s="511"/>
      <c r="J201" s="511"/>
      <c r="K201" s="511"/>
      <c r="M201" s="492"/>
      <c r="N201" s="492"/>
      <c r="O201" s="492"/>
    </row>
    <row r="202" spans="1:15" s="512" customFormat="1">
      <c r="A202" s="513"/>
      <c r="B202" s="513"/>
      <c r="C202" s="513"/>
      <c r="D202" s="511"/>
      <c r="E202" s="511"/>
      <c r="F202" s="511"/>
      <c r="G202" s="511"/>
      <c r="H202" s="511"/>
      <c r="I202" s="511"/>
      <c r="J202" s="511"/>
      <c r="K202" s="511"/>
      <c r="M202" s="492"/>
      <c r="N202" s="492"/>
      <c r="O202" s="492"/>
    </row>
    <row r="203" spans="1:15" s="512" customFormat="1">
      <c r="A203" s="513"/>
      <c r="B203" s="513"/>
      <c r="C203" s="513"/>
      <c r="D203" s="511"/>
      <c r="E203" s="511"/>
      <c r="F203" s="511"/>
      <c r="G203" s="511"/>
      <c r="H203" s="511"/>
      <c r="I203" s="511"/>
      <c r="J203" s="511"/>
      <c r="K203" s="511"/>
      <c r="M203" s="492"/>
      <c r="N203" s="492"/>
      <c r="O203" s="492"/>
    </row>
    <row r="204" spans="1:15" s="512" customFormat="1">
      <c r="A204" s="513"/>
      <c r="B204" s="513"/>
      <c r="C204" s="513"/>
      <c r="D204" s="511"/>
      <c r="E204" s="511"/>
      <c r="F204" s="511"/>
      <c r="G204" s="511"/>
      <c r="H204" s="511"/>
      <c r="I204" s="511"/>
      <c r="J204" s="511"/>
      <c r="K204" s="511"/>
      <c r="M204" s="492"/>
      <c r="N204" s="492"/>
      <c r="O204" s="492"/>
    </row>
    <row r="205" spans="1:15" s="512" customFormat="1">
      <c r="A205" s="513"/>
      <c r="B205" s="513"/>
      <c r="C205" s="513"/>
      <c r="D205" s="511"/>
      <c r="E205" s="511"/>
      <c r="F205" s="511"/>
      <c r="G205" s="511"/>
      <c r="H205" s="511"/>
      <c r="I205" s="511"/>
      <c r="J205" s="511"/>
      <c r="K205" s="511"/>
      <c r="M205" s="492"/>
      <c r="N205" s="492"/>
      <c r="O205" s="492"/>
    </row>
    <row r="206" spans="1:15" s="512" customFormat="1">
      <c r="A206" s="513"/>
      <c r="B206" s="513"/>
      <c r="C206" s="513"/>
      <c r="D206" s="511"/>
      <c r="E206" s="511"/>
      <c r="F206" s="511"/>
      <c r="G206" s="511"/>
      <c r="H206" s="511"/>
      <c r="I206" s="511"/>
      <c r="J206" s="511"/>
      <c r="K206" s="511"/>
      <c r="M206" s="492"/>
      <c r="N206" s="492"/>
      <c r="O206" s="492"/>
    </row>
    <row r="207" spans="1:15" s="512" customFormat="1">
      <c r="A207" s="513"/>
      <c r="B207" s="513"/>
      <c r="C207" s="513"/>
      <c r="D207" s="511"/>
      <c r="E207" s="511"/>
      <c r="F207" s="511"/>
      <c r="G207" s="511"/>
      <c r="H207" s="511"/>
      <c r="I207" s="511"/>
      <c r="J207" s="511"/>
      <c r="K207" s="511"/>
      <c r="M207" s="492"/>
      <c r="N207" s="492"/>
      <c r="O207" s="492"/>
    </row>
    <row r="208" spans="1:15" s="512" customFormat="1">
      <c r="A208" s="513"/>
      <c r="B208" s="513"/>
      <c r="C208" s="513"/>
      <c r="D208" s="511"/>
      <c r="E208" s="511"/>
      <c r="F208" s="511"/>
      <c r="G208" s="511"/>
      <c r="H208" s="511"/>
      <c r="I208" s="511"/>
      <c r="J208" s="511"/>
      <c r="K208" s="511"/>
      <c r="M208" s="492"/>
      <c r="N208" s="492"/>
      <c r="O208" s="492"/>
    </row>
    <row r="209" spans="1:15" s="512" customFormat="1">
      <c r="A209" s="513"/>
      <c r="B209" s="513"/>
      <c r="C209" s="513"/>
      <c r="D209" s="511"/>
      <c r="E209" s="511"/>
      <c r="F209" s="511"/>
      <c r="G209" s="511"/>
      <c r="H209" s="511"/>
      <c r="I209" s="511"/>
      <c r="J209" s="511"/>
      <c r="K209" s="511"/>
      <c r="M209" s="492"/>
      <c r="N209" s="492"/>
      <c r="O209" s="492"/>
    </row>
    <row r="210" spans="1:15" s="512" customFormat="1">
      <c r="A210" s="513"/>
      <c r="B210" s="513"/>
      <c r="C210" s="513"/>
      <c r="D210" s="511"/>
      <c r="E210" s="511"/>
      <c r="F210" s="511"/>
      <c r="G210" s="511"/>
      <c r="H210" s="511"/>
      <c r="I210" s="511"/>
      <c r="J210" s="511"/>
      <c r="K210" s="511"/>
      <c r="M210" s="492"/>
      <c r="N210" s="492"/>
      <c r="O210" s="492"/>
    </row>
    <row r="211" spans="1:15" s="512" customFormat="1">
      <c r="A211" s="513"/>
      <c r="B211" s="513"/>
      <c r="C211" s="513"/>
      <c r="D211" s="511"/>
      <c r="E211" s="511"/>
      <c r="F211" s="511"/>
      <c r="G211" s="511"/>
      <c r="H211" s="511"/>
      <c r="I211" s="511"/>
      <c r="J211" s="511"/>
      <c r="K211" s="511"/>
      <c r="M211" s="492"/>
      <c r="N211" s="492"/>
      <c r="O211" s="492"/>
    </row>
    <row r="212" spans="1:15" s="512" customFormat="1">
      <c r="A212" s="513"/>
      <c r="B212" s="513"/>
      <c r="C212" s="513"/>
      <c r="D212" s="511"/>
      <c r="E212" s="511"/>
      <c r="F212" s="511"/>
      <c r="G212" s="511"/>
      <c r="H212" s="511"/>
      <c r="I212" s="511"/>
      <c r="J212" s="511"/>
      <c r="K212" s="511"/>
      <c r="M212" s="492"/>
      <c r="N212" s="492"/>
      <c r="O212" s="492"/>
    </row>
    <row r="213" spans="1:15" s="512" customFormat="1">
      <c r="A213" s="513"/>
      <c r="B213" s="513"/>
      <c r="C213" s="513"/>
      <c r="D213" s="511"/>
      <c r="E213" s="511"/>
      <c r="F213" s="511"/>
      <c r="G213" s="511"/>
      <c r="H213" s="511"/>
      <c r="I213" s="511"/>
      <c r="J213" s="511"/>
      <c r="K213" s="511"/>
      <c r="M213" s="492"/>
      <c r="N213" s="492"/>
      <c r="O213" s="492"/>
    </row>
    <row r="214" spans="1:15" s="512" customFormat="1">
      <c r="A214" s="513"/>
      <c r="B214" s="513"/>
      <c r="C214" s="513"/>
      <c r="D214" s="511"/>
      <c r="E214" s="511"/>
      <c r="F214" s="511"/>
      <c r="G214" s="511"/>
      <c r="H214" s="511"/>
      <c r="I214" s="511"/>
      <c r="J214" s="511"/>
      <c r="K214" s="511"/>
      <c r="M214" s="492"/>
      <c r="N214" s="492"/>
      <c r="O214" s="492"/>
    </row>
    <row r="215" spans="1:15" s="512" customFormat="1">
      <c r="A215" s="513"/>
      <c r="B215" s="513"/>
      <c r="C215" s="513"/>
      <c r="D215" s="511"/>
      <c r="E215" s="511"/>
      <c r="F215" s="511"/>
      <c r="G215" s="511"/>
      <c r="H215" s="511"/>
      <c r="I215" s="511"/>
      <c r="J215" s="511"/>
      <c r="K215" s="511"/>
      <c r="M215" s="492"/>
      <c r="N215" s="492"/>
      <c r="O215" s="492"/>
    </row>
    <row r="216" spans="1:15" s="512" customFormat="1">
      <c r="A216" s="513"/>
      <c r="B216" s="513"/>
      <c r="C216" s="513"/>
      <c r="D216" s="511"/>
      <c r="E216" s="511"/>
      <c r="F216" s="511"/>
      <c r="G216" s="511"/>
      <c r="H216" s="511"/>
      <c r="I216" s="511"/>
      <c r="J216" s="511"/>
      <c r="K216" s="511"/>
      <c r="M216" s="492"/>
      <c r="N216" s="492"/>
      <c r="O216" s="492"/>
    </row>
    <row r="217" spans="1:15" s="512" customFormat="1">
      <c r="A217" s="513"/>
      <c r="B217" s="513"/>
      <c r="C217" s="513"/>
      <c r="D217" s="511"/>
      <c r="E217" s="511"/>
      <c r="F217" s="511"/>
      <c r="G217" s="511"/>
      <c r="H217" s="511"/>
      <c r="I217" s="511"/>
      <c r="J217" s="511"/>
      <c r="K217" s="511"/>
      <c r="M217" s="492"/>
      <c r="N217" s="492"/>
      <c r="O217" s="492"/>
    </row>
    <row r="218" spans="1:15" s="512" customFormat="1">
      <c r="A218" s="513"/>
      <c r="B218" s="513"/>
      <c r="C218" s="513"/>
      <c r="D218" s="511"/>
      <c r="E218" s="511"/>
      <c r="F218" s="511"/>
      <c r="G218" s="511"/>
      <c r="H218" s="511"/>
      <c r="I218" s="511"/>
      <c r="J218" s="511"/>
      <c r="K218" s="511"/>
      <c r="M218" s="492"/>
      <c r="N218" s="492"/>
      <c r="O218" s="492"/>
    </row>
    <row r="219" spans="1:15" s="512" customFormat="1">
      <c r="A219" s="513"/>
      <c r="B219" s="513"/>
      <c r="C219" s="513"/>
      <c r="D219" s="511"/>
      <c r="E219" s="511"/>
      <c r="F219" s="511"/>
      <c r="G219" s="511"/>
      <c r="H219" s="511"/>
      <c r="I219" s="511"/>
      <c r="J219" s="511"/>
      <c r="K219" s="511"/>
      <c r="M219" s="492"/>
      <c r="N219" s="492"/>
      <c r="O219" s="492"/>
    </row>
    <row r="220" spans="1:15" s="512" customFormat="1">
      <c r="A220" s="513"/>
      <c r="B220" s="513"/>
      <c r="C220" s="513"/>
      <c r="D220" s="511"/>
      <c r="E220" s="511"/>
      <c r="F220" s="511"/>
      <c r="G220" s="511"/>
      <c r="H220" s="511"/>
      <c r="I220" s="511"/>
      <c r="J220" s="511"/>
      <c r="K220" s="511"/>
      <c r="M220" s="492"/>
      <c r="N220" s="492"/>
      <c r="O220" s="492"/>
    </row>
    <row r="221" spans="1:15" s="512" customFormat="1">
      <c r="A221" s="513"/>
      <c r="B221" s="513"/>
      <c r="C221" s="513"/>
      <c r="D221" s="511"/>
      <c r="E221" s="511"/>
      <c r="F221" s="511"/>
      <c r="G221" s="511"/>
      <c r="H221" s="511"/>
      <c r="I221" s="511"/>
      <c r="J221" s="511"/>
      <c r="K221" s="511"/>
      <c r="M221" s="492"/>
      <c r="N221" s="492"/>
      <c r="O221" s="492"/>
    </row>
    <row r="222" spans="1:15" s="512" customFormat="1">
      <c r="A222" s="513"/>
      <c r="B222" s="513"/>
      <c r="C222" s="513"/>
      <c r="D222" s="511"/>
      <c r="E222" s="511"/>
      <c r="F222" s="511"/>
      <c r="G222" s="511"/>
      <c r="H222" s="511"/>
      <c r="I222" s="511"/>
      <c r="J222" s="511"/>
      <c r="K222" s="511"/>
      <c r="M222" s="492"/>
      <c r="N222" s="492"/>
      <c r="O222" s="492"/>
    </row>
    <row r="223" spans="1:15" s="512" customFormat="1">
      <c r="A223" s="513"/>
      <c r="B223" s="513"/>
      <c r="C223" s="513"/>
      <c r="D223" s="511"/>
      <c r="E223" s="511"/>
      <c r="F223" s="511"/>
      <c r="G223" s="511"/>
      <c r="H223" s="511"/>
      <c r="I223" s="511"/>
      <c r="J223" s="511"/>
      <c r="K223" s="511"/>
      <c r="M223" s="492"/>
      <c r="N223" s="492"/>
      <c r="O223" s="492"/>
    </row>
    <row r="224" spans="1:15" s="512" customFormat="1">
      <c r="A224" s="513"/>
      <c r="B224" s="513"/>
      <c r="C224" s="513"/>
      <c r="D224" s="511"/>
      <c r="E224" s="511"/>
      <c r="F224" s="511"/>
      <c r="G224" s="511"/>
      <c r="H224" s="511"/>
      <c r="I224" s="511"/>
      <c r="J224" s="511"/>
      <c r="K224" s="511"/>
      <c r="M224" s="492"/>
      <c r="N224" s="492"/>
      <c r="O224" s="492"/>
    </row>
    <row r="225" spans="1:15" s="512" customFormat="1">
      <c r="A225" s="513"/>
      <c r="B225" s="513"/>
      <c r="C225" s="513"/>
      <c r="D225" s="511"/>
      <c r="E225" s="511"/>
      <c r="F225" s="511"/>
      <c r="G225" s="511"/>
      <c r="H225" s="511"/>
      <c r="I225" s="511"/>
      <c r="J225" s="511"/>
      <c r="K225" s="511"/>
      <c r="M225" s="492"/>
      <c r="N225" s="492"/>
      <c r="O225" s="492"/>
    </row>
    <row r="226" spans="1:15" s="512" customFormat="1">
      <c r="A226" s="513"/>
      <c r="B226" s="513"/>
      <c r="C226" s="513"/>
      <c r="D226" s="511"/>
      <c r="E226" s="511"/>
      <c r="F226" s="511"/>
      <c r="G226" s="511"/>
      <c r="H226" s="511"/>
      <c r="I226" s="511"/>
      <c r="J226" s="511"/>
      <c r="K226" s="511"/>
      <c r="M226" s="492"/>
      <c r="N226" s="492"/>
      <c r="O226" s="492"/>
    </row>
    <row r="227" spans="1:15" s="512" customFormat="1">
      <c r="A227" s="513"/>
      <c r="B227" s="513"/>
      <c r="C227" s="513"/>
      <c r="D227" s="511"/>
      <c r="E227" s="511"/>
      <c r="F227" s="511"/>
      <c r="G227" s="511"/>
      <c r="H227" s="511"/>
      <c r="I227" s="511"/>
      <c r="J227" s="511"/>
      <c r="K227" s="511"/>
      <c r="M227" s="492"/>
      <c r="N227" s="492"/>
      <c r="O227" s="492"/>
    </row>
    <row r="228" spans="1:15" s="512" customFormat="1">
      <c r="A228" s="513"/>
      <c r="B228" s="513"/>
      <c r="C228" s="513"/>
      <c r="D228" s="511"/>
      <c r="E228" s="511"/>
      <c r="F228" s="511"/>
      <c r="G228" s="511"/>
      <c r="H228" s="511"/>
      <c r="I228" s="511"/>
      <c r="J228" s="511"/>
      <c r="K228" s="511"/>
      <c r="M228" s="492"/>
      <c r="N228" s="492"/>
      <c r="O228" s="492"/>
    </row>
    <row r="229" spans="1:15" s="512" customFormat="1">
      <c r="A229" s="513"/>
      <c r="B229" s="513"/>
      <c r="C229" s="513"/>
      <c r="D229" s="511"/>
      <c r="E229" s="511"/>
      <c r="F229" s="511"/>
      <c r="G229" s="511"/>
      <c r="H229" s="511"/>
      <c r="I229" s="511"/>
      <c r="J229" s="511"/>
      <c r="K229" s="511"/>
      <c r="M229" s="492"/>
      <c r="N229" s="492"/>
      <c r="O229" s="492"/>
    </row>
    <row r="230" spans="1:15" s="512" customFormat="1">
      <c r="A230" s="513"/>
      <c r="B230" s="513"/>
      <c r="C230" s="513"/>
      <c r="D230" s="511"/>
      <c r="E230" s="511"/>
      <c r="F230" s="511"/>
      <c r="G230" s="511"/>
      <c r="H230" s="511"/>
      <c r="I230" s="511"/>
      <c r="J230" s="511"/>
      <c r="K230" s="511"/>
      <c r="M230" s="492"/>
      <c r="N230" s="492"/>
      <c r="O230" s="492"/>
    </row>
    <row r="231" spans="1:15" s="512" customFormat="1">
      <c r="A231" s="513"/>
      <c r="B231" s="513"/>
      <c r="C231" s="513"/>
      <c r="D231" s="511"/>
      <c r="E231" s="511"/>
      <c r="F231" s="511"/>
      <c r="G231" s="511"/>
      <c r="H231" s="511"/>
      <c r="I231" s="511"/>
      <c r="J231" s="511"/>
      <c r="K231" s="511"/>
      <c r="M231" s="492"/>
      <c r="N231" s="492"/>
      <c r="O231" s="492"/>
    </row>
    <row r="232" spans="1:15" s="512" customFormat="1">
      <c r="A232" s="513"/>
      <c r="B232" s="513"/>
      <c r="C232" s="513"/>
      <c r="D232" s="511"/>
      <c r="E232" s="511"/>
      <c r="F232" s="511"/>
      <c r="G232" s="511"/>
      <c r="H232" s="511"/>
      <c r="I232" s="511"/>
      <c r="J232" s="511"/>
      <c r="K232" s="511"/>
      <c r="M232" s="492"/>
      <c r="N232" s="492"/>
      <c r="O232" s="492"/>
    </row>
    <row r="233" spans="1:15" s="512" customFormat="1">
      <c r="A233" s="513"/>
      <c r="B233" s="513"/>
      <c r="C233" s="513"/>
      <c r="D233" s="511"/>
      <c r="E233" s="511"/>
      <c r="F233" s="511"/>
      <c r="G233" s="511"/>
      <c r="H233" s="511"/>
      <c r="I233" s="511"/>
      <c r="J233" s="511"/>
      <c r="K233" s="511"/>
      <c r="M233" s="492"/>
      <c r="N233" s="492"/>
      <c r="O233" s="492"/>
    </row>
    <row r="234" spans="1:15" s="512" customFormat="1">
      <c r="A234" s="513"/>
      <c r="B234" s="513"/>
      <c r="C234" s="513"/>
      <c r="D234" s="511"/>
      <c r="E234" s="511"/>
      <c r="F234" s="511"/>
      <c r="G234" s="511"/>
      <c r="H234" s="511"/>
      <c r="I234" s="511"/>
      <c r="J234" s="511"/>
      <c r="K234" s="511"/>
      <c r="M234" s="492"/>
      <c r="N234" s="492"/>
      <c r="O234" s="492"/>
    </row>
    <row r="235" spans="1:15" s="512" customFormat="1">
      <c r="A235" s="513"/>
      <c r="B235" s="513"/>
      <c r="C235" s="513"/>
      <c r="D235" s="511"/>
      <c r="E235" s="511"/>
      <c r="F235" s="511"/>
      <c r="G235" s="511"/>
      <c r="H235" s="511"/>
      <c r="I235" s="511"/>
      <c r="J235" s="511"/>
      <c r="K235" s="511"/>
      <c r="M235" s="492"/>
      <c r="N235" s="492"/>
      <c r="O235" s="492"/>
    </row>
    <row r="236" spans="1:15" s="512" customFormat="1">
      <c r="A236" s="513"/>
      <c r="B236" s="513"/>
      <c r="C236" s="513"/>
      <c r="D236" s="511"/>
      <c r="E236" s="511"/>
      <c r="F236" s="511"/>
      <c r="G236" s="511"/>
      <c r="H236" s="511"/>
      <c r="I236" s="511"/>
      <c r="J236" s="511"/>
      <c r="K236" s="511"/>
      <c r="M236" s="492"/>
      <c r="N236" s="492"/>
      <c r="O236" s="492"/>
    </row>
    <row r="237" spans="1:15" s="512" customFormat="1">
      <c r="A237" s="513"/>
      <c r="B237" s="513"/>
      <c r="C237" s="513"/>
      <c r="D237" s="511"/>
      <c r="E237" s="511"/>
      <c r="F237" s="511"/>
      <c r="G237" s="511"/>
      <c r="H237" s="511"/>
      <c r="I237" s="511"/>
      <c r="J237" s="511"/>
      <c r="K237" s="511"/>
      <c r="M237" s="492"/>
      <c r="N237" s="492"/>
      <c r="O237" s="492"/>
    </row>
    <row r="238" spans="1:15" s="512" customFormat="1">
      <c r="A238" s="513"/>
      <c r="B238" s="513"/>
      <c r="C238" s="513"/>
      <c r="D238" s="511"/>
      <c r="E238" s="511"/>
      <c r="F238" s="511"/>
      <c r="G238" s="511"/>
      <c r="H238" s="511"/>
      <c r="I238" s="511"/>
      <c r="J238" s="511"/>
      <c r="K238" s="511"/>
      <c r="M238" s="492"/>
      <c r="N238" s="492"/>
      <c r="O238" s="492"/>
    </row>
    <row r="239" spans="1:15" s="512" customFormat="1">
      <c r="A239" s="513"/>
      <c r="B239" s="513"/>
      <c r="C239" s="513"/>
      <c r="D239" s="511"/>
      <c r="E239" s="511"/>
      <c r="F239" s="511"/>
      <c r="G239" s="511"/>
      <c r="H239" s="511"/>
      <c r="I239" s="511"/>
      <c r="J239" s="511"/>
      <c r="K239" s="511"/>
      <c r="M239" s="492"/>
      <c r="N239" s="492"/>
      <c r="O239" s="492"/>
    </row>
    <row r="240" spans="1:15" s="512" customFormat="1">
      <c r="A240" s="513"/>
      <c r="B240" s="513"/>
      <c r="C240" s="513"/>
      <c r="D240" s="511"/>
      <c r="E240" s="511"/>
      <c r="F240" s="511"/>
      <c r="G240" s="511"/>
      <c r="H240" s="511"/>
      <c r="I240" s="511"/>
      <c r="J240" s="511"/>
      <c r="K240" s="511"/>
      <c r="M240" s="492"/>
      <c r="N240" s="492"/>
      <c r="O240" s="492"/>
    </row>
    <row r="241" spans="1:15" s="512" customFormat="1">
      <c r="A241" s="513"/>
      <c r="B241" s="513"/>
      <c r="C241" s="513"/>
      <c r="D241" s="511"/>
      <c r="E241" s="511"/>
      <c r="F241" s="511"/>
      <c r="G241" s="511"/>
      <c r="H241" s="511"/>
      <c r="I241" s="511"/>
      <c r="J241" s="511"/>
      <c r="K241" s="511"/>
      <c r="M241" s="492"/>
      <c r="N241" s="492"/>
      <c r="O241" s="492"/>
    </row>
    <row r="242" spans="1:15" s="512" customFormat="1">
      <c r="A242" s="513"/>
      <c r="B242" s="513"/>
      <c r="C242" s="513"/>
      <c r="D242" s="511"/>
      <c r="E242" s="511"/>
      <c r="F242" s="511"/>
      <c r="G242" s="511"/>
      <c r="H242" s="511"/>
      <c r="I242" s="511"/>
      <c r="J242" s="511"/>
      <c r="K242" s="511"/>
      <c r="M242" s="492"/>
      <c r="N242" s="492"/>
      <c r="O242" s="492"/>
    </row>
    <row r="243" spans="1:15" s="512" customFormat="1">
      <c r="A243" s="513"/>
      <c r="B243" s="513"/>
      <c r="C243" s="513"/>
      <c r="D243" s="511"/>
      <c r="E243" s="511"/>
      <c r="F243" s="511"/>
      <c r="G243" s="511"/>
      <c r="H243" s="511"/>
      <c r="I243" s="511"/>
      <c r="J243" s="511"/>
      <c r="K243" s="511"/>
      <c r="M243" s="492"/>
      <c r="N243" s="492"/>
      <c r="O243" s="492"/>
    </row>
    <row r="244" spans="1:15" s="512" customFormat="1">
      <c r="A244" s="513"/>
      <c r="B244" s="513"/>
      <c r="C244" s="513"/>
      <c r="D244" s="511"/>
      <c r="E244" s="511"/>
      <c r="F244" s="511"/>
      <c r="G244" s="511"/>
      <c r="H244" s="511"/>
      <c r="I244" s="511"/>
      <c r="J244" s="511"/>
      <c r="K244" s="511"/>
      <c r="M244" s="492"/>
      <c r="N244" s="492"/>
      <c r="O244" s="492"/>
    </row>
    <row r="245" spans="1:15" s="512" customFormat="1">
      <c r="A245" s="513"/>
      <c r="B245" s="513"/>
      <c r="C245" s="513"/>
      <c r="D245" s="511"/>
      <c r="E245" s="511"/>
      <c r="F245" s="511"/>
      <c r="G245" s="511"/>
      <c r="H245" s="511"/>
      <c r="I245" s="511"/>
      <c r="J245" s="511"/>
      <c r="K245" s="511"/>
      <c r="M245" s="492"/>
      <c r="N245" s="492"/>
      <c r="O245" s="492"/>
    </row>
    <row r="246" spans="1:15" s="512" customFormat="1">
      <c r="A246" s="513"/>
      <c r="B246" s="513"/>
      <c r="C246" s="513"/>
      <c r="D246" s="511"/>
      <c r="E246" s="511"/>
      <c r="F246" s="511"/>
      <c r="G246" s="511"/>
      <c r="H246" s="511"/>
      <c r="I246" s="511"/>
      <c r="J246" s="511"/>
      <c r="K246" s="511"/>
      <c r="M246" s="492"/>
      <c r="N246" s="492"/>
      <c r="O246" s="492"/>
    </row>
    <row r="247" spans="1:15" s="512" customFormat="1">
      <c r="A247" s="513"/>
      <c r="B247" s="513"/>
      <c r="C247" s="513"/>
      <c r="D247" s="511"/>
      <c r="E247" s="511"/>
      <c r="F247" s="511"/>
      <c r="G247" s="511"/>
      <c r="H247" s="511"/>
      <c r="I247" s="511"/>
      <c r="J247" s="511"/>
      <c r="K247" s="511"/>
      <c r="M247" s="492"/>
      <c r="N247" s="492"/>
      <c r="O247" s="492"/>
    </row>
    <row r="248" spans="1:15" s="512" customFormat="1">
      <c r="A248" s="513"/>
      <c r="B248" s="513"/>
      <c r="C248" s="513"/>
      <c r="D248" s="511"/>
      <c r="E248" s="511"/>
      <c r="F248" s="511"/>
      <c r="G248" s="511"/>
      <c r="H248" s="511"/>
      <c r="I248" s="511"/>
      <c r="J248" s="511"/>
      <c r="K248" s="511"/>
      <c r="M248" s="492"/>
      <c r="N248" s="492"/>
      <c r="O248" s="492"/>
    </row>
    <row r="249" spans="1:15" s="512" customFormat="1">
      <c r="A249" s="513"/>
      <c r="B249" s="513"/>
      <c r="C249" s="513"/>
      <c r="D249" s="511"/>
      <c r="E249" s="511"/>
      <c r="F249" s="511"/>
      <c r="G249" s="511"/>
      <c r="H249" s="511"/>
      <c r="I249" s="511"/>
      <c r="J249" s="511"/>
      <c r="K249" s="511"/>
      <c r="M249" s="492"/>
      <c r="N249" s="492"/>
      <c r="O249" s="492"/>
    </row>
    <row r="250" spans="1:15" s="512" customFormat="1">
      <c r="A250" s="513"/>
      <c r="B250" s="513"/>
      <c r="C250" s="513"/>
      <c r="D250" s="511"/>
      <c r="E250" s="511"/>
      <c r="F250" s="511"/>
      <c r="G250" s="511"/>
      <c r="H250" s="511"/>
      <c r="I250" s="511"/>
      <c r="J250" s="511"/>
      <c r="K250" s="511"/>
      <c r="M250" s="492"/>
      <c r="N250" s="492"/>
      <c r="O250" s="492"/>
    </row>
    <row r="251" spans="1:15" s="512" customFormat="1">
      <c r="A251" s="513"/>
      <c r="B251" s="513"/>
      <c r="C251" s="513"/>
      <c r="D251" s="511"/>
      <c r="E251" s="511"/>
      <c r="F251" s="511"/>
      <c r="G251" s="511"/>
      <c r="H251" s="511"/>
      <c r="I251" s="511"/>
      <c r="J251" s="511"/>
      <c r="K251" s="511"/>
      <c r="M251" s="492"/>
      <c r="N251" s="492"/>
      <c r="O251" s="492"/>
    </row>
    <row r="252" spans="1:15" s="512" customFormat="1">
      <c r="A252" s="513"/>
      <c r="B252" s="513"/>
      <c r="C252" s="513"/>
      <c r="D252" s="511"/>
      <c r="E252" s="511"/>
      <c r="F252" s="511"/>
      <c r="G252" s="511"/>
      <c r="H252" s="511"/>
      <c r="I252" s="511"/>
      <c r="J252" s="511"/>
      <c r="K252" s="511"/>
      <c r="M252" s="492"/>
      <c r="N252" s="492"/>
      <c r="O252" s="492"/>
    </row>
    <row r="253" spans="1:15" s="512" customFormat="1">
      <c r="A253" s="513"/>
      <c r="B253" s="513"/>
      <c r="C253" s="513"/>
      <c r="D253" s="511"/>
      <c r="E253" s="511"/>
      <c r="F253" s="511"/>
      <c r="G253" s="511"/>
      <c r="H253" s="511"/>
      <c r="I253" s="511"/>
      <c r="J253" s="511"/>
      <c r="K253" s="511"/>
      <c r="M253" s="492"/>
      <c r="N253" s="492"/>
      <c r="O253" s="492"/>
    </row>
    <row r="254" spans="1:15" s="512" customFormat="1">
      <c r="A254" s="513"/>
      <c r="B254" s="513"/>
      <c r="C254" s="513"/>
      <c r="D254" s="511"/>
      <c r="E254" s="511"/>
      <c r="F254" s="511"/>
      <c r="G254" s="511"/>
      <c r="H254" s="511"/>
      <c r="I254" s="511"/>
      <c r="J254" s="511"/>
      <c r="K254" s="511"/>
      <c r="M254" s="492"/>
      <c r="N254" s="492"/>
      <c r="O254" s="492"/>
    </row>
    <row r="255" spans="1:15" s="512" customFormat="1">
      <c r="A255" s="513"/>
      <c r="B255" s="513"/>
      <c r="C255" s="513"/>
      <c r="D255" s="511"/>
      <c r="E255" s="511"/>
      <c r="F255" s="511"/>
      <c r="G255" s="511"/>
      <c r="H255" s="511"/>
      <c r="I255" s="511"/>
      <c r="J255" s="511"/>
      <c r="K255" s="511"/>
      <c r="M255" s="492"/>
      <c r="N255" s="492"/>
      <c r="O255" s="492"/>
    </row>
    <row r="256" spans="1:15" s="512" customFormat="1">
      <c r="A256" s="513"/>
      <c r="B256" s="513"/>
      <c r="C256" s="513"/>
      <c r="D256" s="511"/>
      <c r="E256" s="511"/>
      <c r="F256" s="511"/>
      <c r="G256" s="511"/>
      <c r="H256" s="511"/>
      <c r="I256" s="511"/>
      <c r="J256" s="511"/>
      <c r="K256" s="511"/>
      <c r="M256" s="492"/>
      <c r="N256" s="492"/>
      <c r="O256" s="492"/>
    </row>
    <row r="257" spans="1:15" s="512" customFormat="1">
      <c r="A257" s="513"/>
      <c r="B257" s="513"/>
      <c r="C257" s="513"/>
      <c r="D257" s="511"/>
      <c r="E257" s="511"/>
      <c r="F257" s="511"/>
      <c r="G257" s="511"/>
      <c r="H257" s="511"/>
      <c r="I257" s="511"/>
      <c r="J257" s="511"/>
      <c r="K257" s="511"/>
      <c r="M257" s="492"/>
      <c r="N257" s="492"/>
      <c r="O257" s="492"/>
    </row>
    <row r="258" spans="1:15" s="512" customFormat="1">
      <c r="A258" s="513"/>
      <c r="B258" s="513"/>
      <c r="C258" s="513"/>
      <c r="D258" s="511"/>
      <c r="E258" s="511"/>
      <c r="F258" s="511"/>
      <c r="G258" s="511"/>
      <c r="H258" s="511"/>
      <c r="I258" s="511"/>
      <c r="J258" s="511"/>
      <c r="K258" s="511"/>
      <c r="M258" s="492"/>
      <c r="N258" s="492"/>
      <c r="O258" s="492"/>
    </row>
    <row r="259" spans="1:15" s="512" customFormat="1">
      <c r="A259" s="513"/>
      <c r="B259" s="513"/>
      <c r="C259" s="513"/>
      <c r="D259" s="511"/>
      <c r="E259" s="511"/>
      <c r="F259" s="511"/>
      <c r="G259" s="511"/>
      <c r="H259" s="511"/>
      <c r="I259" s="511"/>
      <c r="J259" s="511"/>
      <c r="K259" s="511"/>
      <c r="M259" s="492"/>
      <c r="N259" s="492"/>
      <c r="O259" s="492"/>
    </row>
    <row r="260" spans="1:15" s="512" customFormat="1">
      <c r="A260" s="513"/>
      <c r="B260" s="513"/>
      <c r="C260" s="513"/>
      <c r="D260" s="511"/>
      <c r="E260" s="511"/>
      <c r="F260" s="511"/>
      <c r="G260" s="511"/>
      <c r="H260" s="511"/>
      <c r="I260" s="511"/>
      <c r="J260" s="511"/>
      <c r="K260" s="511"/>
      <c r="M260" s="492"/>
      <c r="N260" s="492"/>
      <c r="O260" s="492"/>
    </row>
    <row r="261" spans="1:15" s="512" customFormat="1">
      <c r="A261" s="513"/>
      <c r="B261" s="513"/>
      <c r="C261" s="513"/>
      <c r="D261" s="511"/>
      <c r="E261" s="511"/>
      <c r="F261" s="511"/>
      <c r="G261" s="511"/>
      <c r="H261" s="511"/>
      <c r="I261" s="511"/>
      <c r="J261" s="511"/>
      <c r="K261" s="511"/>
      <c r="M261" s="492"/>
      <c r="N261" s="492"/>
      <c r="O261" s="492"/>
    </row>
    <row r="262" spans="1:15" s="512" customFormat="1">
      <c r="A262" s="513"/>
      <c r="B262" s="513"/>
      <c r="C262" s="513"/>
      <c r="D262" s="511"/>
      <c r="E262" s="511"/>
      <c r="F262" s="511"/>
      <c r="G262" s="511"/>
      <c r="H262" s="511"/>
      <c r="I262" s="511"/>
      <c r="J262" s="511"/>
      <c r="K262" s="511"/>
      <c r="M262" s="492"/>
      <c r="N262" s="492"/>
      <c r="O262" s="492"/>
    </row>
    <row r="263" spans="1:15" s="512" customFormat="1">
      <c r="A263" s="513"/>
      <c r="B263" s="513"/>
      <c r="C263" s="513"/>
      <c r="D263" s="511"/>
      <c r="E263" s="511"/>
      <c r="F263" s="511"/>
      <c r="G263" s="511"/>
      <c r="H263" s="511"/>
      <c r="I263" s="511"/>
      <c r="J263" s="511"/>
      <c r="K263" s="511"/>
      <c r="M263" s="492"/>
      <c r="N263" s="492"/>
      <c r="O263" s="492"/>
    </row>
    <row r="264" spans="1:15" s="512" customFormat="1">
      <c r="A264" s="513"/>
      <c r="B264" s="513"/>
      <c r="C264" s="513"/>
      <c r="D264" s="511"/>
      <c r="E264" s="511"/>
      <c r="F264" s="511"/>
      <c r="G264" s="511"/>
      <c r="H264" s="511"/>
      <c r="I264" s="511"/>
      <c r="J264" s="511"/>
      <c r="K264" s="511"/>
      <c r="M264" s="492"/>
      <c r="N264" s="492"/>
      <c r="O264" s="492"/>
    </row>
    <row r="265" spans="1:15" s="512" customFormat="1">
      <c r="A265" s="513"/>
      <c r="B265" s="513"/>
      <c r="C265" s="513"/>
      <c r="D265" s="511"/>
      <c r="E265" s="511"/>
      <c r="F265" s="511"/>
      <c r="G265" s="511"/>
      <c r="H265" s="511"/>
      <c r="I265" s="511"/>
      <c r="J265" s="511"/>
      <c r="K265" s="511"/>
      <c r="M265" s="492"/>
      <c r="N265" s="492"/>
      <c r="O265" s="492"/>
    </row>
    <row r="266" spans="1:15" s="512" customFormat="1">
      <c r="A266" s="513"/>
      <c r="B266" s="513"/>
      <c r="C266" s="513"/>
      <c r="D266" s="511"/>
      <c r="E266" s="511"/>
      <c r="F266" s="511"/>
      <c r="G266" s="511"/>
      <c r="H266" s="511"/>
      <c r="I266" s="511"/>
      <c r="J266" s="511"/>
      <c r="K266" s="511"/>
      <c r="M266" s="492"/>
      <c r="N266" s="492"/>
      <c r="O266" s="492"/>
    </row>
    <row r="267" spans="1:15" s="512" customFormat="1">
      <c r="A267" s="513"/>
      <c r="B267" s="513"/>
      <c r="C267" s="513"/>
      <c r="D267" s="511"/>
      <c r="E267" s="511"/>
      <c r="F267" s="511"/>
      <c r="G267" s="511"/>
      <c r="H267" s="511"/>
      <c r="I267" s="511"/>
      <c r="J267" s="511"/>
      <c r="K267" s="511"/>
      <c r="M267" s="492"/>
      <c r="N267" s="492"/>
      <c r="O267" s="492"/>
    </row>
    <row r="268" spans="1:15" s="512" customFormat="1">
      <c r="A268" s="513"/>
      <c r="B268" s="513"/>
      <c r="C268" s="513"/>
      <c r="D268" s="511"/>
      <c r="E268" s="511"/>
      <c r="F268" s="511"/>
      <c r="G268" s="511"/>
      <c r="H268" s="511"/>
      <c r="I268" s="511"/>
      <c r="J268" s="511"/>
      <c r="K268" s="511"/>
      <c r="M268" s="492"/>
      <c r="N268" s="492"/>
      <c r="O268" s="492"/>
    </row>
    <row r="269" spans="1:15" s="512" customFormat="1">
      <c r="A269" s="513"/>
      <c r="B269" s="513"/>
      <c r="C269" s="513"/>
      <c r="D269" s="511"/>
      <c r="E269" s="511"/>
      <c r="F269" s="511"/>
      <c r="G269" s="511"/>
      <c r="H269" s="511"/>
      <c r="I269" s="511"/>
      <c r="J269" s="511"/>
      <c r="K269" s="511"/>
      <c r="M269" s="492"/>
      <c r="N269" s="492"/>
      <c r="O269" s="492"/>
    </row>
    <row r="270" spans="1:15" s="512" customFormat="1">
      <c r="A270" s="513"/>
      <c r="B270" s="513"/>
      <c r="C270" s="513"/>
      <c r="D270" s="511"/>
      <c r="E270" s="511"/>
      <c r="F270" s="511"/>
      <c r="G270" s="511"/>
      <c r="H270" s="511"/>
      <c r="I270" s="511"/>
      <c r="J270" s="511"/>
      <c r="K270" s="511"/>
      <c r="M270" s="492"/>
      <c r="N270" s="492"/>
      <c r="O270" s="492"/>
    </row>
    <row r="271" spans="1:15" s="512" customFormat="1">
      <c r="A271" s="513"/>
      <c r="B271" s="513"/>
      <c r="C271" s="513"/>
      <c r="D271" s="511"/>
      <c r="E271" s="511"/>
      <c r="F271" s="511"/>
      <c r="G271" s="511"/>
      <c r="H271" s="511"/>
      <c r="I271" s="511"/>
      <c r="J271" s="511"/>
      <c r="K271" s="511"/>
      <c r="M271" s="492"/>
      <c r="N271" s="492"/>
      <c r="O271" s="492"/>
    </row>
    <row r="272" spans="1:15" s="512" customFormat="1">
      <c r="A272" s="513"/>
      <c r="B272" s="513"/>
      <c r="C272" s="513"/>
      <c r="D272" s="511"/>
      <c r="E272" s="511"/>
      <c r="F272" s="511"/>
      <c r="G272" s="511"/>
      <c r="H272" s="511"/>
      <c r="I272" s="511"/>
      <c r="J272" s="511"/>
      <c r="K272" s="511"/>
      <c r="M272" s="492"/>
      <c r="N272" s="492"/>
      <c r="O272" s="492"/>
    </row>
    <row r="273" spans="1:15" s="512" customFormat="1">
      <c r="A273" s="513"/>
      <c r="B273" s="513"/>
      <c r="C273" s="513"/>
      <c r="D273" s="511"/>
      <c r="E273" s="511"/>
      <c r="F273" s="511"/>
      <c r="G273" s="511"/>
      <c r="H273" s="511"/>
      <c r="I273" s="511"/>
      <c r="J273" s="511"/>
      <c r="K273" s="511"/>
      <c r="M273" s="492"/>
      <c r="N273" s="492"/>
      <c r="O273" s="492"/>
    </row>
    <row r="274" spans="1:15" s="512" customFormat="1">
      <c r="A274" s="513"/>
      <c r="B274" s="513"/>
      <c r="C274" s="513"/>
      <c r="D274" s="511"/>
      <c r="E274" s="511"/>
      <c r="F274" s="511"/>
      <c r="G274" s="511"/>
      <c r="H274" s="511"/>
      <c r="I274" s="511"/>
      <c r="J274" s="511"/>
      <c r="K274" s="511"/>
      <c r="M274" s="492"/>
      <c r="N274" s="492"/>
      <c r="O274" s="492"/>
    </row>
    <row r="275" spans="1:15" s="512" customFormat="1">
      <c r="A275" s="513"/>
      <c r="B275" s="513"/>
      <c r="C275" s="513"/>
      <c r="D275" s="511"/>
      <c r="E275" s="511"/>
      <c r="F275" s="511"/>
      <c r="G275" s="511"/>
      <c r="H275" s="511"/>
      <c r="I275" s="511"/>
      <c r="J275" s="511"/>
      <c r="K275" s="511"/>
      <c r="M275" s="492"/>
      <c r="N275" s="492"/>
      <c r="O275" s="492"/>
    </row>
    <row r="276" spans="1:15" s="512" customFormat="1">
      <c r="A276" s="513"/>
      <c r="B276" s="513"/>
      <c r="C276" s="513"/>
      <c r="D276" s="511"/>
      <c r="E276" s="511"/>
      <c r="F276" s="511"/>
      <c r="G276" s="511"/>
      <c r="H276" s="511"/>
      <c r="I276" s="511"/>
      <c r="J276" s="511"/>
      <c r="K276" s="511"/>
      <c r="M276" s="492"/>
      <c r="N276" s="492"/>
      <c r="O276" s="492"/>
    </row>
    <row r="277" spans="1:15" s="512" customFormat="1">
      <c r="A277" s="513"/>
      <c r="B277" s="513"/>
      <c r="C277" s="513"/>
      <c r="D277" s="511"/>
      <c r="E277" s="511"/>
      <c r="F277" s="511"/>
      <c r="G277" s="511"/>
      <c r="H277" s="511"/>
      <c r="I277" s="511"/>
      <c r="J277" s="511"/>
      <c r="K277" s="511"/>
      <c r="M277" s="492"/>
      <c r="N277" s="492"/>
      <c r="O277" s="492"/>
    </row>
    <row r="278" spans="1:15" s="512" customFormat="1">
      <c r="A278" s="513"/>
      <c r="B278" s="513"/>
      <c r="C278" s="513"/>
      <c r="D278" s="511"/>
      <c r="E278" s="511"/>
      <c r="F278" s="511"/>
      <c r="G278" s="511"/>
      <c r="H278" s="511"/>
      <c r="I278" s="511"/>
      <c r="J278" s="511"/>
      <c r="K278" s="511"/>
      <c r="M278" s="492"/>
      <c r="N278" s="492"/>
      <c r="O278" s="492"/>
    </row>
    <row r="279" spans="1:15" s="512" customFormat="1">
      <c r="A279" s="513"/>
      <c r="B279" s="513"/>
      <c r="C279" s="513"/>
      <c r="D279" s="511"/>
      <c r="E279" s="511"/>
      <c r="F279" s="511"/>
      <c r="G279" s="511"/>
      <c r="H279" s="511"/>
      <c r="I279" s="511"/>
      <c r="J279" s="511"/>
      <c r="K279" s="511"/>
      <c r="M279" s="492"/>
      <c r="N279" s="492"/>
      <c r="O279" s="492"/>
    </row>
    <row r="280" spans="1:15" s="512" customFormat="1">
      <c r="A280" s="513"/>
      <c r="B280" s="513"/>
      <c r="C280" s="513"/>
      <c r="D280" s="511"/>
      <c r="E280" s="511"/>
      <c r="F280" s="511"/>
      <c r="G280" s="511"/>
      <c r="H280" s="511"/>
      <c r="I280" s="511"/>
      <c r="J280" s="511"/>
      <c r="K280" s="511"/>
      <c r="M280" s="492"/>
      <c r="N280" s="492"/>
      <c r="O280" s="492"/>
    </row>
    <row r="281" spans="1:15" s="512" customFormat="1">
      <c r="A281" s="513"/>
      <c r="B281" s="513"/>
      <c r="C281" s="513"/>
      <c r="D281" s="511"/>
      <c r="E281" s="511"/>
      <c r="F281" s="511"/>
      <c r="G281" s="511"/>
      <c r="H281" s="511"/>
      <c r="I281" s="511"/>
      <c r="J281" s="511"/>
      <c r="K281" s="511"/>
      <c r="M281" s="492"/>
      <c r="N281" s="492"/>
      <c r="O281" s="492"/>
    </row>
    <row r="282" spans="1:15" s="512" customFormat="1">
      <c r="A282" s="513"/>
      <c r="B282" s="513"/>
      <c r="C282" s="513"/>
      <c r="D282" s="511"/>
      <c r="E282" s="511"/>
      <c r="F282" s="511"/>
      <c r="G282" s="511"/>
      <c r="H282" s="511"/>
      <c r="I282" s="511"/>
      <c r="J282" s="511"/>
      <c r="K282" s="511"/>
      <c r="M282" s="492"/>
      <c r="N282" s="492"/>
      <c r="O282" s="492"/>
    </row>
    <row r="283" spans="1:15" s="512" customFormat="1">
      <c r="A283" s="513"/>
      <c r="B283" s="513"/>
      <c r="C283" s="513"/>
      <c r="D283" s="511"/>
      <c r="E283" s="511"/>
      <c r="F283" s="511"/>
      <c r="G283" s="511"/>
      <c r="H283" s="511"/>
      <c r="I283" s="511"/>
      <c r="J283" s="511"/>
      <c r="K283" s="511"/>
      <c r="M283" s="492"/>
      <c r="N283" s="492"/>
      <c r="O283" s="492"/>
    </row>
    <row r="284" spans="1:15" s="512" customFormat="1">
      <c r="A284" s="513"/>
      <c r="B284" s="513"/>
      <c r="C284" s="513"/>
      <c r="D284" s="511"/>
      <c r="E284" s="511"/>
      <c r="F284" s="511"/>
      <c r="G284" s="511"/>
      <c r="H284" s="511"/>
      <c r="I284" s="511"/>
      <c r="J284" s="511"/>
      <c r="K284" s="511"/>
      <c r="M284" s="492"/>
      <c r="N284" s="492"/>
      <c r="O284" s="492"/>
    </row>
    <row r="285" spans="1:15" s="512" customFormat="1">
      <c r="A285" s="513"/>
      <c r="B285" s="513"/>
      <c r="C285" s="513"/>
      <c r="D285" s="511"/>
      <c r="E285" s="511"/>
      <c r="F285" s="511"/>
      <c r="G285" s="511"/>
      <c r="H285" s="511"/>
      <c r="I285" s="511"/>
      <c r="J285" s="511"/>
      <c r="K285" s="511"/>
      <c r="M285" s="492"/>
      <c r="N285" s="492"/>
      <c r="O285" s="492"/>
    </row>
    <row r="286" spans="1:15" s="512" customFormat="1">
      <c r="A286" s="513"/>
      <c r="B286" s="513"/>
      <c r="C286" s="513"/>
      <c r="D286" s="511"/>
      <c r="E286" s="511"/>
      <c r="F286" s="511"/>
      <c r="G286" s="511"/>
      <c r="H286" s="511"/>
      <c r="I286" s="511"/>
      <c r="J286" s="511"/>
      <c r="K286" s="511"/>
      <c r="M286" s="492"/>
      <c r="N286" s="492"/>
      <c r="O286" s="492"/>
    </row>
    <row r="287" spans="1:15" s="512" customFormat="1">
      <c r="A287" s="513"/>
      <c r="B287" s="513"/>
      <c r="C287" s="513"/>
      <c r="D287" s="511"/>
      <c r="E287" s="511"/>
      <c r="F287" s="511"/>
      <c r="G287" s="511"/>
      <c r="H287" s="511"/>
      <c r="I287" s="511"/>
      <c r="J287" s="511"/>
      <c r="K287" s="511"/>
      <c r="M287" s="492"/>
      <c r="N287" s="492"/>
      <c r="O287" s="492"/>
    </row>
    <row r="288" spans="1:15" s="512" customFormat="1">
      <c r="A288" s="513"/>
      <c r="B288" s="513"/>
      <c r="C288" s="513"/>
      <c r="D288" s="511"/>
      <c r="E288" s="511"/>
      <c r="F288" s="511"/>
      <c r="G288" s="511"/>
      <c r="H288" s="511"/>
      <c r="I288" s="511"/>
      <c r="J288" s="511"/>
      <c r="K288" s="511"/>
      <c r="M288" s="492"/>
      <c r="N288" s="492"/>
      <c r="O288" s="492"/>
    </row>
    <row r="289" spans="1:15" s="512" customFormat="1">
      <c r="A289" s="513"/>
      <c r="B289" s="513"/>
      <c r="C289" s="513"/>
      <c r="D289" s="511"/>
      <c r="E289" s="511"/>
      <c r="F289" s="511"/>
      <c r="G289" s="511"/>
      <c r="H289" s="511"/>
      <c r="I289" s="511"/>
      <c r="J289" s="511"/>
      <c r="K289" s="511"/>
      <c r="M289" s="492"/>
      <c r="N289" s="492"/>
      <c r="O289" s="492"/>
    </row>
    <row r="290" spans="1:15" s="512" customFormat="1">
      <c r="A290" s="513"/>
      <c r="B290" s="513"/>
      <c r="C290" s="513"/>
      <c r="D290" s="511"/>
      <c r="E290" s="511"/>
      <c r="F290" s="511"/>
      <c r="G290" s="511"/>
      <c r="H290" s="511"/>
      <c r="I290" s="511"/>
      <c r="J290" s="511"/>
      <c r="K290" s="511"/>
      <c r="M290" s="492"/>
      <c r="N290" s="492"/>
      <c r="O290" s="492"/>
    </row>
    <row r="291" spans="1:15" s="512" customFormat="1">
      <c r="A291" s="513"/>
      <c r="B291" s="513"/>
      <c r="C291" s="513"/>
      <c r="D291" s="511"/>
      <c r="E291" s="511"/>
      <c r="F291" s="511"/>
      <c r="G291" s="511"/>
      <c r="H291" s="511"/>
      <c r="I291" s="511"/>
      <c r="J291" s="511"/>
      <c r="K291" s="511"/>
      <c r="M291" s="492"/>
      <c r="N291" s="492"/>
      <c r="O291" s="492"/>
    </row>
    <row r="292" spans="1:15" s="512" customFormat="1">
      <c r="A292" s="513"/>
      <c r="B292" s="513"/>
      <c r="C292" s="513"/>
      <c r="D292" s="511"/>
      <c r="E292" s="511"/>
      <c r="F292" s="511"/>
      <c r="G292" s="511"/>
      <c r="H292" s="511"/>
      <c r="I292" s="511"/>
      <c r="J292" s="511"/>
      <c r="K292" s="511"/>
      <c r="M292" s="492"/>
      <c r="N292" s="492"/>
      <c r="O292" s="492"/>
    </row>
    <row r="293" spans="1:15" s="512" customFormat="1">
      <c r="A293" s="513"/>
      <c r="B293" s="513"/>
      <c r="C293" s="513"/>
      <c r="D293" s="511"/>
      <c r="E293" s="511"/>
      <c r="F293" s="511"/>
      <c r="G293" s="511"/>
      <c r="H293" s="511"/>
      <c r="I293" s="511"/>
      <c r="J293" s="511"/>
      <c r="K293" s="511"/>
      <c r="M293" s="492"/>
      <c r="N293" s="492"/>
      <c r="O293" s="492"/>
    </row>
    <row r="294" spans="1:15" s="512" customFormat="1">
      <c r="A294" s="513"/>
      <c r="B294" s="513"/>
      <c r="C294" s="513"/>
      <c r="D294" s="511"/>
      <c r="E294" s="511"/>
      <c r="F294" s="511"/>
      <c r="G294" s="511"/>
      <c r="H294" s="511"/>
      <c r="I294" s="511"/>
      <c r="J294" s="511"/>
      <c r="K294" s="511"/>
      <c r="M294" s="492"/>
      <c r="N294" s="492"/>
      <c r="O294" s="492"/>
    </row>
    <row r="295" spans="1:15" s="512" customFormat="1">
      <c r="A295" s="513"/>
      <c r="B295" s="513"/>
      <c r="C295" s="513"/>
      <c r="D295" s="511"/>
      <c r="E295" s="511"/>
      <c r="F295" s="511"/>
      <c r="G295" s="511"/>
      <c r="H295" s="511"/>
      <c r="I295" s="511"/>
      <c r="J295" s="511"/>
      <c r="K295" s="511"/>
      <c r="M295" s="492"/>
      <c r="N295" s="492"/>
      <c r="O295" s="492"/>
    </row>
    <row r="296" spans="1:15" s="512" customFormat="1">
      <c r="A296" s="513"/>
      <c r="B296" s="513"/>
      <c r="C296" s="513"/>
      <c r="D296" s="511"/>
      <c r="E296" s="511"/>
      <c r="F296" s="511"/>
      <c r="G296" s="511"/>
      <c r="H296" s="511"/>
      <c r="I296" s="511"/>
      <c r="J296" s="511"/>
      <c r="K296" s="511"/>
      <c r="M296" s="492"/>
      <c r="N296" s="492"/>
      <c r="O296" s="492"/>
    </row>
    <row r="297" spans="1:15" s="512" customFormat="1">
      <c r="A297" s="513"/>
      <c r="B297" s="513"/>
      <c r="C297" s="513"/>
      <c r="D297" s="511"/>
      <c r="E297" s="511"/>
      <c r="F297" s="511"/>
      <c r="G297" s="511"/>
      <c r="H297" s="511"/>
      <c r="I297" s="511"/>
      <c r="J297" s="511"/>
      <c r="K297" s="511"/>
      <c r="M297" s="492"/>
      <c r="N297" s="492"/>
      <c r="O297" s="492"/>
    </row>
    <row r="298" spans="1:15" s="512" customFormat="1">
      <c r="A298" s="513"/>
      <c r="B298" s="513"/>
      <c r="C298" s="513"/>
      <c r="D298" s="511"/>
      <c r="E298" s="511"/>
      <c r="F298" s="511"/>
      <c r="G298" s="511"/>
      <c r="H298" s="511"/>
      <c r="I298" s="511"/>
      <c r="J298" s="511"/>
      <c r="K298" s="511"/>
      <c r="M298" s="492"/>
      <c r="N298" s="492"/>
      <c r="O298" s="492"/>
    </row>
    <row r="299" spans="1:15" s="512" customFormat="1">
      <c r="A299" s="513"/>
      <c r="B299" s="513"/>
      <c r="C299" s="513"/>
      <c r="D299" s="511"/>
      <c r="E299" s="511"/>
      <c r="F299" s="511"/>
      <c r="G299" s="511"/>
      <c r="H299" s="511"/>
      <c r="I299" s="511"/>
      <c r="J299" s="511"/>
      <c r="K299" s="511"/>
      <c r="M299" s="492"/>
      <c r="N299" s="492"/>
      <c r="O299" s="492"/>
    </row>
    <row r="300" spans="1:15" s="512" customFormat="1">
      <c r="A300" s="513"/>
      <c r="B300" s="513"/>
      <c r="C300" s="513"/>
      <c r="D300" s="511"/>
      <c r="E300" s="511"/>
      <c r="F300" s="511"/>
      <c r="G300" s="511"/>
      <c r="H300" s="511"/>
      <c r="I300" s="511"/>
      <c r="J300" s="511"/>
      <c r="K300" s="511"/>
      <c r="L300" s="511"/>
      <c r="M300" s="492"/>
      <c r="N300" s="492"/>
      <c r="O300" s="492"/>
    </row>
    <row r="301" spans="1:15" s="512" customFormat="1">
      <c r="A301" s="513"/>
      <c r="B301" s="513"/>
      <c r="C301" s="513"/>
      <c r="D301" s="511"/>
      <c r="E301" s="511"/>
      <c r="F301" s="511"/>
      <c r="G301" s="511"/>
      <c r="H301" s="511"/>
      <c r="I301" s="511"/>
      <c r="J301" s="511"/>
      <c r="K301" s="511"/>
      <c r="M301" s="492"/>
      <c r="N301" s="492"/>
      <c r="O301" s="492"/>
    </row>
    <row r="302" spans="1:15" s="512" customFormat="1">
      <c r="A302" s="513"/>
      <c r="B302" s="513"/>
      <c r="C302" s="513"/>
      <c r="D302" s="511"/>
      <c r="E302" s="511"/>
      <c r="F302" s="511"/>
      <c r="G302" s="511"/>
      <c r="H302" s="511"/>
      <c r="I302" s="511"/>
      <c r="J302" s="511"/>
      <c r="K302" s="511"/>
      <c r="M302" s="492"/>
      <c r="N302" s="492"/>
      <c r="O302" s="492"/>
    </row>
    <row r="303" spans="1:15" s="512" customFormat="1">
      <c r="A303" s="513"/>
      <c r="B303" s="513"/>
      <c r="C303" s="513"/>
      <c r="D303" s="511"/>
      <c r="E303" s="511"/>
      <c r="F303" s="511"/>
      <c r="G303" s="511"/>
      <c r="H303" s="511"/>
      <c r="I303" s="511"/>
      <c r="J303" s="511"/>
      <c r="K303" s="511"/>
      <c r="M303" s="492"/>
      <c r="N303" s="492"/>
      <c r="O303" s="492"/>
    </row>
    <row r="304" spans="1:15" s="512" customFormat="1">
      <c r="A304" s="513"/>
      <c r="B304" s="513"/>
      <c r="C304" s="513"/>
      <c r="D304" s="511"/>
      <c r="E304" s="511"/>
      <c r="F304" s="511"/>
      <c r="G304" s="511"/>
      <c r="H304" s="511"/>
      <c r="I304" s="511"/>
      <c r="J304" s="511"/>
      <c r="K304" s="511"/>
      <c r="M304" s="492"/>
      <c r="N304" s="492"/>
      <c r="O304" s="492"/>
    </row>
    <row r="305" spans="1:15" s="512" customFormat="1">
      <c r="A305" s="513"/>
      <c r="B305" s="513"/>
      <c r="C305" s="513"/>
      <c r="D305" s="511"/>
      <c r="E305" s="511"/>
      <c r="F305" s="511"/>
      <c r="G305" s="511"/>
      <c r="H305" s="511"/>
      <c r="I305" s="511"/>
      <c r="J305" s="511"/>
      <c r="K305" s="511"/>
      <c r="M305" s="492"/>
      <c r="N305" s="492"/>
      <c r="O305" s="492"/>
    </row>
    <row r="306" spans="1:15" s="512" customFormat="1">
      <c r="A306" s="513"/>
      <c r="B306" s="513"/>
      <c r="C306" s="513"/>
      <c r="D306" s="511"/>
      <c r="E306" s="511"/>
      <c r="F306" s="511"/>
      <c r="G306" s="511"/>
      <c r="H306" s="511"/>
      <c r="I306" s="511"/>
      <c r="J306" s="511"/>
      <c r="K306" s="511"/>
      <c r="M306" s="492"/>
      <c r="N306" s="492"/>
      <c r="O306" s="492"/>
    </row>
    <row r="307" spans="1:15" s="512" customFormat="1">
      <c r="A307" s="513"/>
      <c r="B307" s="513"/>
      <c r="C307" s="513"/>
      <c r="D307" s="511"/>
      <c r="E307" s="511"/>
      <c r="F307" s="511"/>
      <c r="G307" s="511"/>
      <c r="H307" s="511"/>
      <c r="I307" s="511"/>
      <c r="J307" s="511"/>
      <c r="K307" s="511"/>
      <c r="M307" s="492"/>
      <c r="N307" s="492"/>
      <c r="O307" s="492"/>
    </row>
    <row r="308" spans="1:15" s="512" customFormat="1">
      <c r="A308" s="513"/>
      <c r="B308" s="513"/>
      <c r="C308" s="513"/>
      <c r="D308" s="511"/>
      <c r="E308" s="511"/>
      <c r="F308" s="511"/>
      <c r="G308" s="511"/>
      <c r="H308" s="511"/>
      <c r="I308" s="511"/>
      <c r="J308" s="511"/>
      <c r="K308" s="511"/>
      <c r="M308" s="492"/>
      <c r="N308" s="492"/>
      <c r="O308" s="492"/>
    </row>
    <row r="309" spans="1:15" s="512" customFormat="1">
      <c r="A309" s="513"/>
      <c r="B309" s="513"/>
      <c r="C309" s="513"/>
      <c r="D309" s="511"/>
      <c r="E309" s="511"/>
      <c r="F309" s="511"/>
      <c r="G309" s="511"/>
      <c r="H309" s="511"/>
      <c r="I309" s="511"/>
      <c r="J309" s="511"/>
      <c r="K309" s="511"/>
      <c r="M309" s="492"/>
      <c r="N309" s="492"/>
      <c r="O309" s="492"/>
    </row>
    <row r="310" spans="1:15" s="512" customFormat="1">
      <c r="A310" s="513"/>
      <c r="B310" s="513"/>
      <c r="C310" s="513"/>
      <c r="D310" s="511"/>
      <c r="E310" s="511"/>
      <c r="F310" s="511"/>
      <c r="G310" s="511"/>
      <c r="H310" s="511"/>
      <c r="I310" s="511"/>
      <c r="J310" s="511"/>
      <c r="K310" s="511"/>
      <c r="M310" s="492"/>
      <c r="N310" s="492"/>
      <c r="O310" s="492"/>
    </row>
    <row r="311" spans="1:15" s="512" customFormat="1">
      <c r="A311" s="513"/>
      <c r="B311" s="513"/>
      <c r="C311" s="513"/>
      <c r="D311" s="511"/>
      <c r="E311" s="511"/>
      <c r="F311" s="511"/>
      <c r="G311" s="511"/>
      <c r="H311" s="511"/>
      <c r="I311" s="511"/>
      <c r="J311" s="511"/>
      <c r="K311" s="511"/>
      <c r="M311" s="492"/>
      <c r="N311" s="492"/>
      <c r="O311" s="492"/>
    </row>
    <row r="312" spans="1:15" s="512" customFormat="1">
      <c r="A312" s="513"/>
      <c r="B312" s="513"/>
      <c r="C312" s="513"/>
      <c r="D312" s="511"/>
      <c r="E312" s="511"/>
      <c r="F312" s="511"/>
      <c r="G312" s="511"/>
      <c r="H312" s="511"/>
      <c r="I312" s="511"/>
      <c r="J312" s="511"/>
      <c r="K312" s="511"/>
      <c r="M312" s="492"/>
      <c r="N312" s="492"/>
      <c r="O312" s="492"/>
    </row>
    <row r="313" spans="1:15" s="512" customFormat="1">
      <c r="A313" s="513"/>
      <c r="B313" s="513"/>
      <c r="C313" s="513"/>
      <c r="D313" s="511"/>
      <c r="E313" s="511"/>
      <c r="F313" s="511"/>
      <c r="G313" s="511"/>
      <c r="H313" s="511"/>
      <c r="I313" s="511"/>
      <c r="J313" s="511"/>
      <c r="K313" s="511"/>
      <c r="M313" s="492"/>
      <c r="N313" s="492"/>
      <c r="O313" s="492"/>
    </row>
    <row r="314" spans="1:15" s="512" customFormat="1">
      <c r="A314" s="513"/>
      <c r="B314" s="513"/>
      <c r="C314" s="513"/>
      <c r="D314" s="511"/>
      <c r="E314" s="511"/>
      <c r="F314" s="511"/>
      <c r="G314" s="511"/>
      <c r="H314" s="511"/>
      <c r="I314" s="511"/>
      <c r="J314" s="511"/>
      <c r="K314" s="511"/>
      <c r="M314" s="492"/>
      <c r="N314" s="492"/>
      <c r="O314" s="492"/>
    </row>
    <row r="315" spans="1:15" s="512" customFormat="1">
      <c r="A315" s="513"/>
      <c r="B315" s="513"/>
      <c r="C315" s="513"/>
      <c r="D315" s="511"/>
      <c r="E315" s="511"/>
      <c r="F315" s="511"/>
      <c r="G315" s="511"/>
      <c r="H315" s="511"/>
      <c r="I315" s="511"/>
      <c r="J315" s="511"/>
      <c r="K315" s="511"/>
      <c r="M315" s="492"/>
      <c r="N315" s="492"/>
      <c r="O315" s="492"/>
    </row>
    <row r="316" spans="1:15" s="512" customFormat="1">
      <c r="A316" s="513"/>
      <c r="B316" s="513"/>
      <c r="C316" s="513"/>
      <c r="D316" s="511"/>
      <c r="E316" s="511"/>
      <c r="F316" s="511"/>
      <c r="G316" s="511"/>
      <c r="H316" s="511"/>
      <c r="I316" s="511"/>
      <c r="J316" s="511"/>
      <c r="K316" s="511"/>
      <c r="M316" s="492"/>
      <c r="N316" s="492"/>
      <c r="O316" s="492"/>
    </row>
    <row r="317" spans="1:15" s="512" customFormat="1">
      <c r="A317" s="513"/>
      <c r="B317" s="513"/>
      <c r="C317" s="513"/>
      <c r="D317" s="511"/>
      <c r="E317" s="511"/>
      <c r="F317" s="511"/>
      <c r="G317" s="511"/>
      <c r="H317" s="511"/>
      <c r="I317" s="511"/>
      <c r="J317" s="511"/>
      <c r="K317" s="511"/>
      <c r="M317" s="492"/>
      <c r="N317" s="492"/>
      <c r="O317" s="492"/>
    </row>
    <row r="318" spans="1:15" s="512" customFormat="1">
      <c r="A318" s="513"/>
      <c r="B318" s="513"/>
      <c r="C318" s="513"/>
      <c r="D318" s="511"/>
      <c r="E318" s="511"/>
      <c r="F318" s="511"/>
      <c r="G318" s="511"/>
      <c r="H318" s="511"/>
      <c r="I318" s="511"/>
      <c r="J318" s="511"/>
      <c r="K318" s="511"/>
      <c r="M318" s="492"/>
      <c r="N318" s="492"/>
      <c r="O318" s="492"/>
    </row>
    <row r="319" spans="1:15" s="512" customFormat="1">
      <c r="A319" s="513"/>
      <c r="B319" s="513"/>
      <c r="C319" s="513"/>
      <c r="D319" s="511"/>
      <c r="E319" s="511"/>
      <c r="F319" s="511"/>
      <c r="G319" s="511"/>
      <c r="H319" s="511"/>
      <c r="I319" s="511"/>
      <c r="J319" s="511"/>
      <c r="K319" s="511"/>
      <c r="M319" s="492"/>
      <c r="N319" s="492"/>
      <c r="O319" s="492"/>
    </row>
    <row r="320" spans="1:15" s="512" customFormat="1">
      <c r="A320" s="513"/>
      <c r="B320" s="513"/>
      <c r="C320" s="513"/>
      <c r="D320" s="511"/>
      <c r="E320" s="511"/>
      <c r="F320" s="511"/>
      <c r="G320" s="511"/>
      <c r="H320" s="511"/>
      <c r="I320" s="511"/>
      <c r="J320" s="511"/>
      <c r="K320" s="511"/>
      <c r="M320" s="492"/>
      <c r="N320" s="492"/>
      <c r="O320" s="492"/>
    </row>
    <row r="321" spans="1:15" s="512" customFormat="1">
      <c r="A321" s="513"/>
      <c r="B321" s="513"/>
      <c r="C321" s="513"/>
      <c r="D321" s="511"/>
      <c r="E321" s="511"/>
      <c r="F321" s="511"/>
      <c r="G321" s="511"/>
      <c r="H321" s="511"/>
      <c r="I321" s="511"/>
      <c r="J321" s="511"/>
      <c r="K321" s="511"/>
      <c r="M321" s="492"/>
      <c r="N321" s="492"/>
      <c r="O321" s="492"/>
    </row>
    <row r="322" spans="1:15" s="512" customFormat="1">
      <c r="A322" s="513"/>
      <c r="B322" s="513"/>
      <c r="C322" s="513"/>
      <c r="D322" s="511"/>
      <c r="E322" s="511"/>
      <c r="F322" s="511"/>
      <c r="G322" s="511"/>
      <c r="H322" s="511"/>
      <c r="I322" s="511"/>
      <c r="J322" s="511"/>
      <c r="K322" s="511"/>
      <c r="M322" s="492"/>
      <c r="N322" s="492"/>
      <c r="O322" s="492"/>
    </row>
    <row r="323" spans="1:15" s="512" customFormat="1">
      <c r="A323" s="513"/>
      <c r="B323" s="513"/>
      <c r="C323" s="513"/>
      <c r="D323" s="511"/>
      <c r="E323" s="511"/>
      <c r="F323" s="511"/>
      <c r="G323" s="511"/>
      <c r="H323" s="511"/>
      <c r="I323" s="511"/>
      <c r="J323" s="511"/>
      <c r="K323" s="511"/>
      <c r="M323" s="492"/>
      <c r="N323" s="492"/>
      <c r="O323" s="492"/>
    </row>
    <row r="324" spans="1:15" s="512" customFormat="1">
      <c r="A324" s="513"/>
      <c r="B324" s="513"/>
      <c r="C324" s="513"/>
      <c r="D324" s="511"/>
      <c r="E324" s="511"/>
      <c r="F324" s="511"/>
      <c r="G324" s="511"/>
      <c r="H324" s="511"/>
      <c r="I324" s="511"/>
      <c r="J324" s="511"/>
      <c r="K324" s="511"/>
      <c r="M324" s="492"/>
      <c r="N324" s="492"/>
      <c r="O324" s="492"/>
    </row>
    <row r="325" spans="1:15" s="512" customFormat="1">
      <c r="A325" s="513"/>
      <c r="B325" s="513"/>
      <c r="C325" s="513"/>
      <c r="D325" s="511"/>
      <c r="E325" s="511"/>
      <c r="F325" s="511"/>
      <c r="G325" s="511"/>
      <c r="H325" s="511"/>
      <c r="I325" s="511"/>
      <c r="J325" s="511"/>
      <c r="K325" s="511"/>
      <c r="M325" s="492"/>
      <c r="N325" s="492"/>
      <c r="O325" s="492"/>
    </row>
    <row r="326" spans="1:15" s="512" customFormat="1">
      <c r="A326" s="513"/>
      <c r="B326" s="513"/>
      <c r="C326" s="513"/>
      <c r="D326" s="511"/>
      <c r="E326" s="511"/>
      <c r="F326" s="511"/>
      <c r="G326" s="511"/>
      <c r="H326" s="511"/>
      <c r="I326" s="511"/>
      <c r="J326" s="511"/>
      <c r="K326" s="511"/>
      <c r="M326" s="492"/>
      <c r="N326" s="492"/>
      <c r="O326" s="492"/>
    </row>
    <row r="327" spans="1:15" s="512" customFormat="1">
      <c r="A327" s="513"/>
      <c r="B327" s="513"/>
      <c r="C327" s="513"/>
      <c r="D327" s="511"/>
      <c r="E327" s="511"/>
      <c r="F327" s="511"/>
      <c r="G327" s="511"/>
      <c r="H327" s="511"/>
      <c r="I327" s="511"/>
      <c r="J327" s="511"/>
      <c r="K327" s="511"/>
      <c r="M327" s="492"/>
      <c r="N327" s="492"/>
      <c r="O327" s="492"/>
    </row>
    <row r="328" spans="1:15" s="512" customFormat="1">
      <c r="A328" s="513"/>
      <c r="B328" s="513"/>
      <c r="C328" s="513"/>
      <c r="D328" s="511"/>
      <c r="E328" s="511"/>
      <c r="F328" s="511"/>
      <c r="G328" s="511"/>
      <c r="H328" s="511"/>
      <c r="I328" s="511"/>
      <c r="J328" s="511"/>
      <c r="K328" s="511"/>
      <c r="M328" s="492"/>
      <c r="N328" s="492"/>
      <c r="O328" s="492"/>
    </row>
    <row r="329" spans="1:15" s="512" customFormat="1">
      <c r="A329" s="513"/>
      <c r="B329" s="513"/>
      <c r="C329" s="513"/>
      <c r="D329" s="511"/>
      <c r="E329" s="511"/>
      <c r="F329" s="511"/>
      <c r="G329" s="511"/>
      <c r="H329" s="511"/>
      <c r="I329" s="511"/>
      <c r="J329" s="511"/>
      <c r="K329" s="511"/>
      <c r="M329" s="492"/>
      <c r="N329" s="492"/>
      <c r="O329" s="492"/>
    </row>
    <row r="330" spans="1:15" s="512" customFormat="1">
      <c r="A330" s="513"/>
      <c r="B330" s="513"/>
      <c r="C330" s="513"/>
      <c r="D330" s="511"/>
      <c r="E330" s="511"/>
      <c r="F330" s="511"/>
      <c r="G330" s="511"/>
      <c r="H330" s="511"/>
      <c r="I330" s="511"/>
      <c r="J330" s="511"/>
      <c r="K330" s="511"/>
      <c r="M330" s="492"/>
      <c r="N330" s="492"/>
      <c r="O330" s="492"/>
    </row>
    <row r="331" spans="1:15" s="512" customFormat="1">
      <c r="A331" s="513"/>
      <c r="B331" s="513"/>
      <c r="C331" s="513"/>
      <c r="D331" s="511"/>
      <c r="E331" s="511"/>
      <c r="F331" s="511"/>
      <c r="G331" s="511"/>
      <c r="H331" s="511"/>
      <c r="I331" s="511"/>
      <c r="J331" s="511"/>
      <c r="K331" s="511"/>
      <c r="M331" s="492"/>
      <c r="N331" s="492"/>
      <c r="O331" s="492"/>
    </row>
    <row r="332" spans="1:15" s="512" customFormat="1">
      <c r="A332" s="513"/>
      <c r="B332" s="513"/>
      <c r="C332" s="513"/>
      <c r="D332" s="511"/>
      <c r="E332" s="511"/>
      <c r="F332" s="511"/>
      <c r="G332" s="511"/>
      <c r="H332" s="511"/>
      <c r="I332" s="511"/>
      <c r="J332" s="511"/>
      <c r="K332" s="511"/>
      <c r="M332" s="492"/>
      <c r="N332" s="492"/>
      <c r="O332" s="492"/>
    </row>
    <row r="333" spans="1:15" s="512" customFormat="1">
      <c r="A333" s="513"/>
      <c r="B333" s="513"/>
      <c r="C333" s="513"/>
      <c r="D333" s="511"/>
      <c r="E333" s="511"/>
      <c r="F333" s="511"/>
      <c r="G333" s="511"/>
      <c r="H333" s="511"/>
      <c r="I333" s="511"/>
      <c r="J333" s="511"/>
      <c r="K333" s="511"/>
      <c r="M333" s="492"/>
      <c r="N333" s="492"/>
      <c r="O333" s="492"/>
    </row>
    <row r="334" spans="1:15" s="512" customFormat="1">
      <c r="A334" s="513"/>
      <c r="B334" s="513"/>
      <c r="C334" s="513"/>
      <c r="D334" s="511"/>
      <c r="E334" s="511"/>
      <c r="F334" s="511"/>
      <c r="G334" s="511"/>
      <c r="H334" s="511"/>
      <c r="I334" s="511"/>
      <c r="J334" s="511"/>
      <c r="K334" s="511"/>
      <c r="M334" s="492"/>
      <c r="N334" s="492"/>
      <c r="O334" s="492"/>
    </row>
    <row r="335" spans="1:15" s="512" customFormat="1">
      <c r="A335" s="513"/>
      <c r="B335" s="513"/>
      <c r="C335" s="513"/>
      <c r="D335" s="511"/>
      <c r="E335" s="511"/>
      <c r="F335" s="511"/>
      <c r="G335" s="511"/>
      <c r="H335" s="511"/>
      <c r="I335" s="511"/>
      <c r="J335" s="511"/>
      <c r="K335" s="511"/>
      <c r="M335" s="492"/>
      <c r="N335" s="492"/>
      <c r="O335" s="492"/>
    </row>
    <row r="336" spans="1:15" s="512" customFormat="1">
      <c r="A336" s="513"/>
      <c r="B336" s="513"/>
      <c r="C336" s="513"/>
      <c r="D336" s="511"/>
      <c r="E336" s="511"/>
      <c r="F336" s="511"/>
      <c r="G336" s="511"/>
      <c r="H336" s="511"/>
      <c r="I336" s="511"/>
      <c r="J336" s="511"/>
      <c r="K336" s="511"/>
      <c r="M336" s="492"/>
      <c r="N336" s="492"/>
      <c r="O336" s="492"/>
    </row>
    <row r="337" spans="1:15" s="512" customFormat="1">
      <c r="A337" s="513"/>
      <c r="B337" s="513"/>
      <c r="C337" s="513"/>
      <c r="D337" s="511"/>
      <c r="E337" s="511"/>
      <c r="F337" s="511"/>
      <c r="G337" s="511"/>
      <c r="H337" s="511"/>
      <c r="I337" s="511"/>
      <c r="J337" s="511"/>
      <c r="K337" s="511"/>
      <c r="M337" s="492"/>
      <c r="N337" s="492"/>
      <c r="O337" s="492"/>
    </row>
    <row r="338" spans="1:15" s="512" customFormat="1">
      <c r="A338" s="513"/>
      <c r="B338" s="513"/>
      <c r="C338" s="513"/>
      <c r="D338" s="511"/>
      <c r="E338" s="511"/>
      <c r="F338" s="511"/>
      <c r="G338" s="511"/>
      <c r="H338" s="511"/>
      <c r="I338" s="511"/>
      <c r="J338" s="511"/>
      <c r="K338" s="511"/>
      <c r="M338" s="492"/>
      <c r="N338" s="492"/>
      <c r="O338" s="492"/>
    </row>
    <row r="339" spans="1:15" s="512" customFormat="1">
      <c r="A339" s="513"/>
      <c r="B339" s="513"/>
      <c r="C339" s="513"/>
      <c r="D339" s="511"/>
      <c r="E339" s="511"/>
      <c r="F339" s="511"/>
      <c r="G339" s="511"/>
      <c r="H339" s="511"/>
      <c r="I339" s="511"/>
      <c r="J339" s="511"/>
      <c r="K339" s="511"/>
      <c r="M339" s="492"/>
      <c r="N339" s="492"/>
      <c r="O339" s="492"/>
    </row>
    <row r="340" spans="1:15" s="512" customFormat="1">
      <c r="A340" s="513"/>
      <c r="B340" s="513"/>
      <c r="C340" s="513"/>
      <c r="D340" s="511"/>
      <c r="E340" s="511"/>
      <c r="F340" s="511"/>
      <c r="G340" s="511"/>
      <c r="H340" s="511"/>
      <c r="I340" s="511"/>
      <c r="J340" s="511"/>
      <c r="K340" s="511"/>
      <c r="M340" s="492"/>
      <c r="N340" s="492"/>
      <c r="O340" s="492"/>
    </row>
    <row r="341" spans="1:15" s="512" customFormat="1">
      <c r="A341" s="513"/>
      <c r="B341" s="513"/>
      <c r="C341" s="513"/>
      <c r="D341" s="511"/>
      <c r="E341" s="511"/>
      <c r="F341" s="511"/>
      <c r="G341" s="511"/>
      <c r="H341" s="511"/>
      <c r="I341" s="511"/>
      <c r="J341" s="511"/>
      <c r="K341" s="511"/>
      <c r="M341" s="492"/>
      <c r="N341" s="492"/>
      <c r="O341" s="492"/>
    </row>
    <row r="342" spans="1:15" s="512" customFormat="1">
      <c r="A342" s="513"/>
      <c r="B342" s="513"/>
      <c r="C342" s="513"/>
      <c r="D342" s="511"/>
      <c r="E342" s="511"/>
      <c r="F342" s="511"/>
      <c r="G342" s="511"/>
      <c r="H342" s="511"/>
      <c r="I342" s="511"/>
      <c r="J342" s="511"/>
      <c r="K342" s="511"/>
      <c r="M342" s="492"/>
      <c r="N342" s="492"/>
      <c r="O342" s="492"/>
    </row>
    <row r="343" spans="1:15" s="512" customFormat="1">
      <c r="A343" s="513"/>
      <c r="B343" s="513"/>
      <c r="C343" s="513"/>
      <c r="D343" s="511"/>
      <c r="E343" s="511"/>
      <c r="F343" s="511"/>
      <c r="G343" s="511"/>
      <c r="H343" s="511"/>
      <c r="I343" s="511"/>
      <c r="J343" s="511"/>
      <c r="K343" s="511"/>
      <c r="M343" s="492"/>
      <c r="N343" s="492"/>
      <c r="O343" s="492"/>
    </row>
    <row r="344" spans="1:15" s="512" customFormat="1">
      <c r="A344" s="513"/>
      <c r="B344" s="513"/>
      <c r="C344" s="513"/>
      <c r="D344" s="511"/>
      <c r="E344" s="511"/>
      <c r="F344" s="511"/>
      <c r="G344" s="511"/>
      <c r="H344" s="511"/>
      <c r="I344" s="511"/>
      <c r="J344" s="511"/>
      <c r="K344" s="511"/>
      <c r="M344" s="492"/>
      <c r="N344" s="492"/>
      <c r="O344" s="492"/>
    </row>
    <row r="345" spans="1:15" s="512" customFormat="1">
      <c r="A345" s="513"/>
      <c r="B345" s="513"/>
      <c r="C345" s="513"/>
      <c r="D345" s="511"/>
      <c r="E345" s="511"/>
      <c r="F345" s="511"/>
      <c r="G345" s="511"/>
      <c r="H345" s="511"/>
      <c r="I345" s="511"/>
      <c r="J345" s="511"/>
      <c r="K345" s="511"/>
      <c r="M345" s="492"/>
      <c r="N345" s="492"/>
      <c r="O345" s="492"/>
    </row>
    <row r="346" spans="1:15" s="512" customFormat="1">
      <c r="A346" s="513"/>
      <c r="B346" s="513"/>
      <c r="C346" s="513"/>
      <c r="D346" s="511"/>
      <c r="E346" s="511"/>
      <c r="F346" s="511"/>
      <c r="G346" s="511"/>
      <c r="H346" s="511"/>
      <c r="I346" s="511"/>
      <c r="J346" s="511"/>
      <c r="K346" s="511"/>
      <c r="M346" s="492"/>
      <c r="N346" s="492"/>
      <c r="O346" s="492"/>
    </row>
    <row r="347" spans="1:15" s="512" customFormat="1">
      <c r="A347" s="513"/>
      <c r="B347" s="513"/>
      <c r="C347" s="513"/>
      <c r="D347" s="511"/>
      <c r="E347" s="511"/>
      <c r="F347" s="511"/>
      <c r="G347" s="511"/>
      <c r="H347" s="511"/>
      <c r="I347" s="511"/>
      <c r="J347" s="511"/>
      <c r="K347" s="511"/>
      <c r="M347" s="492"/>
      <c r="N347" s="492"/>
      <c r="O347" s="492"/>
    </row>
    <row r="348" spans="1:15" s="512" customFormat="1">
      <c r="A348" s="513"/>
      <c r="B348" s="513"/>
      <c r="C348" s="513"/>
      <c r="D348" s="511"/>
      <c r="E348" s="511"/>
      <c r="F348" s="511"/>
      <c r="G348" s="511"/>
      <c r="H348" s="511"/>
      <c r="I348" s="511"/>
      <c r="J348" s="511"/>
      <c r="K348" s="511"/>
      <c r="M348" s="492"/>
      <c r="N348" s="492"/>
      <c r="O348" s="492"/>
    </row>
    <row r="349" spans="1:15" s="512" customFormat="1">
      <c r="A349" s="513"/>
      <c r="B349" s="513"/>
      <c r="C349" s="513"/>
      <c r="D349" s="511"/>
      <c r="E349" s="511"/>
      <c r="F349" s="511"/>
      <c r="G349" s="511"/>
      <c r="H349" s="511"/>
      <c r="I349" s="511"/>
      <c r="J349" s="511"/>
      <c r="K349" s="511"/>
      <c r="M349" s="492"/>
      <c r="N349" s="492"/>
      <c r="O349" s="492"/>
    </row>
    <row r="350" spans="1:15" s="512" customFormat="1">
      <c r="A350" s="513"/>
      <c r="B350" s="513"/>
      <c r="C350" s="513"/>
      <c r="D350" s="511"/>
      <c r="E350" s="511"/>
      <c r="F350" s="511"/>
      <c r="G350" s="511"/>
      <c r="H350" s="511"/>
      <c r="I350" s="511"/>
      <c r="J350" s="511"/>
      <c r="K350" s="511"/>
      <c r="M350" s="492"/>
      <c r="N350" s="492"/>
      <c r="O350" s="492"/>
    </row>
    <row r="351" spans="1:15" s="512" customFormat="1">
      <c r="A351" s="513"/>
      <c r="B351" s="513"/>
      <c r="C351" s="513"/>
      <c r="D351" s="511"/>
      <c r="E351" s="511"/>
      <c r="F351" s="511"/>
      <c r="G351" s="511"/>
      <c r="H351" s="511"/>
      <c r="I351" s="511"/>
      <c r="J351" s="511"/>
      <c r="K351" s="511"/>
      <c r="M351" s="492"/>
      <c r="N351" s="492"/>
      <c r="O351" s="492"/>
    </row>
    <row r="352" spans="1:15" s="512" customFormat="1">
      <c r="A352" s="513"/>
      <c r="B352" s="513"/>
      <c r="C352" s="513"/>
      <c r="D352" s="511"/>
      <c r="E352" s="511"/>
      <c r="F352" s="511"/>
      <c r="G352" s="511"/>
      <c r="H352" s="511"/>
      <c r="I352" s="511"/>
      <c r="J352" s="511"/>
      <c r="K352" s="511"/>
      <c r="M352" s="492"/>
      <c r="N352" s="492"/>
      <c r="O352" s="492"/>
    </row>
    <row r="353" spans="1:15" s="512" customFormat="1">
      <c r="A353" s="513"/>
      <c r="B353" s="513"/>
      <c r="C353" s="513"/>
      <c r="D353" s="511"/>
      <c r="E353" s="511"/>
      <c r="F353" s="511"/>
      <c r="G353" s="511"/>
      <c r="H353" s="511"/>
      <c r="I353" s="511"/>
      <c r="J353" s="511"/>
      <c r="K353" s="511"/>
      <c r="M353" s="492"/>
      <c r="N353" s="492"/>
      <c r="O353" s="492"/>
    </row>
    <row r="354" spans="1:15" s="512" customFormat="1">
      <c r="A354" s="513"/>
      <c r="B354" s="513"/>
      <c r="C354" s="513"/>
      <c r="D354" s="511"/>
      <c r="E354" s="511"/>
      <c r="F354" s="511"/>
      <c r="G354" s="511"/>
      <c r="H354" s="511"/>
      <c r="I354" s="511"/>
      <c r="J354" s="511"/>
      <c r="K354" s="511"/>
      <c r="M354" s="492"/>
      <c r="N354" s="492"/>
      <c r="O354" s="492"/>
    </row>
    <row r="355" spans="1:15" s="512" customFormat="1">
      <c r="A355" s="513"/>
      <c r="B355" s="513"/>
      <c r="C355" s="513"/>
      <c r="D355" s="511"/>
      <c r="E355" s="511"/>
      <c r="F355" s="511"/>
      <c r="G355" s="511"/>
      <c r="H355" s="511"/>
      <c r="I355" s="511"/>
      <c r="J355" s="511"/>
      <c r="K355" s="511"/>
      <c r="M355" s="492"/>
      <c r="N355" s="492"/>
      <c r="O355" s="492"/>
    </row>
    <row r="356" spans="1:15" s="512" customFormat="1">
      <c r="A356" s="513"/>
      <c r="B356" s="513"/>
      <c r="C356" s="513"/>
      <c r="D356" s="511"/>
      <c r="E356" s="511"/>
      <c r="F356" s="511"/>
      <c r="G356" s="511"/>
      <c r="H356" s="511"/>
      <c r="I356" s="511"/>
      <c r="J356" s="511"/>
      <c r="K356" s="511"/>
      <c r="M356" s="492"/>
      <c r="N356" s="492"/>
      <c r="O356" s="492"/>
    </row>
    <row r="357" spans="1:15" s="512" customFormat="1">
      <c r="A357" s="513"/>
      <c r="B357" s="513"/>
      <c r="C357" s="513"/>
      <c r="D357" s="511"/>
      <c r="E357" s="511"/>
      <c r="F357" s="511"/>
      <c r="G357" s="511"/>
      <c r="H357" s="511"/>
      <c r="I357" s="511"/>
      <c r="J357" s="511"/>
      <c r="K357" s="511"/>
      <c r="M357" s="492"/>
      <c r="N357" s="492"/>
      <c r="O357" s="492"/>
    </row>
    <row r="358" spans="1:15" s="512" customFormat="1">
      <c r="A358" s="513"/>
      <c r="B358" s="513"/>
      <c r="C358" s="513"/>
      <c r="D358" s="511"/>
      <c r="E358" s="511"/>
      <c r="F358" s="511"/>
      <c r="G358" s="511"/>
      <c r="H358" s="511"/>
      <c r="I358" s="511"/>
      <c r="J358" s="511"/>
      <c r="K358" s="511"/>
      <c r="M358" s="492"/>
      <c r="N358" s="492"/>
      <c r="O358" s="492"/>
    </row>
    <row r="359" spans="1:15" s="512" customFormat="1">
      <c r="A359" s="513"/>
      <c r="B359" s="513"/>
      <c r="C359" s="513"/>
      <c r="D359" s="511"/>
      <c r="E359" s="511"/>
      <c r="F359" s="511"/>
      <c r="G359" s="511"/>
      <c r="H359" s="511"/>
      <c r="I359" s="511"/>
      <c r="J359" s="511"/>
      <c r="K359" s="511"/>
      <c r="M359" s="492"/>
      <c r="N359" s="492"/>
      <c r="O359" s="492"/>
    </row>
    <row r="360" spans="1:15" s="512" customFormat="1">
      <c r="A360" s="513"/>
      <c r="B360" s="513"/>
      <c r="C360" s="513"/>
      <c r="D360" s="511"/>
      <c r="E360" s="511"/>
      <c r="F360" s="511"/>
      <c r="G360" s="511"/>
      <c r="H360" s="511"/>
      <c r="I360" s="511"/>
      <c r="J360" s="511"/>
      <c r="K360" s="511"/>
      <c r="M360" s="492"/>
      <c r="N360" s="492"/>
      <c r="O360" s="492"/>
    </row>
    <row r="361" spans="1:15" s="512" customFormat="1">
      <c r="A361" s="513"/>
      <c r="B361" s="513"/>
      <c r="C361" s="513"/>
      <c r="D361" s="511"/>
      <c r="E361" s="511"/>
      <c r="F361" s="511"/>
      <c r="G361" s="511"/>
      <c r="H361" s="511"/>
      <c r="I361" s="511"/>
      <c r="J361" s="511"/>
      <c r="K361" s="511"/>
      <c r="M361" s="492"/>
      <c r="N361" s="492"/>
      <c r="O361" s="492"/>
    </row>
    <row r="362" spans="1:15" s="512" customFormat="1">
      <c r="A362" s="513"/>
      <c r="B362" s="513"/>
      <c r="C362" s="513"/>
      <c r="D362" s="511"/>
      <c r="E362" s="511"/>
      <c r="F362" s="511"/>
      <c r="G362" s="511"/>
      <c r="H362" s="511"/>
      <c r="I362" s="511"/>
      <c r="J362" s="511"/>
      <c r="K362" s="511"/>
      <c r="M362" s="492"/>
      <c r="N362" s="492"/>
      <c r="O362" s="492"/>
    </row>
    <row r="363" spans="1:15" s="512" customFormat="1">
      <c r="A363" s="513"/>
      <c r="B363" s="513"/>
      <c r="C363" s="513"/>
      <c r="D363" s="511"/>
      <c r="E363" s="511"/>
      <c r="F363" s="511"/>
      <c r="G363" s="511"/>
      <c r="H363" s="511"/>
      <c r="I363" s="511"/>
      <c r="J363" s="511"/>
      <c r="K363" s="511"/>
      <c r="M363" s="492"/>
      <c r="N363" s="492"/>
      <c r="O363" s="492"/>
    </row>
    <row r="364" spans="1:15" s="512" customFormat="1">
      <c r="A364" s="513"/>
      <c r="B364" s="513"/>
      <c r="C364" s="513"/>
      <c r="D364" s="511"/>
      <c r="E364" s="511"/>
      <c r="F364" s="511"/>
      <c r="G364" s="511"/>
      <c r="H364" s="511"/>
      <c r="I364" s="511"/>
      <c r="J364" s="511"/>
      <c r="K364" s="511"/>
      <c r="M364" s="492"/>
      <c r="N364" s="492"/>
      <c r="O364" s="492"/>
    </row>
    <row r="365" spans="1:15" s="512" customFormat="1">
      <c r="A365" s="513"/>
      <c r="B365" s="513"/>
      <c r="C365" s="513"/>
      <c r="D365" s="511"/>
      <c r="E365" s="511"/>
      <c r="F365" s="511"/>
      <c r="G365" s="511"/>
      <c r="H365" s="511"/>
      <c r="I365" s="511"/>
      <c r="J365" s="511"/>
      <c r="K365" s="511"/>
      <c r="M365" s="492"/>
      <c r="N365" s="492"/>
      <c r="O365" s="492"/>
    </row>
    <row r="366" spans="1:15" s="512" customFormat="1">
      <c r="A366" s="513"/>
      <c r="B366" s="513"/>
      <c r="C366" s="513"/>
      <c r="D366" s="511"/>
      <c r="E366" s="511"/>
      <c r="F366" s="511"/>
      <c r="G366" s="511"/>
      <c r="H366" s="511"/>
      <c r="I366" s="511"/>
      <c r="J366" s="511"/>
      <c r="K366" s="511"/>
      <c r="M366" s="492"/>
      <c r="N366" s="492"/>
      <c r="O366" s="492"/>
    </row>
    <row r="367" spans="1:15" s="512" customFormat="1">
      <c r="A367" s="513"/>
      <c r="B367" s="513"/>
      <c r="C367" s="513"/>
      <c r="D367" s="511"/>
      <c r="E367" s="511"/>
      <c r="F367" s="511"/>
      <c r="G367" s="511"/>
      <c r="H367" s="511"/>
      <c r="I367" s="511"/>
      <c r="J367" s="511"/>
      <c r="K367" s="511"/>
      <c r="M367" s="492"/>
      <c r="N367" s="492"/>
      <c r="O367" s="492"/>
    </row>
    <row r="368" spans="1:15" s="512" customFormat="1">
      <c r="A368" s="513"/>
      <c r="B368" s="513"/>
      <c r="C368" s="513"/>
      <c r="D368" s="511"/>
      <c r="E368" s="511"/>
      <c r="F368" s="511"/>
      <c r="G368" s="511"/>
      <c r="H368" s="511"/>
      <c r="I368" s="511"/>
      <c r="J368" s="511"/>
      <c r="K368" s="511"/>
      <c r="M368" s="492"/>
      <c r="N368" s="492"/>
      <c r="O368" s="492"/>
    </row>
    <row r="369" spans="1:15" s="512" customFormat="1">
      <c r="A369" s="513"/>
      <c r="B369" s="513"/>
      <c r="C369" s="513"/>
      <c r="D369" s="511"/>
      <c r="E369" s="511"/>
      <c r="F369" s="511"/>
      <c r="G369" s="511"/>
      <c r="H369" s="511"/>
      <c r="I369" s="511"/>
      <c r="J369" s="511"/>
      <c r="K369" s="511"/>
      <c r="M369" s="492"/>
      <c r="N369" s="492"/>
      <c r="O369" s="492"/>
    </row>
    <row r="370" spans="1:15" s="512" customFormat="1">
      <c r="A370" s="513"/>
      <c r="B370" s="513"/>
      <c r="C370" s="513"/>
      <c r="D370" s="511"/>
      <c r="E370" s="511"/>
      <c r="F370" s="511"/>
      <c r="G370" s="511"/>
      <c r="H370" s="511"/>
      <c r="I370" s="511"/>
      <c r="J370" s="511"/>
      <c r="K370" s="511"/>
      <c r="M370" s="492"/>
      <c r="N370" s="492"/>
      <c r="O370" s="492"/>
    </row>
    <row r="371" spans="1:15" s="512" customFormat="1">
      <c r="A371" s="513"/>
      <c r="B371" s="513"/>
      <c r="C371" s="513"/>
      <c r="D371" s="511"/>
      <c r="E371" s="511"/>
      <c r="F371" s="511"/>
      <c r="G371" s="511"/>
      <c r="H371" s="511"/>
      <c r="I371" s="511"/>
      <c r="J371" s="511"/>
      <c r="K371" s="511"/>
      <c r="M371" s="492"/>
      <c r="N371" s="492"/>
      <c r="O371" s="492"/>
    </row>
    <row r="372" spans="1:15" s="512" customFormat="1">
      <c r="A372" s="513"/>
      <c r="B372" s="513"/>
      <c r="C372" s="513"/>
      <c r="D372" s="511"/>
      <c r="E372" s="511"/>
      <c r="F372" s="511"/>
      <c r="G372" s="511"/>
      <c r="H372" s="511"/>
      <c r="I372" s="511"/>
      <c r="J372" s="511"/>
      <c r="K372" s="511"/>
      <c r="M372" s="492"/>
      <c r="N372" s="492"/>
      <c r="O372" s="492"/>
    </row>
    <row r="373" spans="1:15" s="512" customFormat="1">
      <c r="A373" s="513"/>
      <c r="B373" s="513"/>
      <c r="C373" s="513"/>
      <c r="D373" s="511"/>
      <c r="E373" s="511"/>
      <c r="F373" s="511"/>
      <c r="G373" s="511"/>
      <c r="H373" s="511"/>
      <c r="I373" s="511"/>
      <c r="J373" s="511"/>
      <c r="K373" s="511"/>
      <c r="M373" s="492"/>
      <c r="N373" s="492"/>
      <c r="O373" s="492"/>
    </row>
    <row r="374" spans="1:15" s="512" customFormat="1">
      <c r="A374" s="513"/>
      <c r="B374" s="513"/>
      <c r="C374" s="513"/>
      <c r="D374" s="511"/>
      <c r="E374" s="511"/>
      <c r="F374" s="511"/>
      <c r="G374" s="511"/>
      <c r="H374" s="511"/>
      <c r="I374" s="511"/>
      <c r="J374" s="511"/>
      <c r="K374" s="511"/>
      <c r="M374" s="492"/>
      <c r="N374" s="492"/>
      <c r="O374" s="492"/>
    </row>
    <row r="375" spans="1:15" s="512" customFormat="1">
      <c r="A375" s="513"/>
      <c r="B375" s="513"/>
      <c r="C375" s="513"/>
      <c r="D375" s="511"/>
      <c r="E375" s="511"/>
      <c r="F375" s="511"/>
      <c r="G375" s="511"/>
      <c r="H375" s="511"/>
      <c r="I375" s="511"/>
      <c r="J375" s="511"/>
      <c r="K375" s="511"/>
      <c r="M375" s="492"/>
      <c r="N375" s="492"/>
      <c r="O375" s="492"/>
    </row>
    <row r="376" spans="1:15" s="512" customFormat="1">
      <c r="A376" s="513"/>
      <c r="B376" s="513"/>
      <c r="C376" s="513"/>
      <c r="D376" s="511"/>
      <c r="E376" s="511"/>
      <c r="F376" s="511"/>
      <c r="G376" s="511"/>
      <c r="H376" s="511"/>
      <c r="I376" s="511"/>
      <c r="J376" s="511"/>
      <c r="K376" s="511"/>
      <c r="M376" s="492"/>
      <c r="N376" s="492"/>
      <c r="O376" s="492"/>
    </row>
    <row r="377" spans="1:15" s="512" customFormat="1">
      <c r="A377" s="513"/>
      <c r="B377" s="513"/>
      <c r="C377" s="513"/>
      <c r="D377" s="511"/>
      <c r="E377" s="511"/>
      <c r="F377" s="511"/>
      <c r="G377" s="511"/>
      <c r="H377" s="511"/>
      <c r="I377" s="511"/>
      <c r="J377" s="511"/>
      <c r="K377" s="511"/>
      <c r="M377" s="492"/>
      <c r="N377" s="492"/>
      <c r="O377" s="492"/>
    </row>
    <row r="378" spans="1:15" s="512" customFormat="1">
      <c r="A378" s="513"/>
      <c r="B378" s="513"/>
      <c r="C378" s="513"/>
      <c r="D378" s="511"/>
      <c r="E378" s="511"/>
      <c r="F378" s="511"/>
      <c r="G378" s="511"/>
      <c r="H378" s="511"/>
      <c r="I378" s="511"/>
      <c r="J378" s="511"/>
      <c r="K378" s="511"/>
      <c r="M378" s="492"/>
      <c r="N378" s="492"/>
      <c r="O378" s="492"/>
    </row>
    <row r="379" spans="1:15" s="512" customFormat="1">
      <c r="A379" s="513"/>
      <c r="B379" s="513"/>
      <c r="C379" s="513"/>
      <c r="M379" s="492"/>
      <c r="N379" s="492"/>
      <c r="O379" s="492"/>
    </row>
    <row r="380" spans="1:15" s="512" customFormat="1">
      <c r="A380" s="513"/>
      <c r="B380" s="513"/>
      <c r="C380" s="513"/>
      <c r="M380" s="492"/>
      <c r="N380" s="492"/>
      <c r="O380" s="492"/>
    </row>
    <row r="381" spans="1:15" s="512" customFormat="1">
      <c r="A381" s="513"/>
      <c r="B381" s="513"/>
      <c r="C381" s="513"/>
      <c r="M381" s="492"/>
      <c r="N381" s="492"/>
      <c r="O381" s="492"/>
    </row>
    <row r="382" spans="1:15" s="512" customFormat="1">
      <c r="A382" s="513"/>
      <c r="B382" s="513"/>
      <c r="C382" s="513"/>
      <c r="M382" s="492"/>
      <c r="N382" s="492"/>
      <c r="O382" s="492"/>
    </row>
    <row r="383" spans="1:15" s="512" customFormat="1">
      <c r="A383" s="513"/>
      <c r="B383" s="513"/>
      <c r="C383" s="513"/>
      <c r="M383" s="492"/>
      <c r="N383" s="492"/>
      <c r="O383" s="492"/>
    </row>
    <row r="384" spans="1:15" s="512" customFormat="1">
      <c r="A384" s="513"/>
      <c r="B384" s="513"/>
      <c r="C384" s="513"/>
      <c r="M384" s="492"/>
      <c r="N384" s="492"/>
      <c r="O384" s="492"/>
    </row>
    <row r="385" spans="1:15" s="512" customFormat="1">
      <c r="A385" s="513"/>
      <c r="B385" s="513"/>
      <c r="C385" s="513"/>
      <c r="M385" s="492"/>
      <c r="N385" s="492"/>
      <c r="O385" s="492"/>
    </row>
    <row r="386" spans="1:15" s="512" customFormat="1">
      <c r="A386" s="513"/>
      <c r="B386" s="513"/>
      <c r="C386" s="513"/>
      <c r="M386" s="492"/>
      <c r="N386" s="492"/>
      <c r="O386" s="492"/>
    </row>
    <row r="387" spans="1:15" s="512" customFormat="1">
      <c r="A387" s="513"/>
      <c r="B387" s="513"/>
      <c r="C387" s="513"/>
      <c r="M387" s="492"/>
      <c r="N387" s="492"/>
      <c r="O387" s="492"/>
    </row>
    <row r="388" spans="1:15" s="512" customFormat="1">
      <c r="A388" s="513"/>
      <c r="B388" s="513"/>
      <c r="C388" s="513"/>
      <c r="M388" s="492"/>
      <c r="N388" s="492"/>
      <c r="O388" s="492"/>
    </row>
    <row r="389" spans="1:15" s="512" customFormat="1">
      <c r="A389" s="513"/>
      <c r="B389" s="513"/>
      <c r="C389" s="513"/>
      <c r="M389" s="492"/>
      <c r="N389" s="492"/>
      <c r="O389" s="492"/>
    </row>
    <row r="390" spans="1:15" s="512" customFormat="1">
      <c r="A390" s="513"/>
      <c r="B390" s="513"/>
      <c r="C390" s="513"/>
      <c r="M390" s="492"/>
      <c r="N390" s="492"/>
      <c r="O390" s="492"/>
    </row>
    <row r="391" spans="1:15" s="512" customFormat="1">
      <c r="A391" s="513"/>
      <c r="B391" s="513"/>
      <c r="C391" s="513"/>
      <c r="M391" s="492"/>
      <c r="N391" s="492"/>
      <c r="O391" s="492"/>
    </row>
    <row r="392" spans="1:15" s="512" customFormat="1">
      <c r="A392" s="513"/>
      <c r="B392" s="513"/>
      <c r="C392" s="513"/>
      <c r="M392" s="492"/>
      <c r="N392" s="492"/>
      <c r="O392" s="492"/>
    </row>
    <row r="393" spans="1:15" s="512" customFormat="1">
      <c r="A393" s="513"/>
      <c r="B393" s="513"/>
      <c r="C393" s="513"/>
      <c r="M393" s="492"/>
      <c r="N393" s="492"/>
      <c r="O393" s="492"/>
    </row>
    <row r="394" spans="1:15" s="512" customFormat="1">
      <c r="A394" s="513"/>
      <c r="B394" s="513"/>
      <c r="C394" s="513"/>
      <c r="M394" s="492"/>
      <c r="N394" s="492"/>
      <c r="O394" s="492"/>
    </row>
    <row r="395" spans="1:15" s="512" customFormat="1">
      <c r="A395" s="513"/>
      <c r="B395" s="513"/>
      <c r="C395" s="513"/>
      <c r="M395" s="492"/>
      <c r="N395" s="492"/>
      <c r="O395" s="492"/>
    </row>
    <row r="396" spans="1:15" s="512" customFormat="1">
      <c r="A396" s="513"/>
      <c r="B396" s="513"/>
      <c r="C396" s="513"/>
      <c r="M396" s="492"/>
      <c r="N396" s="492"/>
      <c r="O396" s="492"/>
    </row>
    <row r="397" spans="1:15" s="512" customFormat="1">
      <c r="A397" s="513"/>
      <c r="B397" s="513"/>
      <c r="C397" s="513"/>
      <c r="M397" s="492"/>
      <c r="N397" s="492"/>
      <c r="O397" s="492"/>
    </row>
    <row r="398" spans="1:15" s="512" customFormat="1">
      <c r="A398" s="513"/>
      <c r="B398" s="513"/>
      <c r="C398" s="513"/>
      <c r="M398" s="492"/>
      <c r="N398" s="492"/>
      <c r="O398" s="492"/>
    </row>
    <row r="399" spans="1:15" s="512" customFormat="1">
      <c r="A399" s="513"/>
      <c r="B399" s="513"/>
      <c r="C399" s="513"/>
      <c r="M399" s="492"/>
      <c r="N399" s="492"/>
      <c r="O399" s="492"/>
    </row>
    <row r="400" spans="1:15" s="512" customFormat="1">
      <c r="A400" s="513"/>
      <c r="B400" s="513"/>
      <c r="C400" s="513"/>
      <c r="M400" s="492"/>
      <c r="N400" s="492"/>
      <c r="O400" s="492"/>
    </row>
    <row r="401" spans="1:15" s="512" customFormat="1">
      <c r="A401" s="513"/>
      <c r="B401" s="513"/>
      <c r="C401" s="513"/>
      <c r="M401" s="492"/>
      <c r="N401" s="492"/>
      <c r="O401" s="492"/>
    </row>
    <row r="402" spans="1:15" s="512" customFormat="1">
      <c r="A402" s="513"/>
      <c r="B402" s="513"/>
      <c r="C402" s="513"/>
      <c r="M402" s="492"/>
      <c r="N402" s="492"/>
      <c r="O402" s="492"/>
    </row>
    <row r="403" spans="1:15" s="512" customFormat="1">
      <c r="A403" s="513"/>
      <c r="B403" s="513"/>
      <c r="C403" s="513"/>
      <c r="M403" s="492"/>
      <c r="N403" s="492"/>
      <c r="O403" s="492"/>
    </row>
    <row r="404" spans="1:15" s="512" customFormat="1">
      <c r="A404" s="513"/>
      <c r="B404" s="513"/>
      <c r="C404" s="513"/>
      <c r="M404" s="492"/>
      <c r="N404" s="492"/>
      <c r="O404" s="492"/>
    </row>
    <row r="405" spans="1:15" s="512" customFormat="1">
      <c r="A405" s="513"/>
      <c r="B405" s="513"/>
      <c r="C405" s="513"/>
      <c r="M405" s="492"/>
      <c r="N405" s="492"/>
      <c r="O405" s="492"/>
    </row>
    <row r="406" spans="1:15" s="512" customFormat="1">
      <c r="A406" s="513"/>
      <c r="B406" s="513"/>
      <c r="C406" s="513"/>
      <c r="M406" s="492"/>
      <c r="N406" s="492"/>
      <c r="O406" s="492"/>
    </row>
    <row r="407" spans="1:15" s="512" customFormat="1">
      <c r="A407" s="513"/>
      <c r="B407" s="513"/>
      <c r="C407" s="513"/>
      <c r="M407" s="492"/>
      <c r="N407" s="492"/>
      <c r="O407" s="492"/>
    </row>
    <row r="408" spans="1:15" s="512" customFormat="1">
      <c r="A408" s="513"/>
      <c r="B408" s="513"/>
      <c r="C408" s="513"/>
      <c r="M408" s="492"/>
      <c r="N408" s="492"/>
      <c r="O408" s="492"/>
    </row>
    <row r="409" spans="1:15" s="512" customFormat="1">
      <c r="A409" s="513"/>
      <c r="B409" s="513"/>
      <c r="C409" s="513"/>
      <c r="M409" s="492"/>
      <c r="N409" s="492"/>
      <c r="O409" s="492"/>
    </row>
    <row r="410" spans="1:15" s="512" customFormat="1">
      <c r="A410" s="513"/>
      <c r="B410" s="513"/>
      <c r="C410" s="513"/>
      <c r="M410" s="492"/>
      <c r="N410" s="492"/>
      <c r="O410" s="492"/>
    </row>
    <row r="411" spans="1:15" s="512" customFormat="1">
      <c r="A411" s="513"/>
      <c r="B411" s="513"/>
      <c r="C411" s="513"/>
      <c r="M411" s="492"/>
      <c r="N411" s="492"/>
      <c r="O411" s="492"/>
    </row>
    <row r="412" spans="1:15" s="512" customFormat="1">
      <c r="A412" s="513"/>
      <c r="B412" s="513"/>
      <c r="C412" s="513"/>
      <c r="M412" s="492"/>
      <c r="N412" s="492"/>
      <c r="O412" s="492"/>
    </row>
    <row r="413" spans="1:15" s="512" customFormat="1">
      <c r="A413" s="513"/>
      <c r="B413" s="513"/>
      <c r="C413" s="513"/>
      <c r="M413" s="492"/>
      <c r="N413" s="492"/>
      <c r="O413" s="492"/>
    </row>
    <row r="414" spans="1:15" s="512" customFormat="1">
      <c r="A414" s="513"/>
      <c r="B414" s="513"/>
      <c r="C414" s="513"/>
      <c r="M414" s="492"/>
      <c r="N414" s="492"/>
      <c r="O414" s="492"/>
    </row>
    <row r="415" spans="1:15" s="512" customFormat="1">
      <c r="A415" s="513"/>
      <c r="B415" s="513"/>
      <c r="C415" s="513"/>
      <c r="M415" s="492"/>
      <c r="N415" s="492"/>
      <c r="O415" s="492"/>
    </row>
    <row r="416" spans="1:15" s="512" customFormat="1">
      <c r="A416" s="513"/>
      <c r="B416" s="513"/>
      <c r="C416" s="513"/>
      <c r="M416" s="492"/>
      <c r="N416" s="492"/>
      <c r="O416" s="492"/>
    </row>
    <row r="417" spans="1:15" s="512" customFormat="1">
      <c r="A417" s="513"/>
      <c r="B417" s="513"/>
      <c r="C417" s="513"/>
      <c r="M417" s="492"/>
      <c r="N417" s="492"/>
      <c r="O417" s="492"/>
    </row>
    <row r="418" spans="1:15" s="512" customFormat="1">
      <c r="A418" s="513"/>
      <c r="B418" s="513"/>
      <c r="C418" s="513"/>
      <c r="M418" s="492"/>
      <c r="N418" s="492"/>
      <c r="O418" s="492"/>
    </row>
    <row r="419" spans="1:15" s="512" customFormat="1">
      <c r="A419" s="513"/>
      <c r="B419" s="513"/>
      <c r="C419" s="513"/>
      <c r="M419" s="492"/>
      <c r="N419" s="492"/>
      <c r="O419" s="492"/>
    </row>
    <row r="420" spans="1:15" s="512" customFormat="1">
      <c r="A420" s="513"/>
      <c r="B420" s="513"/>
      <c r="C420" s="513"/>
      <c r="M420" s="492"/>
      <c r="N420" s="492"/>
      <c r="O420" s="492"/>
    </row>
    <row r="421" spans="1:15" s="512" customFormat="1">
      <c r="A421" s="513"/>
      <c r="B421" s="513"/>
      <c r="C421" s="513"/>
      <c r="M421" s="492"/>
      <c r="N421" s="492"/>
      <c r="O421" s="492"/>
    </row>
    <row r="422" spans="1:15" s="512" customFormat="1">
      <c r="A422" s="513"/>
      <c r="B422" s="513"/>
      <c r="C422" s="513"/>
      <c r="M422" s="492"/>
      <c r="N422" s="492"/>
      <c r="O422" s="492"/>
    </row>
    <row r="423" spans="1:15" s="512" customFormat="1">
      <c r="A423" s="513"/>
      <c r="B423" s="513"/>
      <c r="C423" s="513"/>
      <c r="M423" s="492"/>
      <c r="N423" s="492"/>
      <c r="O423" s="492"/>
    </row>
    <row r="424" spans="1:15" s="512" customFormat="1">
      <c r="A424" s="513"/>
      <c r="B424" s="513"/>
      <c r="C424" s="513"/>
      <c r="M424" s="492"/>
      <c r="N424" s="492"/>
      <c r="O424" s="492"/>
    </row>
    <row r="425" spans="1:15" s="512" customFormat="1">
      <c r="A425" s="513"/>
      <c r="B425" s="513"/>
      <c r="C425" s="513"/>
      <c r="M425" s="492"/>
      <c r="N425" s="492"/>
      <c r="O425" s="492"/>
    </row>
    <row r="426" spans="1:15" s="512" customFormat="1">
      <c r="A426" s="513"/>
      <c r="B426" s="513"/>
      <c r="C426" s="513"/>
      <c r="M426" s="492"/>
      <c r="N426" s="492"/>
      <c r="O426" s="492"/>
    </row>
    <row r="427" spans="1:15" s="512" customFormat="1">
      <c r="A427" s="513"/>
      <c r="B427" s="513"/>
      <c r="C427" s="513"/>
      <c r="M427" s="492"/>
      <c r="N427" s="492"/>
      <c r="O427" s="492"/>
    </row>
    <row r="428" spans="1:15" s="512" customFormat="1">
      <c r="A428" s="513"/>
      <c r="B428" s="513"/>
      <c r="C428" s="513"/>
      <c r="M428" s="492"/>
      <c r="N428" s="492"/>
      <c r="O428" s="492"/>
    </row>
    <row r="429" spans="1:15" s="512" customFormat="1">
      <c r="A429" s="513"/>
      <c r="B429" s="513"/>
      <c r="C429" s="513"/>
      <c r="M429" s="492"/>
      <c r="N429" s="492"/>
      <c r="O429" s="492"/>
    </row>
    <row r="430" spans="1:15" s="512" customFormat="1">
      <c r="A430" s="513"/>
      <c r="B430" s="513"/>
      <c r="C430" s="513"/>
      <c r="M430" s="492"/>
      <c r="N430" s="492"/>
      <c r="O430" s="492"/>
    </row>
    <row r="431" spans="1:15" s="512" customFormat="1">
      <c r="A431" s="513"/>
      <c r="B431" s="513"/>
      <c r="C431" s="513"/>
      <c r="M431" s="492"/>
      <c r="N431" s="492"/>
      <c r="O431" s="492"/>
    </row>
    <row r="432" spans="1:15" s="512" customFormat="1">
      <c r="A432" s="513"/>
      <c r="B432" s="513"/>
      <c r="C432" s="513"/>
      <c r="M432" s="492"/>
      <c r="N432" s="492"/>
      <c r="O432" s="492"/>
    </row>
    <row r="433" spans="1:15" s="512" customFormat="1">
      <c r="A433" s="513"/>
      <c r="B433" s="513"/>
      <c r="C433" s="513"/>
      <c r="M433" s="492"/>
      <c r="N433" s="492"/>
      <c r="O433" s="492"/>
    </row>
    <row r="434" spans="1:15" s="512" customFormat="1">
      <c r="A434" s="513"/>
      <c r="B434" s="513"/>
      <c r="C434" s="513"/>
      <c r="M434" s="492"/>
      <c r="N434" s="492"/>
      <c r="O434" s="492"/>
    </row>
    <row r="435" spans="1:15" s="512" customFormat="1">
      <c r="A435" s="513"/>
      <c r="B435" s="513"/>
      <c r="C435" s="513"/>
      <c r="M435" s="492"/>
      <c r="N435" s="492"/>
      <c r="O435" s="492"/>
    </row>
    <row r="436" spans="1:15" s="512" customFormat="1">
      <c r="A436" s="513"/>
      <c r="B436" s="513"/>
      <c r="C436" s="513"/>
      <c r="M436" s="492"/>
      <c r="N436" s="492"/>
      <c r="O436" s="492"/>
    </row>
    <row r="437" spans="1:15" s="512" customFormat="1">
      <c r="A437" s="513"/>
      <c r="B437" s="513"/>
      <c r="C437" s="513"/>
      <c r="M437" s="492"/>
      <c r="N437" s="492"/>
      <c r="O437" s="492"/>
    </row>
    <row r="438" spans="1:15" s="512" customFormat="1">
      <c r="A438" s="513"/>
      <c r="B438" s="513"/>
      <c r="C438" s="513"/>
      <c r="M438" s="492"/>
      <c r="N438" s="492"/>
      <c r="O438" s="492"/>
    </row>
    <row r="439" spans="1:15" s="512" customFormat="1">
      <c r="A439" s="513"/>
      <c r="B439" s="513"/>
      <c r="C439" s="513"/>
      <c r="M439" s="492"/>
      <c r="N439" s="492"/>
      <c r="O439" s="492"/>
    </row>
    <row r="440" spans="1:15" s="512" customFormat="1">
      <c r="A440" s="513"/>
      <c r="B440" s="513"/>
      <c r="C440" s="513"/>
      <c r="M440" s="492"/>
      <c r="N440" s="492"/>
      <c r="O440" s="492"/>
    </row>
    <row r="441" spans="1:15" s="512" customFormat="1">
      <c r="A441" s="513"/>
      <c r="B441" s="513"/>
      <c r="C441" s="513"/>
      <c r="M441" s="492"/>
      <c r="N441" s="492"/>
      <c r="O441" s="492"/>
    </row>
    <row r="442" spans="1:15" s="512" customFormat="1">
      <c r="A442" s="513"/>
      <c r="B442" s="513"/>
      <c r="C442" s="513"/>
      <c r="M442" s="492"/>
      <c r="N442" s="492"/>
      <c r="O442" s="492"/>
    </row>
    <row r="443" spans="1:15" s="512" customFormat="1">
      <c r="A443" s="513"/>
      <c r="B443" s="513"/>
      <c r="C443" s="513"/>
      <c r="M443" s="492"/>
      <c r="N443" s="492"/>
      <c r="O443" s="492"/>
    </row>
    <row r="444" spans="1:15" s="512" customFormat="1">
      <c r="A444" s="513"/>
      <c r="B444" s="513"/>
      <c r="C444" s="513"/>
      <c r="M444" s="492"/>
      <c r="N444" s="492"/>
      <c r="O444" s="492"/>
    </row>
    <row r="445" spans="1:15" s="512" customFormat="1">
      <c r="A445" s="513"/>
      <c r="B445" s="513"/>
      <c r="C445" s="513"/>
      <c r="M445" s="492"/>
      <c r="N445" s="492"/>
      <c r="O445" s="492"/>
    </row>
    <row r="446" spans="1:15" s="512" customFormat="1">
      <c r="A446" s="513"/>
      <c r="B446" s="513"/>
      <c r="C446" s="513"/>
      <c r="M446" s="492"/>
      <c r="N446" s="492"/>
      <c r="O446" s="492"/>
    </row>
    <row r="447" spans="1:15" s="512" customFormat="1">
      <c r="A447" s="513"/>
      <c r="B447" s="513"/>
      <c r="C447" s="513"/>
      <c r="M447" s="492"/>
      <c r="N447" s="492"/>
      <c r="O447" s="492"/>
    </row>
    <row r="448" spans="1:15" s="512" customFormat="1">
      <c r="A448" s="513"/>
      <c r="B448" s="513"/>
      <c r="C448" s="513"/>
      <c r="M448" s="492"/>
      <c r="N448" s="492"/>
      <c r="O448" s="492"/>
    </row>
    <row r="449" spans="1:15" s="512" customFormat="1">
      <c r="A449" s="513"/>
      <c r="B449" s="513"/>
      <c r="C449" s="513"/>
      <c r="M449" s="492"/>
      <c r="N449" s="492"/>
      <c r="O449" s="492"/>
    </row>
    <row r="450" spans="1:15" s="512" customFormat="1">
      <c r="A450" s="513"/>
      <c r="B450" s="513"/>
      <c r="C450" s="513"/>
      <c r="M450" s="492"/>
      <c r="N450" s="492"/>
      <c r="O450" s="492"/>
    </row>
    <row r="451" spans="1:15" s="512" customFormat="1">
      <c r="A451" s="513"/>
      <c r="B451" s="513"/>
      <c r="C451" s="513"/>
      <c r="M451" s="492"/>
      <c r="N451" s="492"/>
      <c r="O451" s="492"/>
    </row>
    <row r="452" spans="1:15" s="512" customFormat="1">
      <c r="A452" s="513"/>
      <c r="B452" s="513"/>
      <c r="C452" s="513"/>
      <c r="M452" s="492"/>
      <c r="N452" s="492"/>
      <c r="O452" s="492"/>
    </row>
    <row r="453" spans="1:15" s="512" customFormat="1">
      <c r="A453" s="513"/>
      <c r="B453" s="513"/>
      <c r="C453" s="513"/>
      <c r="M453" s="492"/>
      <c r="N453" s="492"/>
      <c r="O453" s="492"/>
    </row>
    <row r="454" spans="1:15" s="512" customFormat="1">
      <c r="A454" s="513"/>
      <c r="B454" s="513"/>
      <c r="C454" s="513"/>
      <c r="M454" s="492"/>
      <c r="N454" s="492"/>
      <c r="O454" s="492"/>
    </row>
    <row r="455" spans="1:15" s="512" customFormat="1">
      <c r="A455" s="513"/>
      <c r="B455" s="513"/>
      <c r="C455" s="513"/>
      <c r="M455" s="492"/>
      <c r="N455" s="492"/>
      <c r="O455" s="492"/>
    </row>
    <row r="456" spans="1:15" s="512" customFormat="1">
      <c r="A456" s="513"/>
      <c r="B456" s="513"/>
      <c r="C456" s="513"/>
      <c r="M456" s="492"/>
      <c r="N456" s="492"/>
      <c r="O456" s="492"/>
    </row>
    <row r="457" spans="1:15" s="512" customFormat="1">
      <c r="A457" s="513"/>
      <c r="B457" s="513"/>
      <c r="C457" s="513"/>
      <c r="M457" s="492"/>
      <c r="N457" s="492"/>
      <c r="O457" s="492"/>
    </row>
    <row r="458" spans="1:15" s="512" customFormat="1">
      <c r="A458" s="513"/>
      <c r="B458" s="513"/>
      <c r="C458" s="513"/>
      <c r="M458" s="492"/>
      <c r="N458" s="492"/>
      <c r="O458" s="492"/>
    </row>
    <row r="459" spans="1:15" s="512" customFormat="1">
      <c r="A459" s="513"/>
      <c r="B459" s="513"/>
      <c r="C459" s="513"/>
      <c r="M459" s="492"/>
      <c r="N459" s="492"/>
      <c r="O459" s="492"/>
    </row>
    <row r="460" spans="1:15" s="512" customFormat="1">
      <c r="A460" s="513"/>
      <c r="B460" s="513"/>
      <c r="C460" s="513"/>
      <c r="M460" s="492"/>
      <c r="N460" s="492"/>
      <c r="O460" s="492"/>
    </row>
    <row r="461" spans="1:15" s="512" customFormat="1">
      <c r="A461" s="513"/>
      <c r="B461" s="513"/>
      <c r="C461" s="513"/>
      <c r="M461" s="492"/>
      <c r="N461" s="492"/>
      <c r="O461" s="492"/>
    </row>
    <row r="462" spans="1:15" s="512" customFormat="1">
      <c r="A462" s="513"/>
      <c r="B462" s="513"/>
      <c r="C462" s="513"/>
      <c r="M462" s="492"/>
      <c r="N462" s="492"/>
      <c r="O462" s="492"/>
    </row>
    <row r="463" spans="1:15" s="512" customFormat="1">
      <c r="A463" s="513"/>
      <c r="B463" s="513"/>
      <c r="C463" s="513"/>
      <c r="M463" s="492"/>
      <c r="N463" s="492"/>
      <c r="O463" s="492"/>
    </row>
    <row r="464" spans="1:15" s="512" customFormat="1">
      <c r="A464" s="513"/>
      <c r="B464" s="513"/>
      <c r="C464" s="513"/>
      <c r="M464" s="492"/>
      <c r="N464" s="492"/>
      <c r="O464" s="492"/>
    </row>
    <row r="465" spans="1:15" s="512" customFormat="1">
      <c r="A465" s="513"/>
      <c r="B465" s="513"/>
      <c r="C465" s="513"/>
      <c r="M465" s="492"/>
      <c r="N465" s="492"/>
      <c r="O465" s="492"/>
    </row>
    <row r="466" spans="1:15" s="512" customFormat="1">
      <c r="A466" s="513"/>
      <c r="B466" s="513"/>
      <c r="C466" s="513"/>
      <c r="M466" s="492"/>
      <c r="N466" s="492"/>
      <c r="O466" s="492"/>
    </row>
    <row r="467" spans="1:15" s="512" customFormat="1">
      <c r="A467" s="513"/>
      <c r="B467" s="513"/>
      <c r="C467" s="513"/>
      <c r="M467" s="492"/>
      <c r="N467" s="492"/>
      <c r="O467" s="492"/>
    </row>
    <row r="468" spans="1:15" s="512" customFormat="1">
      <c r="A468" s="513"/>
      <c r="B468" s="513"/>
      <c r="C468" s="513"/>
      <c r="M468" s="492"/>
      <c r="N468" s="492"/>
      <c r="O468" s="492"/>
    </row>
    <row r="469" spans="1:15" s="512" customFormat="1">
      <c r="A469" s="513"/>
      <c r="B469" s="513"/>
      <c r="C469" s="513"/>
      <c r="M469" s="492"/>
      <c r="N469" s="492"/>
      <c r="O469" s="492"/>
    </row>
    <row r="470" spans="1:15" s="512" customFormat="1">
      <c r="A470" s="513"/>
      <c r="B470" s="513"/>
      <c r="C470" s="513"/>
      <c r="M470" s="492"/>
      <c r="N470" s="492"/>
      <c r="O470" s="492"/>
    </row>
    <row r="471" spans="1:15" s="512" customFormat="1">
      <c r="A471" s="513"/>
      <c r="B471" s="513"/>
      <c r="C471" s="513"/>
      <c r="M471" s="492"/>
      <c r="N471" s="492"/>
      <c r="O471" s="492"/>
    </row>
    <row r="472" spans="1:15" s="512" customFormat="1">
      <c r="A472" s="513"/>
      <c r="B472" s="513"/>
      <c r="C472" s="513"/>
      <c r="M472" s="492"/>
      <c r="N472" s="492"/>
      <c r="O472" s="492"/>
    </row>
    <row r="473" spans="1:15" s="512" customFormat="1">
      <c r="A473" s="513"/>
      <c r="B473" s="513"/>
      <c r="C473" s="513"/>
      <c r="M473" s="492"/>
      <c r="N473" s="492"/>
      <c r="O473" s="492"/>
    </row>
    <row r="474" spans="1:15" s="512" customFormat="1">
      <c r="A474" s="513"/>
      <c r="B474" s="513"/>
      <c r="C474" s="513"/>
      <c r="M474" s="492"/>
      <c r="N474" s="492"/>
      <c r="O474" s="492"/>
    </row>
    <row r="475" spans="1:15" s="512" customFormat="1">
      <c r="A475" s="513"/>
      <c r="B475" s="513"/>
      <c r="C475" s="513"/>
      <c r="M475" s="492"/>
      <c r="N475" s="492"/>
      <c r="O475" s="492"/>
    </row>
    <row r="476" spans="1:15" s="512" customFormat="1">
      <c r="A476" s="513"/>
      <c r="B476" s="513"/>
      <c r="C476" s="513"/>
      <c r="M476" s="492"/>
      <c r="N476" s="492"/>
      <c r="O476" s="492"/>
    </row>
    <row r="477" spans="1:15" s="512" customFormat="1">
      <c r="A477" s="513"/>
      <c r="B477" s="513"/>
      <c r="C477" s="513"/>
      <c r="M477" s="492"/>
      <c r="N477" s="492"/>
      <c r="O477" s="492"/>
    </row>
    <row r="478" spans="1:15" s="512" customFormat="1">
      <c r="A478" s="513"/>
      <c r="B478" s="513"/>
      <c r="C478" s="513"/>
      <c r="M478" s="492"/>
      <c r="N478" s="492"/>
      <c r="O478" s="492"/>
    </row>
    <row r="479" spans="1:15" s="512" customFormat="1">
      <c r="A479" s="513"/>
      <c r="B479" s="513"/>
      <c r="C479" s="513"/>
      <c r="M479" s="492"/>
      <c r="N479" s="492"/>
      <c r="O479" s="492"/>
    </row>
    <row r="480" spans="1:15" s="512" customFormat="1">
      <c r="A480" s="513"/>
      <c r="B480" s="513"/>
      <c r="C480" s="513"/>
      <c r="M480" s="492"/>
      <c r="N480" s="492"/>
      <c r="O480" s="492"/>
    </row>
    <row r="481" spans="1:15" s="512" customFormat="1">
      <c r="A481" s="513"/>
      <c r="B481" s="513"/>
      <c r="C481" s="513"/>
      <c r="M481" s="492"/>
      <c r="N481" s="492"/>
      <c r="O481" s="492"/>
    </row>
    <row r="482" spans="1:15" s="512" customFormat="1">
      <c r="A482" s="513"/>
      <c r="B482" s="513"/>
      <c r="C482" s="513"/>
      <c r="M482" s="492"/>
      <c r="N482" s="492"/>
      <c r="O482" s="492"/>
    </row>
    <row r="483" spans="1:15" s="512" customFormat="1">
      <c r="A483" s="513"/>
      <c r="B483" s="513"/>
      <c r="C483" s="513"/>
      <c r="M483" s="492"/>
      <c r="N483" s="492"/>
      <c r="O483" s="492"/>
    </row>
    <row r="484" spans="1:15" s="512" customFormat="1">
      <c r="A484" s="513"/>
      <c r="B484" s="513"/>
      <c r="C484" s="513"/>
      <c r="M484" s="492"/>
      <c r="N484" s="492"/>
      <c r="O484" s="492"/>
    </row>
    <row r="485" spans="1:15" s="512" customFormat="1">
      <c r="A485" s="513"/>
      <c r="B485" s="513"/>
      <c r="C485" s="513"/>
      <c r="M485" s="492"/>
      <c r="N485" s="492"/>
      <c r="O485" s="492"/>
    </row>
    <row r="486" spans="1:15" s="512" customFormat="1">
      <c r="A486" s="513"/>
      <c r="B486" s="513"/>
      <c r="C486" s="513"/>
      <c r="M486" s="492"/>
      <c r="N486" s="492"/>
      <c r="O486" s="492"/>
    </row>
    <row r="487" spans="1:15" s="512" customFormat="1">
      <c r="A487" s="513"/>
      <c r="B487" s="513"/>
      <c r="C487" s="513"/>
      <c r="M487" s="492"/>
      <c r="N487" s="492"/>
      <c r="O487" s="492"/>
    </row>
    <row r="488" spans="1:15" s="512" customFormat="1">
      <c r="A488" s="513"/>
      <c r="B488" s="513"/>
      <c r="C488" s="513"/>
      <c r="M488" s="492"/>
      <c r="N488" s="492"/>
      <c r="O488" s="492"/>
    </row>
    <row r="489" spans="1:15" s="512" customFormat="1">
      <c r="A489" s="513"/>
      <c r="B489" s="513"/>
      <c r="C489" s="513"/>
      <c r="M489" s="492"/>
      <c r="N489" s="492"/>
      <c r="O489" s="492"/>
    </row>
    <row r="490" spans="1:15" s="512" customFormat="1">
      <c r="A490" s="513"/>
      <c r="B490" s="513"/>
      <c r="C490" s="513"/>
      <c r="M490" s="492"/>
      <c r="N490" s="492"/>
      <c r="O490" s="492"/>
    </row>
    <row r="491" spans="1:15" s="512" customFormat="1">
      <c r="A491" s="513"/>
      <c r="B491" s="513"/>
      <c r="C491" s="513"/>
      <c r="M491" s="492"/>
      <c r="N491" s="492"/>
      <c r="O491" s="492"/>
    </row>
    <row r="492" spans="1:15" s="512" customFormat="1">
      <c r="A492" s="513"/>
      <c r="B492" s="513"/>
      <c r="C492" s="513"/>
      <c r="M492" s="492"/>
      <c r="N492" s="492"/>
      <c r="O492" s="492"/>
    </row>
    <row r="493" spans="1:15" s="512" customFormat="1">
      <c r="A493" s="513"/>
      <c r="B493" s="513"/>
      <c r="C493" s="513"/>
      <c r="M493" s="492"/>
      <c r="N493" s="492"/>
      <c r="O493" s="492"/>
    </row>
    <row r="494" spans="1:15" s="512" customFormat="1">
      <c r="A494" s="513"/>
      <c r="B494" s="513"/>
      <c r="C494" s="513"/>
      <c r="M494" s="492"/>
      <c r="N494" s="492"/>
      <c r="O494" s="492"/>
    </row>
    <row r="495" spans="1:15" s="512" customFormat="1">
      <c r="A495" s="513"/>
      <c r="B495" s="513"/>
      <c r="C495" s="513"/>
      <c r="M495" s="492"/>
      <c r="N495" s="492"/>
      <c r="O495" s="492"/>
    </row>
    <row r="496" spans="1:15" s="512" customFormat="1">
      <c r="A496" s="513"/>
      <c r="B496" s="513"/>
      <c r="C496" s="513"/>
      <c r="M496" s="492"/>
      <c r="N496" s="492"/>
      <c r="O496" s="492"/>
    </row>
    <row r="497" spans="1:15" s="512" customFormat="1">
      <c r="A497" s="513"/>
      <c r="B497" s="513"/>
      <c r="C497" s="513"/>
      <c r="M497" s="492"/>
      <c r="N497" s="492"/>
      <c r="O497" s="492"/>
    </row>
    <row r="498" spans="1:15" s="512" customFormat="1">
      <c r="A498" s="513"/>
      <c r="B498" s="513"/>
      <c r="C498" s="513"/>
      <c r="M498" s="492"/>
      <c r="N498" s="492"/>
      <c r="O498" s="492"/>
    </row>
    <row r="499" spans="1:15" s="512" customFormat="1">
      <c r="A499" s="513"/>
      <c r="B499" s="513"/>
      <c r="C499" s="513"/>
      <c r="M499" s="492"/>
      <c r="N499" s="492"/>
      <c r="O499" s="492"/>
    </row>
    <row r="500" spans="1:15" s="512" customFormat="1">
      <c r="A500" s="513"/>
      <c r="B500" s="513"/>
      <c r="C500" s="513"/>
      <c r="M500" s="492"/>
      <c r="N500" s="492"/>
      <c r="O500" s="492"/>
    </row>
    <row r="501" spans="1:15" s="512" customFormat="1">
      <c r="A501" s="513"/>
      <c r="B501" s="513"/>
      <c r="C501" s="513"/>
      <c r="M501" s="492"/>
      <c r="N501" s="492"/>
      <c r="O501" s="492"/>
    </row>
    <row r="502" spans="1:15" s="512" customFormat="1">
      <c r="A502" s="513"/>
      <c r="B502" s="513"/>
      <c r="C502" s="513"/>
      <c r="M502" s="492"/>
      <c r="N502" s="492"/>
      <c r="O502" s="492"/>
    </row>
    <row r="503" spans="1:15" s="512" customFormat="1">
      <c r="A503" s="513"/>
      <c r="B503" s="513"/>
      <c r="C503" s="513"/>
      <c r="M503" s="492"/>
      <c r="N503" s="492"/>
      <c r="O503" s="492"/>
    </row>
    <row r="504" spans="1:15" s="512" customFormat="1">
      <c r="A504" s="513"/>
      <c r="B504" s="513"/>
      <c r="C504" s="513"/>
      <c r="M504" s="492"/>
      <c r="N504" s="492"/>
      <c r="O504" s="492"/>
    </row>
    <row r="505" spans="1:15" s="512" customFormat="1">
      <c r="A505" s="513"/>
      <c r="B505" s="513"/>
      <c r="C505" s="513"/>
      <c r="M505" s="492"/>
      <c r="N505" s="492"/>
      <c r="O505" s="492"/>
    </row>
    <row r="506" spans="1:15" s="512" customFormat="1">
      <c r="A506" s="513"/>
      <c r="B506" s="513"/>
      <c r="C506" s="513"/>
      <c r="M506" s="492"/>
      <c r="N506" s="492"/>
      <c r="O506" s="492"/>
    </row>
    <row r="507" spans="1:15" s="512" customFormat="1">
      <c r="A507" s="513"/>
      <c r="B507" s="513"/>
      <c r="C507" s="513"/>
      <c r="M507" s="492"/>
      <c r="N507" s="492"/>
      <c r="O507" s="492"/>
    </row>
    <row r="508" spans="1:15" s="512" customFormat="1">
      <c r="A508" s="513"/>
      <c r="B508" s="513"/>
      <c r="C508" s="513"/>
      <c r="M508" s="492"/>
      <c r="N508" s="492"/>
      <c r="O508" s="492"/>
    </row>
    <row r="509" spans="1:15" s="512" customFormat="1">
      <c r="A509" s="513"/>
      <c r="B509" s="513"/>
      <c r="C509" s="513"/>
      <c r="M509" s="492"/>
      <c r="N509" s="492"/>
      <c r="O509" s="492"/>
    </row>
    <row r="510" spans="1:15" s="512" customFormat="1">
      <c r="A510" s="513"/>
      <c r="B510" s="513"/>
      <c r="C510" s="513"/>
      <c r="M510" s="492"/>
      <c r="N510" s="492"/>
      <c r="O510" s="492"/>
    </row>
    <row r="511" spans="1:15" s="512" customFormat="1">
      <c r="A511" s="513"/>
      <c r="B511" s="513"/>
      <c r="C511" s="513"/>
      <c r="M511" s="492"/>
      <c r="N511" s="492"/>
      <c r="O511" s="492"/>
    </row>
    <row r="512" spans="1:15" s="512" customFormat="1">
      <c r="A512" s="513"/>
      <c r="B512" s="513"/>
      <c r="C512" s="513"/>
      <c r="M512" s="492"/>
      <c r="N512" s="492"/>
      <c r="O512" s="492"/>
    </row>
    <row r="513" spans="1:15" s="512" customFormat="1">
      <c r="A513" s="513"/>
      <c r="B513" s="513"/>
      <c r="C513" s="513"/>
      <c r="M513" s="492"/>
      <c r="N513" s="492"/>
      <c r="O513" s="492"/>
    </row>
    <row r="514" spans="1:15" s="512" customFormat="1">
      <c r="A514" s="513"/>
      <c r="B514" s="513"/>
      <c r="C514" s="513"/>
      <c r="M514" s="492"/>
      <c r="N514" s="492"/>
      <c r="O514" s="492"/>
    </row>
    <row r="515" spans="1:15" s="512" customFormat="1">
      <c r="A515" s="513"/>
      <c r="B515" s="513"/>
      <c r="C515" s="513"/>
      <c r="M515" s="492"/>
      <c r="N515" s="492"/>
      <c r="O515" s="492"/>
    </row>
    <row r="516" spans="1:15" s="512" customFormat="1">
      <c r="A516" s="513"/>
      <c r="B516" s="513"/>
      <c r="C516" s="513"/>
      <c r="M516" s="492"/>
      <c r="N516" s="492"/>
      <c r="O516" s="492"/>
    </row>
    <row r="517" spans="1:15" s="512" customFormat="1">
      <c r="A517" s="513"/>
      <c r="B517" s="513"/>
      <c r="C517" s="513"/>
      <c r="M517" s="492"/>
      <c r="N517" s="492"/>
      <c r="O517" s="492"/>
    </row>
    <row r="518" spans="1:15" s="512" customFormat="1">
      <c r="A518" s="513"/>
      <c r="B518" s="513"/>
      <c r="C518" s="513"/>
      <c r="M518" s="492"/>
      <c r="N518" s="492"/>
      <c r="O518" s="492"/>
    </row>
    <row r="519" spans="1:15" s="512" customFormat="1">
      <c r="A519" s="513"/>
      <c r="B519" s="513"/>
      <c r="C519" s="513"/>
      <c r="M519" s="492"/>
      <c r="N519" s="492"/>
      <c r="O519" s="492"/>
    </row>
    <row r="520" spans="1:15" s="512" customFormat="1">
      <c r="A520" s="513"/>
      <c r="B520" s="513"/>
      <c r="C520" s="513"/>
      <c r="M520" s="492"/>
      <c r="N520" s="492"/>
      <c r="O520" s="492"/>
    </row>
    <row r="521" spans="1:15" s="512" customFormat="1">
      <c r="A521" s="513"/>
      <c r="B521" s="513"/>
      <c r="C521" s="513"/>
      <c r="M521" s="492"/>
      <c r="N521" s="492"/>
      <c r="O521" s="492"/>
    </row>
    <row r="522" spans="1:15" s="512" customFormat="1">
      <c r="A522" s="513"/>
      <c r="B522" s="513"/>
      <c r="C522" s="513"/>
      <c r="M522" s="492"/>
      <c r="N522" s="492"/>
      <c r="O522" s="492"/>
    </row>
    <row r="523" spans="1:15" s="512" customFormat="1">
      <c r="A523" s="513"/>
      <c r="B523" s="513"/>
      <c r="C523" s="513"/>
      <c r="M523" s="492"/>
      <c r="N523" s="492"/>
      <c r="O523" s="492"/>
    </row>
    <row r="524" spans="1:15" s="512" customFormat="1">
      <c r="A524" s="513"/>
      <c r="B524" s="513"/>
      <c r="C524" s="513"/>
      <c r="M524" s="492"/>
      <c r="N524" s="492"/>
      <c r="O524" s="492"/>
    </row>
    <row r="525" spans="1:15" s="512" customFormat="1">
      <c r="A525" s="513"/>
      <c r="B525" s="513"/>
      <c r="C525" s="513"/>
      <c r="M525" s="492"/>
      <c r="N525" s="492"/>
      <c r="O525" s="492"/>
    </row>
    <row r="526" spans="1:15" s="512" customFormat="1">
      <c r="A526" s="513"/>
      <c r="B526" s="513"/>
      <c r="C526" s="513"/>
      <c r="M526" s="492"/>
      <c r="N526" s="492"/>
      <c r="O526" s="492"/>
    </row>
    <row r="527" spans="1:15" s="512" customFormat="1">
      <c r="A527" s="513"/>
      <c r="B527" s="513"/>
      <c r="C527" s="513"/>
      <c r="M527" s="492"/>
      <c r="N527" s="492"/>
      <c r="O527" s="492"/>
    </row>
    <row r="528" spans="1:15" s="512" customFormat="1">
      <c r="A528" s="513"/>
      <c r="B528" s="513"/>
      <c r="C528" s="513"/>
      <c r="M528" s="492"/>
      <c r="N528" s="492"/>
      <c r="O528" s="492"/>
    </row>
    <row r="529" spans="1:15" s="512" customFormat="1">
      <c r="A529" s="513"/>
      <c r="B529" s="513"/>
      <c r="C529" s="513"/>
      <c r="M529" s="492"/>
      <c r="N529" s="492"/>
      <c r="O529" s="492"/>
    </row>
    <row r="530" spans="1:15" s="512" customFormat="1">
      <c r="A530" s="513"/>
      <c r="B530" s="513"/>
      <c r="C530" s="513"/>
      <c r="M530" s="492"/>
      <c r="N530" s="492"/>
      <c r="O530" s="492"/>
    </row>
    <row r="531" spans="1:15" s="512" customFormat="1">
      <c r="A531" s="513"/>
      <c r="B531" s="513"/>
      <c r="C531" s="513"/>
      <c r="M531" s="492"/>
      <c r="N531" s="492"/>
      <c r="O531" s="492"/>
    </row>
    <row r="532" spans="1:15" s="512" customFormat="1">
      <c r="A532" s="513"/>
      <c r="B532" s="513"/>
      <c r="C532" s="513"/>
      <c r="M532" s="492"/>
      <c r="N532" s="492"/>
      <c r="O532" s="492"/>
    </row>
    <row r="533" spans="1:15" s="512" customFormat="1">
      <c r="A533" s="513"/>
      <c r="B533" s="513"/>
      <c r="C533" s="513"/>
      <c r="M533" s="492"/>
      <c r="N533" s="492"/>
      <c r="O533" s="492"/>
    </row>
    <row r="534" spans="1:15" s="512" customFormat="1">
      <c r="A534" s="513"/>
      <c r="B534" s="513"/>
      <c r="C534" s="513"/>
      <c r="M534" s="492"/>
      <c r="N534" s="492"/>
      <c r="O534" s="492"/>
    </row>
    <row r="535" spans="1:15" s="512" customFormat="1">
      <c r="A535" s="513"/>
      <c r="B535" s="513"/>
      <c r="C535" s="513"/>
      <c r="M535" s="492"/>
      <c r="N535" s="492"/>
      <c r="O535" s="492"/>
    </row>
    <row r="536" spans="1:15" s="512" customFormat="1">
      <c r="A536" s="513"/>
      <c r="B536" s="513"/>
      <c r="C536" s="513"/>
      <c r="M536" s="492"/>
      <c r="N536" s="492"/>
      <c r="O536" s="492"/>
    </row>
    <row r="537" spans="1:15" s="512" customFormat="1">
      <c r="A537" s="513"/>
      <c r="B537" s="513"/>
      <c r="C537" s="513"/>
      <c r="M537" s="492"/>
      <c r="N537" s="492"/>
      <c r="O537" s="492"/>
    </row>
    <row r="538" spans="1:15" s="512" customFormat="1">
      <c r="A538" s="513"/>
      <c r="B538" s="513"/>
      <c r="C538" s="513"/>
      <c r="M538" s="492"/>
      <c r="N538" s="492"/>
      <c r="O538" s="492"/>
    </row>
    <row r="539" spans="1:15" s="512" customFormat="1">
      <c r="A539" s="513"/>
      <c r="B539" s="513"/>
      <c r="C539" s="513"/>
      <c r="M539" s="492"/>
      <c r="N539" s="492"/>
      <c r="O539" s="492"/>
    </row>
    <row r="540" spans="1:15" s="512" customFormat="1">
      <c r="A540" s="513"/>
      <c r="B540" s="513"/>
      <c r="C540" s="513"/>
      <c r="M540" s="492"/>
      <c r="N540" s="492"/>
      <c r="O540" s="492"/>
    </row>
    <row r="541" spans="1:15" s="512" customFormat="1">
      <c r="A541" s="513"/>
      <c r="B541" s="513"/>
      <c r="C541" s="513"/>
      <c r="M541" s="492"/>
      <c r="N541" s="492"/>
      <c r="O541" s="492"/>
    </row>
    <row r="542" spans="1:15" s="512" customFormat="1">
      <c r="A542" s="513"/>
      <c r="B542" s="513"/>
      <c r="C542" s="513"/>
      <c r="M542" s="492"/>
      <c r="N542" s="492"/>
      <c r="O542" s="492"/>
    </row>
    <row r="543" spans="1:15" s="512" customFormat="1">
      <c r="A543" s="513"/>
      <c r="B543" s="513"/>
      <c r="C543" s="513"/>
      <c r="M543" s="492"/>
      <c r="N543" s="492"/>
      <c r="O543" s="492"/>
    </row>
    <row r="544" spans="1:15" s="512" customFormat="1">
      <c r="A544" s="513"/>
      <c r="B544" s="513"/>
      <c r="C544" s="513"/>
      <c r="M544" s="492"/>
      <c r="N544" s="492"/>
      <c r="O544" s="492"/>
    </row>
    <row r="545" spans="1:15" s="512" customFormat="1">
      <c r="A545" s="513"/>
      <c r="B545" s="513"/>
      <c r="C545" s="513"/>
      <c r="M545" s="492"/>
      <c r="N545" s="492"/>
      <c r="O545" s="492"/>
    </row>
    <row r="546" spans="1:15" s="512" customFormat="1">
      <c r="A546" s="513"/>
      <c r="B546" s="513"/>
      <c r="C546" s="513"/>
      <c r="M546" s="492"/>
      <c r="N546" s="492"/>
      <c r="O546" s="492"/>
    </row>
    <row r="547" spans="1:15" s="512" customFormat="1">
      <c r="A547" s="513"/>
      <c r="B547" s="513"/>
      <c r="C547" s="513"/>
      <c r="M547" s="492"/>
      <c r="N547" s="492"/>
      <c r="O547" s="492"/>
    </row>
    <row r="548" spans="1:15" s="512" customFormat="1">
      <c r="A548" s="513"/>
      <c r="B548" s="513"/>
      <c r="C548" s="513"/>
      <c r="M548" s="492"/>
      <c r="N548" s="492"/>
      <c r="O548" s="492"/>
    </row>
    <row r="549" spans="1:15" s="512" customFormat="1">
      <c r="A549" s="513"/>
      <c r="B549" s="513"/>
      <c r="C549" s="513"/>
      <c r="M549" s="492"/>
      <c r="N549" s="492"/>
      <c r="O549" s="492"/>
    </row>
    <row r="550" spans="1:15" s="512" customFormat="1">
      <c r="A550" s="513"/>
      <c r="B550" s="513"/>
      <c r="C550" s="513"/>
      <c r="M550" s="492"/>
      <c r="N550" s="492"/>
      <c r="O550" s="492"/>
    </row>
    <row r="551" spans="1:15" s="512" customFormat="1">
      <c r="A551" s="513"/>
      <c r="B551" s="513"/>
      <c r="C551" s="513"/>
      <c r="M551" s="492"/>
      <c r="N551" s="492"/>
      <c r="O551" s="492"/>
    </row>
    <row r="552" spans="1:15" s="512" customFormat="1">
      <c r="A552" s="513"/>
      <c r="B552" s="513"/>
      <c r="C552" s="513"/>
      <c r="M552" s="492"/>
      <c r="N552" s="492"/>
      <c r="O552" s="492"/>
    </row>
    <row r="553" spans="1:15" s="512" customFormat="1">
      <c r="A553" s="513"/>
      <c r="B553" s="513"/>
      <c r="C553" s="513"/>
      <c r="M553" s="492"/>
      <c r="N553" s="492"/>
      <c r="O553" s="492"/>
    </row>
    <row r="554" spans="1:15" s="512" customFormat="1">
      <c r="A554" s="513"/>
      <c r="B554" s="513"/>
      <c r="C554" s="513"/>
      <c r="M554" s="492"/>
      <c r="N554" s="492"/>
      <c r="O554" s="492"/>
    </row>
    <row r="555" spans="1:15" s="512" customFormat="1">
      <c r="A555" s="513"/>
      <c r="B555" s="513"/>
      <c r="C555" s="513"/>
      <c r="M555" s="492"/>
      <c r="N555" s="492"/>
      <c r="O555" s="492"/>
    </row>
    <row r="556" spans="1:15" s="512" customFormat="1">
      <c r="A556" s="513"/>
      <c r="B556" s="513"/>
      <c r="C556" s="513"/>
      <c r="M556" s="492"/>
      <c r="N556" s="492"/>
      <c r="O556" s="492"/>
    </row>
    <row r="557" spans="1:15" s="512" customFormat="1">
      <c r="A557" s="513"/>
      <c r="B557" s="513"/>
      <c r="C557" s="513"/>
      <c r="M557" s="492"/>
      <c r="N557" s="492"/>
      <c r="O557" s="492"/>
    </row>
    <row r="558" spans="1:15" s="512" customFormat="1">
      <c r="A558" s="513"/>
      <c r="B558" s="513"/>
      <c r="C558" s="513"/>
      <c r="M558" s="492"/>
      <c r="N558" s="492"/>
      <c r="O558" s="492"/>
    </row>
    <row r="559" spans="1:15" s="512" customFormat="1">
      <c r="A559" s="513"/>
      <c r="B559" s="513"/>
      <c r="C559" s="513"/>
      <c r="M559" s="492"/>
      <c r="N559" s="492"/>
      <c r="O559" s="492"/>
    </row>
    <row r="560" spans="1:15" s="512" customFormat="1">
      <c r="A560" s="513"/>
      <c r="B560" s="513"/>
      <c r="C560" s="513"/>
      <c r="M560" s="492"/>
      <c r="N560" s="492"/>
      <c r="O560" s="492"/>
    </row>
    <row r="561" spans="1:15" s="512" customFormat="1">
      <c r="A561" s="513"/>
      <c r="B561" s="513"/>
      <c r="C561" s="513"/>
      <c r="M561" s="492"/>
      <c r="N561" s="492"/>
      <c r="O561" s="492"/>
    </row>
    <row r="562" spans="1:15" s="512" customFormat="1">
      <c r="A562" s="513"/>
      <c r="B562" s="513"/>
      <c r="C562" s="513"/>
      <c r="M562" s="492"/>
      <c r="N562" s="492"/>
      <c r="O562" s="492"/>
    </row>
    <row r="563" spans="1:15" s="512" customFormat="1">
      <c r="A563" s="513"/>
      <c r="B563" s="513"/>
      <c r="C563" s="513"/>
      <c r="M563" s="492"/>
      <c r="N563" s="492"/>
      <c r="O563" s="492"/>
    </row>
    <row r="564" spans="1:15" s="512" customFormat="1">
      <c r="A564" s="513"/>
      <c r="B564" s="513"/>
      <c r="C564" s="513"/>
      <c r="M564" s="492"/>
      <c r="N564" s="492"/>
      <c r="O564" s="492"/>
    </row>
    <row r="565" spans="1:15" s="512" customFormat="1">
      <c r="A565" s="513"/>
      <c r="B565" s="513"/>
      <c r="C565" s="513"/>
      <c r="M565" s="492"/>
      <c r="N565" s="492"/>
      <c r="O565" s="492"/>
    </row>
    <row r="566" spans="1:15" s="512" customFormat="1">
      <c r="A566" s="513"/>
      <c r="B566" s="513"/>
      <c r="C566" s="513"/>
      <c r="M566" s="492"/>
      <c r="N566" s="492"/>
      <c r="O566" s="492"/>
    </row>
    <row r="567" spans="1:15" s="512" customFormat="1">
      <c r="A567" s="513"/>
      <c r="B567" s="513"/>
      <c r="C567" s="513"/>
      <c r="M567" s="492"/>
      <c r="N567" s="492"/>
      <c r="O567" s="492"/>
    </row>
    <row r="568" spans="1:15" s="512" customFormat="1">
      <c r="A568" s="513"/>
      <c r="B568" s="513"/>
      <c r="C568" s="513"/>
      <c r="M568" s="492"/>
      <c r="N568" s="492"/>
      <c r="O568" s="492"/>
    </row>
    <row r="569" spans="1:15" s="512" customFormat="1">
      <c r="A569" s="513"/>
      <c r="B569" s="513"/>
      <c r="C569" s="513"/>
      <c r="M569" s="492"/>
      <c r="N569" s="492"/>
      <c r="O569" s="492"/>
    </row>
    <row r="570" spans="1:15" s="512" customFormat="1">
      <c r="A570" s="513"/>
      <c r="B570" s="513"/>
      <c r="C570" s="513"/>
      <c r="M570" s="492"/>
      <c r="N570" s="492"/>
      <c r="O570" s="492"/>
    </row>
    <row r="571" spans="1:15" s="512" customFormat="1">
      <c r="A571" s="513"/>
      <c r="B571" s="513"/>
      <c r="C571" s="513"/>
      <c r="M571" s="492"/>
      <c r="N571" s="492"/>
      <c r="O571" s="492"/>
    </row>
    <row r="572" spans="1:15" s="512" customFormat="1">
      <c r="A572" s="513"/>
      <c r="B572" s="513"/>
      <c r="C572" s="513"/>
      <c r="M572" s="492"/>
      <c r="N572" s="492"/>
      <c r="O572" s="492"/>
    </row>
    <row r="573" spans="1:15" s="512" customFormat="1">
      <c r="A573" s="513"/>
      <c r="B573" s="513"/>
      <c r="C573" s="513"/>
      <c r="M573" s="492"/>
      <c r="N573" s="492"/>
      <c r="O573" s="492"/>
    </row>
    <row r="574" spans="1:15" s="512" customFormat="1">
      <c r="A574" s="513"/>
      <c r="B574" s="513"/>
      <c r="C574" s="513"/>
      <c r="M574" s="492"/>
      <c r="N574" s="492"/>
      <c r="O574" s="492"/>
    </row>
    <row r="575" spans="1:15" s="512" customFormat="1">
      <c r="A575" s="513"/>
      <c r="B575" s="513"/>
      <c r="C575" s="513"/>
      <c r="M575" s="492"/>
      <c r="N575" s="492"/>
      <c r="O575" s="492"/>
    </row>
    <row r="576" spans="1:15" s="512" customFormat="1">
      <c r="A576" s="513"/>
      <c r="B576" s="513"/>
      <c r="C576" s="513"/>
      <c r="M576" s="492"/>
      <c r="N576" s="492"/>
      <c r="O576" s="492"/>
    </row>
    <row r="577" spans="1:15" s="512" customFormat="1">
      <c r="A577" s="513"/>
      <c r="B577" s="513"/>
      <c r="C577" s="513"/>
      <c r="M577" s="492"/>
      <c r="N577" s="492"/>
      <c r="O577" s="492"/>
    </row>
    <row r="578" spans="1:15" s="512" customFormat="1">
      <c r="A578" s="513"/>
      <c r="B578" s="513"/>
      <c r="C578" s="513"/>
      <c r="M578" s="492"/>
      <c r="N578" s="492"/>
      <c r="O578" s="492"/>
    </row>
    <row r="579" spans="1:15" s="512" customFormat="1">
      <c r="A579" s="513"/>
      <c r="B579" s="513"/>
      <c r="C579" s="513"/>
      <c r="M579" s="492"/>
      <c r="N579" s="492"/>
      <c r="O579" s="492"/>
    </row>
    <row r="580" spans="1:15" s="512" customFormat="1">
      <c r="A580" s="513"/>
      <c r="B580" s="513"/>
      <c r="C580" s="513"/>
      <c r="M580" s="492"/>
      <c r="N580" s="492"/>
      <c r="O580" s="492"/>
    </row>
    <row r="581" spans="1:15" s="512" customFormat="1">
      <c r="A581" s="513"/>
      <c r="B581" s="513"/>
      <c r="C581" s="513"/>
      <c r="M581" s="492"/>
      <c r="N581" s="492"/>
      <c r="O581" s="492"/>
    </row>
    <row r="582" spans="1:15" s="512" customFormat="1">
      <c r="A582" s="513"/>
      <c r="B582" s="513"/>
      <c r="C582" s="513"/>
      <c r="M582" s="492"/>
      <c r="N582" s="492"/>
      <c r="O582" s="492"/>
    </row>
    <row r="583" spans="1:15" s="512" customFormat="1">
      <c r="A583" s="513"/>
      <c r="B583" s="513"/>
      <c r="C583" s="513"/>
      <c r="M583" s="492"/>
      <c r="N583" s="492"/>
      <c r="O583" s="492"/>
    </row>
    <row r="584" spans="1:15" s="512" customFormat="1">
      <c r="A584" s="513"/>
      <c r="B584" s="513"/>
      <c r="C584" s="513"/>
      <c r="M584" s="492"/>
      <c r="N584" s="492"/>
      <c r="O584" s="492"/>
    </row>
    <row r="585" spans="1:15" s="512" customFormat="1">
      <c r="A585" s="513"/>
      <c r="B585" s="513"/>
      <c r="C585" s="513"/>
      <c r="M585" s="492"/>
      <c r="N585" s="492"/>
      <c r="O585" s="492"/>
    </row>
    <row r="586" spans="1:15" s="512" customFormat="1">
      <c r="A586" s="513"/>
      <c r="B586" s="513"/>
      <c r="C586" s="513"/>
      <c r="M586" s="492"/>
      <c r="N586" s="492"/>
      <c r="O586" s="492"/>
    </row>
    <row r="587" spans="1:15" s="512" customFormat="1">
      <c r="A587" s="513"/>
      <c r="B587" s="513"/>
      <c r="C587" s="513"/>
      <c r="M587" s="492"/>
      <c r="N587" s="492"/>
      <c r="O587" s="492"/>
    </row>
    <row r="588" spans="1:15" s="512" customFormat="1">
      <c r="A588" s="513"/>
      <c r="B588" s="513"/>
      <c r="C588" s="513"/>
      <c r="M588" s="492"/>
      <c r="N588" s="492"/>
      <c r="O588" s="492"/>
    </row>
    <row r="589" spans="1:15" s="512" customFormat="1">
      <c r="A589" s="513"/>
      <c r="B589" s="513"/>
      <c r="C589" s="513"/>
      <c r="M589" s="492"/>
      <c r="N589" s="492"/>
      <c r="O589" s="492"/>
    </row>
    <row r="590" spans="1:15" s="512" customFormat="1">
      <c r="A590" s="513"/>
      <c r="B590" s="513"/>
      <c r="C590" s="513"/>
      <c r="M590" s="492"/>
      <c r="N590" s="492"/>
      <c r="O590" s="492"/>
    </row>
    <row r="591" spans="1:15" s="512" customFormat="1">
      <c r="A591" s="513"/>
      <c r="B591" s="513"/>
      <c r="C591" s="513"/>
      <c r="M591" s="492"/>
      <c r="N591" s="492"/>
      <c r="O591" s="492"/>
    </row>
    <row r="592" spans="1:15" s="512" customFormat="1">
      <c r="A592" s="513"/>
      <c r="B592" s="513"/>
      <c r="C592" s="513"/>
      <c r="M592" s="492"/>
      <c r="N592" s="492"/>
      <c r="O592" s="492"/>
    </row>
    <row r="593" spans="1:15" s="512" customFormat="1">
      <c r="A593" s="513"/>
      <c r="B593" s="513"/>
      <c r="C593" s="513"/>
      <c r="M593" s="492"/>
      <c r="N593" s="492"/>
      <c r="O593" s="492"/>
    </row>
    <row r="594" spans="1:15" s="512" customFormat="1">
      <c r="A594" s="513"/>
      <c r="B594" s="513"/>
      <c r="C594" s="513"/>
      <c r="M594" s="492"/>
      <c r="N594" s="492"/>
      <c r="O594" s="492"/>
    </row>
    <row r="595" spans="1:15" s="512" customFormat="1">
      <c r="A595" s="513"/>
      <c r="B595" s="513"/>
      <c r="C595" s="513"/>
      <c r="M595" s="492"/>
      <c r="N595" s="492"/>
      <c r="O595" s="492"/>
    </row>
    <row r="596" spans="1:15" s="512" customFormat="1">
      <c r="A596" s="513"/>
      <c r="B596" s="513"/>
      <c r="C596" s="513"/>
      <c r="M596" s="492"/>
      <c r="N596" s="492"/>
      <c r="O596" s="492"/>
    </row>
    <row r="597" spans="1:15" s="512" customFormat="1">
      <c r="A597" s="513"/>
      <c r="B597" s="513"/>
      <c r="C597" s="513"/>
      <c r="M597" s="492"/>
      <c r="N597" s="492"/>
      <c r="O597" s="492"/>
    </row>
    <row r="598" spans="1:15" s="512" customFormat="1">
      <c r="A598" s="513"/>
      <c r="B598" s="513"/>
      <c r="C598" s="513"/>
      <c r="M598" s="492"/>
      <c r="N598" s="492"/>
      <c r="O598" s="492"/>
    </row>
    <row r="599" spans="1:15" s="512" customFormat="1">
      <c r="A599" s="513"/>
      <c r="B599" s="513"/>
      <c r="C599" s="513"/>
      <c r="M599" s="492"/>
      <c r="N599" s="492"/>
      <c r="O599" s="492"/>
    </row>
    <row r="600" spans="1:15" s="512" customFormat="1">
      <c r="A600" s="513"/>
      <c r="B600" s="513"/>
      <c r="C600" s="513"/>
      <c r="M600" s="492"/>
      <c r="N600" s="492"/>
      <c r="O600" s="492"/>
    </row>
    <row r="601" spans="1:15" s="512" customFormat="1">
      <c r="A601" s="513"/>
      <c r="B601" s="513"/>
      <c r="C601" s="513"/>
      <c r="M601" s="492"/>
      <c r="N601" s="492"/>
      <c r="O601" s="492"/>
    </row>
    <row r="602" spans="1:15" s="512" customFormat="1">
      <c r="A602" s="513"/>
      <c r="B602" s="513"/>
      <c r="C602" s="513"/>
      <c r="M602" s="492"/>
      <c r="N602" s="492"/>
      <c r="O602" s="492"/>
    </row>
    <row r="603" spans="1:15" s="512" customFormat="1">
      <c r="A603" s="513"/>
      <c r="B603" s="513"/>
      <c r="C603" s="513"/>
      <c r="M603" s="492"/>
      <c r="N603" s="492"/>
      <c r="O603" s="492"/>
    </row>
    <row r="604" spans="1:15" s="512" customFormat="1">
      <c r="A604" s="513"/>
      <c r="B604" s="513"/>
      <c r="C604" s="513"/>
      <c r="M604" s="492"/>
      <c r="N604" s="492"/>
      <c r="O604" s="492"/>
    </row>
    <row r="605" spans="1:15" s="512" customFormat="1">
      <c r="A605" s="513"/>
      <c r="B605" s="513"/>
      <c r="C605" s="513"/>
      <c r="M605" s="492"/>
      <c r="N605" s="492"/>
      <c r="O605" s="492"/>
    </row>
    <row r="606" spans="1:15" s="512" customFormat="1">
      <c r="A606" s="513"/>
      <c r="B606" s="513"/>
      <c r="C606" s="513"/>
      <c r="M606" s="492"/>
      <c r="N606" s="492"/>
      <c r="O606" s="492"/>
    </row>
    <row r="607" spans="1:15" s="512" customFormat="1">
      <c r="A607" s="513"/>
      <c r="B607" s="513"/>
      <c r="C607" s="513"/>
      <c r="M607" s="492"/>
      <c r="N607" s="492"/>
      <c r="O607" s="492"/>
    </row>
    <row r="608" spans="1:15" s="512" customFormat="1">
      <c r="A608" s="513"/>
      <c r="B608" s="513"/>
      <c r="C608" s="513"/>
      <c r="M608" s="492"/>
      <c r="N608" s="492"/>
      <c r="O608" s="492"/>
    </row>
    <row r="609" spans="1:15" s="512" customFormat="1">
      <c r="A609" s="513"/>
      <c r="B609" s="513"/>
      <c r="C609" s="513"/>
      <c r="M609" s="492"/>
      <c r="N609" s="492"/>
      <c r="O609" s="492"/>
    </row>
    <row r="610" spans="1:15" s="512" customFormat="1">
      <c r="A610" s="513"/>
      <c r="B610" s="513"/>
      <c r="C610" s="513"/>
      <c r="M610" s="492"/>
      <c r="N610" s="492"/>
      <c r="O610" s="492"/>
    </row>
    <row r="611" spans="1:15" s="512" customFormat="1">
      <c r="A611" s="513"/>
      <c r="B611" s="513"/>
      <c r="C611" s="513"/>
      <c r="M611" s="492"/>
      <c r="N611" s="492"/>
      <c r="O611" s="492"/>
    </row>
    <row r="612" spans="1:15" s="512" customFormat="1">
      <c r="A612" s="513"/>
      <c r="B612" s="513"/>
      <c r="C612" s="513"/>
      <c r="M612" s="492"/>
      <c r="N612" s="492"/>
      <c r="O612" s="492"/>
    </row>
    <row r="613" spans="1:15" s="512" customFormat="1">
      <c r="A613" s="513"/>
      <c r="B613" s="513"/>
      <c r="C613" s="513"/>
      <c r="M613" s="492"/>
      <c r="N613" s="492"/>
      <c r="O613" s="492"/>
    </row>
    <row r="614" spans="1:15" s="512" customFormat="1">
      <c r="A614" s="513"/>
      <c r="B614" s="513"/>
      <c r="C614" s="513"/>
      <c r="M614" s="492"/>
      <c r="N614" s="492"/>
      <c r="O614" s="492"/>
    </row>
    <row r="615" spans="1:15" s="512" customFormat="1">
      <c r="A615" s="513"/>
      <c r="B615" s="513"/>
      <c r="C615" s="513"/>
      <c r="M615" s="492"/>
      <c r="N615" s="492"/>
      <c r="O615" s="492"/>
    </row>
    <row r="616" spans="1:15" s="512" customFormat="1">
      <c r="A616" s="513"/>
      <c r="B616" s="513"/>
      <c r="C616" s="513"/>
      <c r="M616" s="492"/>
      <c r="N616" s="492"/>
      <c r="O616" s="492"/>
    </row>
    <row r="617" spans="1:15" s="512" customFormat="1">
      <c r="A617" s="513"/>
      <c r="B617" s="513"/>
      <c r="C617" s="513"/>
      <c r="M617" s="492"/>
      <c r="N617" s="492"/>
      <c r="O617" s="492"/>
    </row>
    <row r="618" spans="1:15" s="512" customFormat="1">
      <c r="A618" s="513"/>
      <c r="B618" s="513"/>
      <c r="C618" s="513"/>
      <c r="M618" s="492"/>
      <c r="N618" s="492"/>
      <c r="O618" s="492"/>
    </row>
    <row r="619" spans="1:15" s="512" customFormat="1">
      <c r="A619" s="513"/>
      <c r="B619" s="513"/>
      <c r="C619" s="513"/>
      <c r="M619" s="492"/>
      <c r="N619" s="492"/>
      <c r="O619" s="492"/>
    </row>
    <row r="620" spans="1:15" s="512" customFormat="1">
      <c r="A620" s="513"/>
      <c r="B620" s="513"/>
      <c r="C620" s="513"/>
      <c r="M620" s="492"/>
      <c r="N620" s="492"/>
      <c r="O620" s="492"/>
    </row>
    <row r="621" spans="1:15" s="512" customFormat="1">
      <c r="A621" s="513"/>
      <c r="B621" s="513"/>
      <c r="C621" s="513"/>
      <c r="M621" s="492"/>
      <c r="N621" s="492"/>
      <c r="O621" s="492"/>
    </row>
    <row r="622" spans="1:15" s="512" customFormat="1">
      <c r="A622" s="513"/>
      <c r="B622" s="513"/>
      <c r="C622" s="513"/>
      <c r="M622" s="492"/>
      <c r="N622" s="492"/>
      <c r="O622" s="492"/>
    </row>
    <row r="623" spans="1:15" s="512" customFormat="1">
      <c r="A623" s="513"/>
      <c r="B623" s="513"/>
      <c r="C623" s="513"/>
      <c r="M623" s="492"/>
      <c r="N623" s="492"/>
      <c r="O623" s="492"/>
    </row>
    <row r="624" spans="1:15" s="512" customFormat="1">
      <c r="A624" s="513"/>
      <c r="B624" s="513"/>
      <c r="C624" s="513"/>
      <c r="M624" s="492"/>
      <c r="N624" s="492"/>
      <c r="O624" s="492"/>
    </row>
    <row r="625" spans="1:15" s="512" customFormat="1">
      <c r="A625" s="513"/>
      <c r="B625" s="513"/>
      <c r="C625" s="513"/>
      <c r="M625" s="492"/>
      <c r="N625" s="492"/>
      <c r="O625" s="492"/>
    </row>
    <row r="626" spans="1:15" s="512" customFormat="1">
      <c r="A626" s="513"/>
      <c r="B626" s="513"/>
      <c r="C626" s="513"/>
      <c r="M626" s="492"/>
      <c r="N626" s="492"/>
      <c r="O626" s="492"/>
    </row>
    <row r="627" spans="1:15" s="512" customFormat="1">
      <c r="A627" s="513"/>
      <c r="B627" s="513"/>
      <c r="C627" s="513"/>
      <c r="M627" s="492"/>
      <c r="N627" s="492"/>
      <c r="O627" s="492"/>
    </row>
    <row r="628" spans="1:15" s="512" customFormat="1">
      <c r="A628" s="513"/>
      <c r="B628" s="513"/>
      <c r="C628" s="513"/>
      <c r="M628" s="492"/>
      <c r="N628" s="492"/>
      <c r="O628" s="492"/>
    </row>
    <row r="629" spans="1:15" s="512" customFormat="1">
      <c r="A629" s="513"/>
      <c r="B629" s="513"/>
      <c r="C629" s="513"/>
      <c r="M629" s="492"/>
      <c r="N629" s="492"/>
      <c r="O629" s="492"/>
    </row>
    <row r="630" spans="1:15" s="512" customFormat="1">
      <c r="A630" s="513"/>
      <c r="B630" s="513"/>
      <c r="C630" s="513"/>
      <c r="M630" s="492"/>
      <c r="N630" s="492"/>
      <c r="O630" s="492"/>
    </row>
    <row r="631" spans="1:15" s="512" customFormat="1">
      <c r="A631" s="513"/>
      <c r="B631" s="513"/>
      <c r="C631" s="513"/>
      <c r="M631" s="492"/>
      <c r="N631" s="492"/>
      <c r="O631" s="492"/>
    </row>
    <row r="632" spans="1:15" s="512" customFormat="1">
      <c r="A632" s="513"/>
      <c r="B632" s="513"/>
      <c r="C632" s="513"/>
      <c r="M632" s="492"/>
      <c r="N632" s="492"/>
      <c r="O632" s="492"/>
    </row>
    <row r="633" spans="1:15" s="512" customFormat="1">
      <c r="A633" s="513"/>
      <c r="B633" s="513"/>
      <c r="C633" s="513"/>
      <c r="M633" s="492"/>
      <c r="N633" s="492"/>
      <c r="O633" s="492"/>
    </row>
    <row r="634" spans="1:15" s="512" customFormat="1">
      <c r="A634" s="513"/>
      <c r="B634" s="513"/>
      <c r="C634" s="513"/>
      <c r="M634" s="492"/>
      <c r="N634" s="492"/>
      <c r="O634" s="492"/>
    </row>
    <row r="635" spans="1:15" s="512" customFormat="1">
      <c r="A635" s="513"/>
      <c r="B635" s="513"/>
      <c r="C635" s="513"/>
      <c r="M635" s="492"/>
      <c r="N635" s="492"/>
      <c r="O635" s="492"/>
    </row>
    <row r="636" spans="1:15" s="512" customFormat="1">
      <c r="A636" s="513"/>
      <c r="B636" s="513"/>
      <c r="C636" s="513"/>
      <c r="M636" s="492"/>
      <c r="N636" s="492"/>
      <c r="O636" s="492"/>
    </row>
    <row r="637" spans="1:15" s="512" customFormat="1">
      <c r="A637" s="513"/>
      <c r="B637" s="513"/>
      <c r="C637" s="513"/>
      <c r="M637" s="492"/>
      <c r="N637" s="492"/>
      <c r="O637" s="492"/>
    </row>
    <row r="638" spans="1:15" s="512" customFormat="1">
      <c r="A638" s="513"/>
      <c r="B638" s="513"/>
      <c r="C638" s="513"/>
      <c r="M638" s="492"/>
      <c r="N638" s="492"/>
      <c r="O638" s="492"/>
    </row>
    <row r="639" spans="1:15" s="512" customFormat="1">
      <c r="A639" s="513"/>
      <c r="B639" s="513"/>
      <c r="C639" s="513"/>
      <c r="M639" s="492"/>
      <c r="N639" s="492"/>
      <c r="O639" s="492"/>
    </row>
    <row r="640" spans="1:15" s="512" customFormat="1">
      <c r="A640" s="513"/>
      <c r="B640" s="513"/>
      <c r="C640" s="513"/>
      <c r="M640" s="492"/>
      <c r="N640" s="492"/>
      <c r="O640" s="492"/>
    </row>
    <row r="641" spans="1:15" s="512" customFormat="1">
      <c r="A641" s="513"/>
      <c r="B641" s="513"/>
      <c r="C641" s="513"/>
      <c r="M641" s="492"/>
      <c r="N641" s="492"/>
      <c r="O641" s="492"/>
    </row>
    <row r="642" spans="1:15" s="512" customFormat="1">
      <c r="A642" s="513"/>
      <c r="B642" s="513"/>
      <c r="C642" s="513"/>
      <c r="M642" s="492"/>
      <c r="N642" s="492"/>
      <c r="O642" s="492"/>
    </row>
    <row r="643" spans="1:15" s="512" customFormat="1">
      <c r="A643" s="513"/>
      <c r="B643" s="513"/>
      <c r="C643" s="513"/>
      <c r="M643" s="492"/>
      <c r="N643" s="492"/>
      <c r="O643" s="492"/>
    </row>
    <row r="644" spans="1:15" s="512" customFormat="1">
      <c r="A644" s="513"/>
      <c r="B644" s="513"/>
      <c r="C644" s="513"/>
      <c r="M644" s="492"/>
      <c r="N644" s="492"/>
      <c r="O644" s="492"/>
    </row>
    <row r="645" spans="1:15" s="512" customFormat="1">
      <c r="A645" s="513"/>
      <c r="B645" s="513"/>
      <c r="C645" s="513"/>
      <c r="M645" s="492"/>
      <c r="N645" s="492"/>
      <c r="O645" s="492"/>
    </row>
    <row r="646" spans="1:15" s="512" customFormat="1">
      <c r="A646" s="513"/>
      <c r="B646" s="513"/>
      <c r="C646" s="513"/>
      <c r="M646" s="492"/>
      <c r="N646" s="492"/>
      <c r="O646" s="492"/>
    </row>
    <row r="647" spans="1:15" s="512" customFormat="1">
      <c r="A647" s="513"/>
      <c r="B647" s="513"/>
      <c r="C647" s="513"/>
      <c r="M647" s="492"/>
      <c r="N647" s="492"/>
      <c r="O647" s="492"/>
    </row>
    <row r="648" spans="1:15" s="512" customFormat="1">
      <c r="A648" s="513"/>
      <c r="B648" s="513"/>
      <c r="C648" s="513"/>
      <c r="M648" s="492"/>
      <c r="N648" s="492"/>
      <c r="O648" s="492"/>
    </row>
    <row r="649" spans="1:15" s="512" customFormat="1">
      <c r="A649" s="513"/>
      <c r="B649" s="513"/>
      <c r="C649" s="513"/>
      <c r="M649" s="492"/>
      <c r="N649" s="492"/>
      <c r="O649" s="492"/>
    </row>
    <row r="650" spans="1:15" s="512" customFormat="1">
      <c r="A650" s="513"/>
      <c r="B650" s="513"/>
      <c r="C650" s="513"/>
      <c r="M650" s="492"/>
      <c r="N650" s="492"/>
      <c r="O650" s="492"/>
    </row>
    <row r="651" spans="1:15" s="512" customFormat="1">
      <c r="A651" s="513"/>
      <c r="B651" s="513"/>
      <c r="C651" s="513"/>
      <c r="M651" s="492"/>
      <c r="N651" s="492"/>
      <c r="O651" s="492"/>
    </row>
    <row r="652" spans="1:15" s="512" customFormat="1">
      <c r="A652" s="513"/>
      <c r="B652" s="513"/>
      <c r="C652" s="513"/>
      <c r="M652" s="492"/>
      <c r="N652" s="492"/>
      <c r="O652" s="492"/>
    </row>
    <row r="653" spans="1:15" s="512" customFormat="1">
      <c r="A653" s="513"/>
      <c r="B653" s="513"/>
      <c r="C653" s="513"/>
      <c r="M653" s="492"/>
      <c r="N653" s="492"/>
      <c r="O653" s="492"/>
    </row>
    <row r="654" spans="1:15" s="512" customFormat="1">
      <c r="A654" s="513"/>
      <c r="B654" s="513"/>
      <c r="C654" s="513"/>
      <c r="M654" s="492"/>
      <c r="N654" s="492"/>
      <c r="O654" s="492"/>
    </row>
    <row r="655" spans="1:15" s="512" customFormat="1">
      <c r="A655" s="513"/>
      <c r="B655" s="513"/>
      <c r="C655" s="513"/>
      <c r="M655" s="492"/>
      <c r="N655" s="492"/>
      <c r="O655" s="492"/>
    </row>
    <row r="656" spans="1:15" s="512" customFormat="1">
      <c r="A656" s="513"/>
      <c r="B656" s="513"/>
      <c r="C656" s="513"/>
      <c r="M656" s="492"/>
      <c r="N656" s="492"/>
      <c r="O656" s="492"/>
    </row>
    <row r="657" spans="1:15" s="512" customFormat="1">
      <c r="A657" s="513"/>
      <c r="B657" s="513"/>
      <c r="C657" s="513"/>
      <c r="M657" s="492"/>
      <c r="N657" s="492"/>
      <c r="O657" s="492"/>
    </row>
  </sheetData>
  <mergeCells count="34"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8:N8"/>
    <mergeCell ref="A12:B12"/>
    <mergeCell ref="N12:O12"/>
    <mergeCell ref="A14:A15"/>
    <mergeCell ref="O14:O15"/>
    <mergeCell ref="A10:A11"/>
    <mergeCell ref="O10:O11"/>
    <mergeCell ref="M15:N15"/>
    <mergeCell ref="A16:B16"/>
    <mergeCell ref="N16:O16"/>
    <mergeCell ref="A22:B22"/>
    <mergeCell ref="N22:O22"/>
    <mergeCell ref="A23:B23"/>
    <mergeCell ref="M23:O23"/>
    <mergeCell ref="A17:B17"/>
    <mergeCell ref="C18:N18"/>
    <mergeCell ref="A19:A20"/>
    <mergeCell ref="O19:O20"/>
    <mergeCell ref="A21:B21"/>
    <mergeCell ref="N21:O21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2396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00"/>
  <sheetViews>
    <sheetView rightToLeft="1" view="pageBreakPreview" topLeftCell="A21" zoomScale="80" zoomScaleNormal="60" zoomScaleSheetLayoutView="80" workbookViewId="0">
      <selection activeCell="R101" sqref="R101"/>
    </sheetView>
  </sheetViews>
  <sheetFormatPr defaultRowHeight="18.75"/>
  <cols>
    <col min="1" max="1" width="34.5703125" style="19" customWidth="1"/>
    <col min="2" max="10" width="10.140625" style="19" customWidth="1"/>
    <col min="11" max="11" width="36.28515625" style="19" customWidth="1"/>
    <col min="12" max="253" width="9.140625" style="19"/>
    <col min="254" max="254" width="23.28515625" style="19" customWidth="1"/>
    <col min="255" max="266" width="9.7109375" style="19" customWidth="1"/>
    <col min="267" max="509" width="9.140625" style="19"/>
    <col min="510" max="510" width="23.28515625" style="19" customWidth="1"/>
    <col min="511" max="522" width="9.7109375" style="19" customWidth="1"/>
    <col min="523" max="765" width="9.140625" style="19"/>
    <col min="766" max="766" width="23.28515625" style="19" customWidth="1"/>
    <col min="767" max="778" width="9.7109375" style="19" customWidth="1"/>
    <col min="779" max="1021" width="9.140625" style="19"/>
    <col min="1022" max="1022" width="23.28515625" style="19" customWidth="1"/>
    <col min="1023" max="1034" width="9.7109375" style="19" customWidth="1"/>
    <col min="1035" max="1277" width="9.140625" style="19"/>
    <col min="1278" max="1278" width="23.28515625" style="19" customWidth="1"/>
    <col min="1279" max="1290" width="9.7109375" style="19" customWidth="1"/>
    <col min="1291" max="1533" width="9.140625" style="19"/>
    <col min="1534" max="1534" width="23.28515625" style="19" customWidth="1"/>
    <col min="1535" max="1546" width="9.7109375" style="19" customWidth="1"/>
    <col min="1547" max="1789" width="9.140625" style="19"/>
    <col min="1790" max="1790" width="23.28515625" style="19" customWidth="1"/>
    <col min="1791" max="1802" width="9.7109375" style="19" customWidth="1"/>
    <col min="1803" max="2045" width="9.140625" style="19"/>
    <col min="2046" max="2046" width="23.28515625" style="19" customWidth="1"/>
    <col min="2047" max="2058" width="9.7109375" style="19" customWidth="1"/>
    <col min="2059" max="2301" width="9.140625" style="19"/>
    <col min="2302" max="2302" width="23.28515625" style="19" customWidth="1"/>
    <col min="2303" max="2314" width="9.7109375" style="19" customWidth="1"/>
    <col min="2315" max="2557" width="9.140625" style="19"/>
    <col min="2558" max="2558" width="23.28515625" style="19" customWidth="1"/>
    <col min="2559" max="2570" width="9.7109375" style="19" customWidth="1"/>
    <col min="2571" max="2813" width="9.140625" style="19"/>
    <col min="2814" max="2814" width="23.28515625" style="19" customWidth="1"/>
    <col min="2815" max="2826" width="9.7109375" style="19" customWidth="1"/>
    <col min="2827" max="3069" width="9.140625" style="19"/>
    <col min="3070" max="3070" width="23.28515625" style="19" customWidth="1"/>
    <col min="3071" max="3082" width="9.7109375" style="19" customWidth="1"/>
    <col min="3083" max="3325" width="9.140625" style="19"/>
    <col min="3326" max="3326" width="23.28515625" style="19" customWidth="1"/>
    <col min="3327" max="3338" width="9.7109375" style="19" customWidth="1"/>
    <col min="3339" max="3581" width="9.140625" style="19"/>
    <col min="3582" max="3582" width="23.28515625" style="19" customWidth="1"/>
    <col min="3583" max="3594" width="9.7109375" style="19" customWidth="1"/>
    <col min="3595" max="3837" width="9.140625" style="19"/>
    <col min="3838" max="3838" width="23.28515625" style="19" customWidth="1"/>
    <col min="3839" max="3850" width="9.7109375" style="19" customWidth="1"/>
    <col min="3851" max="4093" width="9.140625" style="19"/>
    <col min="4094" max="4094" width="23.28515625" style="19" customWidth="1"/>
    <col min="4095" max="4106" width="9.7109375" style="19" customWidth="1"/>
    <col min="4107" max="4349" width="9.140625" style="19"/>
    <col min="4350" max="4350" width="23.28515625" style="19" customWidth="1"/>
    <col min="4351" max="4362" width="9.7109375" style="19" customWidth="1"/>
    <col min="4363" max="4605" width="9.140625" style="19"/>
    <col min="4606" max="4606" width="23.28515625" style="19" customWidth="1"/>
    <col min="4607" max="4618" width="9.7109375" style="19" customWidth="1"/>
    <col min="4619" max="4861" width="9.140625" style="19"/>
    <col min="4862" max="4862" width="23.28515625" style="19" customWidth="1"/>
    <col min="4863" max="4874" width="9.7109375" style="19" customWidth="1"/>
    <col min="4875" max="5117" width="9.140625" style="19"/>
    <col min="5118" max="5118" width="23.28515625" style="19" customWidth="1"/>
    <col min="5119" max="5130" width="9.7109375" style="19" customWidth="1"/>
    <col min="5131" max="5373" width="9.140625" style="19"/>
    <col min="5374" max="5374" width="23.28515625" style="19" customWidth="1"/>
    <col min="5375" max="5386" width="9.7109375" style="19" customWidth="1"/>
    <col min="5387" max="5629" width="9.140625" style="19"/>
    <col min="5630" max="5630" width="23.28515625" style="19" customWidth="1"/>
    <col min="5631" max="5642" width="9.7109375" style="19" customWidth="1"/>
    <col min="5643" max="5885" width="9.140625" style="19"/>
    <col min="5886" max="5886" width="23.28515625" style="19" customWidth="1"/>
    <col min="5887" max="5898" width="9.7109375" style="19" customWidth="1"/>
    <col min="5899" max="6141" width="9.140625" style="19"/>
    <col min="6142" max="6142" width="23.28515625" style="19" customWidth="1"/>
    <col min="6143" max="6154" width="9.7109375" style="19" customWidth="1"/>
    <col min="6155" max="6397" width="9.140625" style="19"/>
    <col min="6398" max="6398" width="23.28515625" style="19" customWidth="1"/>
    <col min="6399" max="6410" width="9.7109375" style="19" customWidth="1"/>
    <col min="6411" max="6653" width="9.140625" style="19"/>
    <col min="6654" max="6654" width="23.28515625" style="19" customWidth="1"/>
    <col min="6655" max="6666" width="9.7109375" style="19" customWidth="1"/>
    <col min="6667" max="6909" width="9.140625" style="19"/>
    <col min="6910" max="6910" width="23.28515625" style="19" customWidth="1"/>
    <col min="6911" max="6922" width="9.7109375" style="19" customWidth="1"/>
    <col min="6923" max="7165" width="9.140625" style="19"/>
    <col min="7166" max="7166" width="23.28515625" style="19" customWidth="1"/>
    <col min="7167" max="7178" width="9.7109375" style="19" customWidth="1"/>
    <col min="7179" max="7421" width="9.140625" style="19"/>
    <col min="7422" max="7422" width="23.28515625" style="19" customWidth="1"/>
    <col min="7423" max="7434" width="9.7109375" style="19" customWidth="1"/>
    <col min="7435" max="7677" width="9.140625" style="19"/>
    <col min="7678" max="7678" width="23.28515625" style="19" customWidth="1"/>
    <col min="7679" max="7690" width="9.7109375" style="19" customWidth="1"/>
    <col min="7691" max="7933" width="9.140625" style="19"/>
    <col min="7934" max="7934" width="23.28515625" style="19" customWidth="1"/>
    <col min="7935" max="7946" width="9.7109375" style="19" customWidth="1"/>
    <col min="7947" max="8189" width="9.140625" style="19"/>
    <col min="8190" max="8190" width="23.28515625" style="19" customWidth="1"/>
    <col min="8191" max="8202" width="9.7109375" style="19" customWidth="1"/>
    <col min="8203" max="8445" width="9.140625" style="19"/>
    <col min="8446" max="8446" width="23.28515625" style="19" customWidth="1"/>
    <col min="8447" max="8458" width="9.7109375" style="19" customWidth="1"/>
    <col min="8459" max="8701" width="9.140625" style="19"/>
    <col min="8702" max="8702" width="23.28515625" style="19" customWidth="1"/>
    <col min="8703" max="8714" width="9.7109375" style="19" customWidth="1"/>
    <col min="8715" max="8957" width="9.140625" style="19"/>
    <col min="8958" max="8958" width="23.28515625" style="19" customWidth="1"/>
    <col min="8959" max="8970" width="9.7109375" style="19" customWidth="1"/>
    <col min="8971" max="9213" width="9.140625" style="19"/>
    <col min="9214" max="9214" width="23.28515625" style="19" customWidth="1"/>
    <col min="9215" max="9226" width="9.7109375" style="19" customWidth="1"/>
    <col min="9227" max="9469" width="9.140625" style="19"/>
    <col min="9470" max="9470" width="23.28515625" style="19" customWidth="1"/>
    <col min="9471" max="9482" width="9.7109375" style="19" customWidth="1"/>
    <col min="9483" max="9725" width="9.140625" style="19"/>
    <col min="9726" max="9726" width="23.28515625" style="19" customWidth="1"/>
    <col min="9727" max="9738" width="9.7109375" style="19" customWidth="1"/>
    <col min="9739" max="9981" width="9.140625" style="19"/>
    <col min="9982" max="9982" width="23.28515625" style="19" customWidth="1"/>
    <col min="9983" max="9994" width="9.7109375" style="19" customWidth="1"/>
    <col min="9995" max="10237" width="9.140625" style="19"/>
    <col min="10238" max="10238" width="23.28515625" style="19" customWidth="1"/>
    <col min="10239" max="10250" width="9.7109375" style="19" customWidth="1"/>
    <col min="10251" max="10493" width="9.140625" style="19"/>
    <col min="10494" max="10494" width="23.28515625" style="19" customWidth="1"/>
    <col min="10495" max="10506" width="9.7109375" style="19" customWidth="1"/>
    <col min="10507" max="10749" width="9.140625" style="19"/>
    <col min="10750" max="10750" width="23.28515625" style="19" customWidth="1"/>
    <col min="10751" max="10762" width="9.7109375" style="19" customWidth="1"/>
    <col min="10763" max="11005" width="9.140625" style="19"/>
    <col min="11006" max="11006" width="23.28515625" style="19" customWidth="1"/>
    <col min="11007" max="11018" width="9.7109375" style="19" customWidth="1"/>
    <col min="11019" max="11261" width="9.140625" style="19"/>
    <col min="11262" max="11262" width="23.28515625" style="19" customWidth="1"/>
    <col min="11263" max="11274" width="9.7109375" style="19" customWidth="1"/>
    <col min="11275" max="11517" width="9.140625" style="19"/>
    <col min="11518" max="11518" width="23.28515625" style="19" customWidth="1"/>
    <col min="11519" max="11530" width="9.7109375" style="19" customWidth="1"/>
    <col min="11531" max="11773" width="9.140625" style="19"/>
    <col min="11774" max="11774" width="23.28515625" style="19" customWidth="1"/>
    <col min="11775" max="11786" width="9.7109375" style="19" customWidth="1"/>
    <col min="11787" max="12029" width="9.140625" style="19"/>
    <col min="12030" max="12030" width="23.28515625" style="19" customWidth="1"/>
    <col min="12031" max="12042" width="9.7109375" style="19" customWidth="1"/>
    <col min="12043" max="12285" width="9.140625" style="19"/>
    <col min="12286" max="12286" width="23.28515625" style="19" customWidth="1"/>
    <col min="12287" max="12298" width="9.7109375" style="19" customWidth="1"/>
    <col min="12299" max="12541" width="9.140625" style="19"/>
    <col min="12542" max="12542" width="23.28515625" style="19" customWidth="1"/>
    <col min="12543" max="12554" width="9.7109375" style="19" customWidth="1"/>
    <col min="12555" max="12797" width="9.140625" style="19"/>
    <col min="12798" max="12798" width="23.28515625" style="19" customWidth="1"/>
    <col min="12799" max="12810" width="9.7109375" style="19" customWidth="1"/>
    <col min="12811" max="13053" width="9.140625" style="19"/>
    <col min="13054" max="13054" width="23.28515625" style="19" customWidth="1"/>
    <col min="13055" max="13066" width="9.7109375" style="19" customWidth="1"/>
    <col min="13067" max="13309" width="9.140625" style="19"/>
    <col min="13310" max="13310" width="23.28515625" style="19" customWidth="1"/>
    <col min="13311" max="13322" width="9.7109375" style="19" customWidth="1"/>
    <col min="13323" max="13565" width="9.140625" style="19"/>
    <col min="13566" max="13566" width="23.28515625" style="19" customWidth="1"/>
    <col min="13567" max="13578" width="9.7109375" style="19" customWidth="1"/>
    <col min="13579" max="13821" width="9.140625" style="19"/>
    <col min="13822" max="13822" width="23.28515625" style="19" customWidth="1"/>
    <col min="13823" max="13834" width="9.7109375" style="19" customWidth="1"/>
    <col min="13835" max="14077" width="9.140625" style="19"/>
    <col min="14078" max="14078" width="23.28515625" style="19" customWidth="1"/>
    <col min="14079" max="14090" width="9.7109375" style="19" customWidth="1"/>
    <col min="14091" max="14333" width="9.140625" style="19"/>
    <col min="14334" max="14334" width="23.28515625" style="19" customWidth="1"/>
    <col min="14335" max="14346" width="9.7109375" style="19" customWidth="1"/>
    <col min="14347" max="14589" width="9.140625" style="19"/>
    <col min="14590" max="14590" width="23.28515625" style="19" customWidth="1"/>
    <col min="14591" max="14602" width="9.7109375" style="19" customWidth="1"/>
    <col min="14603" max="14845" width="9.140625" style="19"/>
    <col min="14846" max="14846" width="23.28515625" style="19" customWidth="1"/>
    <col min="14847" max="14858" width="9.7109375" style="19" customWidth="1"/>
    <col min="14859" max="15101" width="9.140625" style="19"/>
    <col min="15102" max="15102" width="23.28515625" style="19" customWidth="1"/>
    <col min="15103" max="15114" width="9.7109375" style="19" customWidth="1"/>
    <col min="15115" max="15357" width="9.140625" style="19"/>
    <col min="15358" max="15358" width="23.28515625" style="19" customWidth="1"/>
    <col min="15359" max="15370" width="9.7109375" style="19" customWidth="1"/>
    <col min="15371" max="15613" width="9.140625" style="19"/>
    <col min="15614" max="15614" width="23.28515625" style="19" customWidth="1"/>
    <col min="15615" max="15626" width="9.7109375" style="19" customWidth="1"/>
    <col min="15627" max="15869" width="9.140625" style="19"/>
    <col min="15870" max="15870" width="23.28515625" style="19" customWidth="1"/>
    <col min="15871" max="15882" width="9.7109375" style="19" customWidth="1"/>
    <col min="15883" max="16125" width="9.140625" style="19"/>
    <col min="16126" max="16126" width="23.28515625" style="19" customWidth="1"/>
    <col min="16127" max="16138" width="9.7109375" style="19" customWidth="1"/>
    <col min="16139" max="16384" width="9.140625" style="19"/>
  </cols>
  <sheetData>
    <row r="1" spans="1:11" s="23" customFormat="1" ht="19.5" customHeight="1">
      <c r="A1" s="2693" t="s">
        <v>1009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23" customFormat="1" ht="36.75" customHeight="1">
      <c r="A2" s="2691" t="s">
        <v>1010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219" customFormat="1" ht="22.5" customHeight="1" thickBot="1">
      <c r="A3" s="20" t="s">
        <v>2210</v>
      </c>
      <c r="B3" s="218"/>
      <c r="C3" s="218"/>
      <c r="D3" s="218"/>
      <c r="E3" s="218"/>
      <c r="F3" s="218"/>
      <c r="G3" s="218"/>
      <c r="H3" s="218"/>
      <c r="I3" s="218"/>
      <c r="J3" s="218"/>
      <c r="K3" s="362" t="s">
        <v>2141</v>
      </c>
    </row>
    <row r="4" spans="1:11" s="18" customFormat="1" ht="19.5" customHeight="1" thickTop="1">
      <c r="A4" s="2692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905</v>
      </c>
      <c r="I4" s="2692"/>
      <c r="J4" s="2692"/>
      <c r="K4" s="2874" t="s">
        <v>502</v>
      </c>
    </row>
    <row r="5" spans="1:11" s="18" customFormat="1" ht="19.5" customHeight="1">
      <c r="A5" s="2693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1" s="18" customFormat="1" ht="22.5" customHeight="1">
      <c r="A6" s="2693"/>
      <c r="B6" s="1315" t="s">
        <v>931</v>
      </c>
      <c r="C6" s="1315" t="s">
        <v>1126</v>
      </c>
      <c r="D6" s="1086" t="s">
        <v>954</v>
      </c>
      <c r="E6" s="1315" t="s">
        <v>931</v>
      </c>
      <c r="F6" s="1315" t="s">
        <v>1126</v>
      </c>
      <c r="G6" s="1086" t="s">
        <v>954</v>
      </c>
      <c r="H6" s="1315" t="s">
        <v>931</v>
      </c>
      <c r="I6" s="1315" t="s">
        <v>1126</v>
      </c>
      <c r="J6" s="1086" t="s">
        <v>954</v>
      </c>
      <c r="K6" s="2875"/>
    </row>
    <row r="7" spans="1:11" s="18" customFormat="1" ht="19.5" customHeight="1" thickBot="1">
      <c r="A7" s="2694"/>
      <c r="B7" s="1087" t="s">
        <v>934</v>
      </c>
      <c r="C7" s="1087" t="s">
        <v>935</v>
      </c>
      <c r="D7" s="1087" t="s">
        <v>936</v>
      </c>
      <c r="E7" s="1087" t="s">
        <v>934</v>
      </c>
      <c r="F7" s="1087" t="s">
        <v>935</v>
      </c>
      <c r="G7" s="1087" t="s">
        <v>936</v>
      </c>
      <c r="H7" s="1087" t="s">
        <v>934</v>
      </c>
      <c r="I7" s="1087" t="s">
        <v>935</v>
      </c>
      <c r="J7" s="1087" t="s">
        <v>936</v>
      </c>
      <c r="K7" s="2876"/>
    </row>
    <row r="8" spans="1:11" s="220" customFormat="1" ht="19.5" customHeight="1">
      <c r="A8" s="3211" t="s">
        <v>48</v>
      </c>
      <c r="B8" s="3211"/>
      <c r="C8" s="3211"/>
      <c r="D8" s="3211"/>
      <c r="E8" s="3211"/>
      <c r="F8" s="3211"/>
      <c r="G8" s="3211"/>
      <c r="H8" s="3211"/>
      <c r="I8" s="3211"/>
      <c r="J8" s="3211"/>
      <c r="K8" s="99" t="s">
        <v>504</v>
      </c>
    </row>
    <row r="9" spans="1:11" ht="19.5" customHeight="1">
      <c r="A9" s="1509" t="s">
        <v>56</v>
      </c>
      <c r="B9" s="1775">
        <v>46</v>
      </c>
      <c r="C9" s="1775">
        <v>106</v>
      </c>
      <c r="D9" s="1775">
        <v>152</v>
      </c>
      <c r="E9" s="1509">
        <v>0</v>
      </c>
      <c r="F9" s="1509">
        <v>0</v>
      </c>
      <c r="G9" s="1509">
        <v>0</v>
      </c>
      <c r="H9" s="1509">
        <f>SUM(B9,E9)</f>
        <v>46</v>
      </c>
      <c r="I9" s="1509">
        <f t="shared" ref="I9:J9" si="0">SUM(C9,F9)</f>
        <v>106</v>
      </c>
      <c r="J9" s="1509">
        <f t="shared" si="0"/>
        <v>152</v>
      </c>
      <c r="K9" s="37" t="s">
        <v>589</v>
      </c>
    </row>
    <row r="10" spans="1:11" ht="19.5" customHeight="1">
      <c r="A10" s="1509" t="s">
        <v>57</v>
      </c>
      <c r="B10" s="1775">
        <v>54</v>
      </c>
      <c r="C10" s="1775">
        <v>60</v>
      </c>
      <c r="D10" s="1775">
        <v>114</v>
      </c>
      <c r="E10" s="1509">
        <v>0</v>
      </c>
      <c r="F10" s="1509">
        <v>0</v>
      </c>
      <c r="G10" s="1509">
        <v>0</v>
      </c>
      <c r="H10" s="1509">
        <f t="shared" ref="H10:H26" si="1">SUM(B10,E10)</f>
        <v>54</v>
      </c>
      <c r="I10" s="1509">
        <f t="shared" ref="I10:I26" si="2">SUM(C10,F10)</f>
        <v>60</v>
      </c>
      <c r="J10" s="1509">
        <f t="shared" ref="J10:J26" si="3">SUM(D10,G10)</f>
        <v>114</v>
      </c>
      <c r="K10" s="37" t="s">
        <v>480</v>
      </c>
    </row>
    <row r="11" spans="1:11" ht="19.5" customHeight="1">
      <c r="A11" s="1509" t="s">
        <v>58</v>
      </c>
      <c r="B11" s="1775">
        <v>32</v>
      </c>
      <c r="C11" s="1775">
        <v>77</v>
      </c>
      <c r="D11" s="1775">
        <v>109</v>
      </c>
      <c r="E11" s="1509">
        <v>0</v>
      </c>
      <c r="F11" s="1509">
        <v>0</v>
      </c>
      <c r="G11" s="1509">
        <v>0</v>
      </c>
      <c r="H11" s="1509">
        <f t="shared" si="1"/>
        <v>32</v>
      </c>
      <c r="I11" s="1509">
        <f t="shared" si="2"/>
        <v>77</v>
      </c>
      <c r="J11" s="1509">
        <f t="shared" si="3"/>
        <v>109</v>
      </c>
      <c r="K11" s="37" t="s">
        <v>482</v>
      </c>
    </row>
    <row r="12" spans="1:11" s="159" customFormat="1" ht="18.75" customHeight="1">
      <c r="A12" s="1490" t="s">
        <v>59</v>
      </c>
      <c r="B12" s="49">
        <v>30</v>
      </c>
      <c r="C12" s="49">
        <v>72</v>
      </c>
      <c r="D12" s="1775">
        <v>102</v>
      </c>
      <c r="E12" s="1509">
        <v>0</v>
      </c>
      <c r="F12" s="49">
        <v>0</v>
      </c>
      <c r="G12" s="49">
        <v>0</v>
      </c>
      <c r="H12" s="1509">
        <f t="shared" si="1"/>
        <v>30</v>
      </c>
      <c r="I12" s="1509">
        <f t="shared" si="2"/>
        <v>72</v>
      </c>
      <c r="J12" s="1509">
        <f t="shared" si="3"/>
        <v>102</v>
      </c>
      <c r="K12" s="37" t="s">
        <v>481</v>
      </c>
    </row>
    <row r="13" spans="1:11" ht="19.5" customHeight="1">
      <c r="A13" s="1509" t="s">
        <v>60</v>
      </c>
      <c r="B13" s="1775">
        <v>98</v>
      </c>
      <c r="C13" s="1775">
        <v>146</v>
      </c>
      <c r="D13" s="1775">
        <v>244</v>
      </c>
      <c r="E13" s="1509">
        <v>0</v>
      </c>
      <c r="F13" s="1509">
        <v>0</v>
      </c>
      <c r="G13" s="1509">
        <v>0</v>
      </c>
      <c r="H13" s="1509">
        <f t="shared" si="1"/>
        <v>98</v>
      </c>
      <c r="I13" s="1509">
        <f t="shared" si="2"/>
        <v>146</v>
      </c>
      <c r="J13" s="1509">
        <f t="shared" si="3"/>
        <v>244</v>
      </c>
      <c r="K13" s="37" t="s">
        <v>483</v>
      </c>
    </row>
    <row r="14" spans="1:11" ht="19.5" customHeight="1">
      <c r="A14" s="1509" t="s">
        <v>124</v>
      </c>
      <c r="B14" s="1775">
        <v>31</v>
      </c>
      <c r="C14" s="1775">
        <v>72</v>
      </c>
      <c r="D14" s="1775">
        <v>103</v>
      </c>
      <c r="E14" s="1509">
        <v>0</v>
      </c>
      <c r="F14" s="1509">
        <v>0</v>
      </c>
      <c r="G14" s="1509">
        <v>0</v>
      </c>
      <c r="H14" s="1509">
        <f t="shared" si="1"/>
        <v>31</v>
      </c>
      <c r="I14" s="1509">
        <f t="shared" si="2"/>
        <v>72</v>
      </c>
      <c r="J14" s="1509">
        <f t="shared" si="3"/>
        <v>103</v>
      </c>
      <c r="K14" s="37" t="s">
        <v>739</v>
      </c>
    </row>
    <row r="15" spans="1:11" ht="19.5" customHeight="1">
      <c r="A15" s="1509" t="s">
        <v>292</v>
      </c>
      <c r="B15" s="1775">
        <v>23</v>
      </c>
      <c r="C15" s="1775">
        <v>80</v>
      </c>
      <c r="D15" s="1775">
        <v>103</v>
      </c>
      <c r="E15" s="1509">
        <v>0</v>
      </c>
      <c r="F15" s="1509">
        <v>0</v>
      </c>
      <c r="G15" s="1509">
        <v>0</v>
      </c>
      <c r="H15" s="1509">
        <f t="shared" si="1"/>
        <v>23</v>
      </c>
      <c r="I15" s="1509">
        <f t="shared" si="2"/>
        <v>80</v>
      </c>
      <c r="J15" s="1509">
        <f t="shared" si="3"/>
        <v>103</v>
      </c>
      <c r="K15" s="37" t="s">
        <v>642</v>
      </c>
    </row>
    <row r="16" spans="1:11" ht="19.5" customHeight="1">
      <c r="A16" s="1509" t="s">
        <v>63</v>
      </c>
      <c r="B16" s="1775">
        <v>104</v>
      </c>
      <c r="C16" s="1775">
        <v>161</v>
      </c>
      <c r="D16" s="1775">
        <v>265</v>
      </c>
      <c r="E16" s="1509">
        <v>0</v>
      </c>
      <c r="F16" s="1509">
        <v>0</v>
      </c>
      <c r="G16" s="1509">
        <v>0</v>
      </c>
      <c r="H16" s="1509">
        <f t="shared" si="1"/>
        <v>104</v>
      </c>
      <c r="I16" s="1509">
        <f t="shared" si="2"/>
        <v>161</v>
      </c>
      <c r="J16" s="1509">
        <f t="shared" si="3"/>
        <v>265</v>
      </c>
      <c r="K16" s="37" t="s">
        <v>487</v>
      </c>
    </row>
    <row r="17" spans="1:11" ht="19.5" customHeight="1">
      <c r="A17" s="1509" t="s">
        <v>169</v>
      </c>
      <c r="B17" s="1775">
        <v>0</v>
      </c>
      <c r="C17" s="1775">
        <v>167</v>
      </c>
      <c r="D17" s="1775">
        <v>167</v>
      </c>
      <c r="E17" s="1509">
        <v>0</v>
      </c>
      <c r="F17" s="1509">
        <v>0</v>
      </c>
      <c r="G17" s="1509">
        <v>0</v>
      </c>
      <c r="H17" s="1509">
        <f t="shared" si="1"/>
        <v>0</v>
      </c>
      <c r="I17" s="1509">
        <f t="shared" si="2"/>
        <v>167</v>
      </c>
      <c r="J17" s="1509">
        <f t="shared" si="3"/>
        <v>167</v>
      </c>
      <c r="K17" s="37" t="s">
        <v>740</v>
      </c>
    </row>
    <row r="18" spans="1:11" ht="19.5" customHeight="1">
      <c r="A18" s="1509" t="s">
        <v>64</v>
      </c>
      <c r="B18" s="1775">
        <v>78</v>
      </c>
      <c r="C18" s="1775">
        <v>45</v>
      </c>
      <c r="D18" s="1775">
        <v>123</v>
      </c>
      <c r="E18" s="1509">
        <v>0</v>
      </c>
      <c r="F18" s="1509">
        <v>0</v>
      </c>
      <c r="G18" s="1509">
        <v>0</v>
      </c>
      <c r="H18" s="1509">
        <f t="shared" si="1"/>
        <v>78</v>
      </c>
      <c r="I18" s="1509">
        <f t="shared" si="2"/>
        <v>45</v>
      </c>
      <c r="J18" s="1509">
        <f t="shared" si="3"/>
        <v>123</v>
      </c>
      <c r="K18" s="37" t="s">
        <v>527</v>
      </c>
    </row>
    <row r="19" spans="1:11" ht="19.5" customHeight="1">
      <c r="A19" s="1509" t="s">
        <v>26</v>
      </c>
      <c r="B19" s="1775">
        <v>359</v>
      </c>
      <c r="C19" s="1775">
        <v>484</v>
      </c>
      <c r="D19" s="1775">
        <v>843</v>
      </c>
      <c r="E19" s="1509">
        <v>0</v>
      </c>
      <c r="F19" s="1509">
        <v>0</v>
      </c>
      <c r="G19" s="1509">
        <v>0</v>
      </c>
      <c r="H19" s="1509">
        <f t="shared" si="1"/>
        <v>359</v>
      </c>
      <c r="I19" s="1509">
        <f t="shared" si="2"/>
        <v>484</v>
      </c>
      <c r="J19" s="1509">
        <f t="shared" si="3"/>
        <v>843</v>
      </c>
      <c r="K19" s="37" t="s">
        <v>1820</v>
      </c>
    </row>
    <row r="20" spans="1:11" ht="19.5" customHeight="1">
      <c r="A20" s="1509" t="s">
        <v>137</v>
      </c>
      <c r="B20" s="1775">
        <v>93</v>
      </c>
      <c r="C20" s="1775">
        <v>105</v>
      </c>
      <c r="D20" s="1775">
        <v>198</v>
      </c>
      <c r="E20" s="1509">
        <v>0</v>
      </c>
      <c r="F20" s="1509">
        <v>0</v>
      </c>
      <c r="G20" s="1509">
        <v>0</v>
      </c>
      <c r="H20" s="1509">
        <f t="shared" si="1"/>
        <v>93</v>
      </c>
      <c r="I20" s="1509">
        <f t="shared" si="2"/>
        <v>105</v>
      </c>
      <c r="J20" s="1509">
        <f t="shared" si="3"/>
        <v>198</v>
      </c>
      <c r="K20" s="37" t="s">
        <v>1819</v>
      </c>
    </row>
    <row r="21" spans="1:11" ht="19.5" customHeight="1">
      <c r="A21" s="1509" t="s">
        <v>29</v>
      </c>
      <c r="B21" s="1775">
        <v>543</v>
      </c>
      <c r="C21" s="1775">
        <v>632</v>
      </c>
      <c r="D21" s="1775">
        <v>1175</v>
      </c>
      <c r="E21" s="1509">
        <v>0</v>
      </c>
      <c r="F21" s="1509">
        <v>0</v>
      </c>
      <c r="G21" s="1509">
        <v>0</v>
      </c>
      <c r="H21" s="1509">
        <f t="shared" si="1"/>
        <v>543</v>
      </c>
      <c r="I21" s="1509">
        <f t="shared" si="2"/>
        <v>632</v>
      </c>
      <c r="J21" s="1509">
        <f t="shared" si="3"/>
        <v>1175</v>
      </c>
      <c r="K21" s="37" t="s">
        <v>679</v>
      </c>
    </row>
    <row r="22" spans="1:11" ht="19.5" customHeight="1">
      <c r="A22" s="1509" t="s">
        <v>65</v>
      </c>
      <c r="B22" s="1775">
        <v>80</v>
      </c>
      <c r="C22" s="1775">
        <v>177</v>
      </c>
      <c r="D22" s="1775">
        <v>257</v>
      </c>
      <c r="E22" s="1509">
        <v>0</v>
      </c>
      <c r="F22" s="1509">
        <v>0</v>
      </c>
      <c r="G22" s="1509">
        <v>0</v>
      </c>
      <c r="H22" s="1509">
        <f t="shared" si="1"/>
        <v>80</v>
      </c>
      <c r="I22" s="1509">
        <f t="shared" si="2"/>
        <v>177</v>
      </c>
      <c r="J22" s="1509">
        <f t="shared" si="3"/>
        <v>257</v>
      </c>
      <c r="K22" s="37" t="s">
        <v>1168</v>
      </c>
    </row>
    <row r="23" spans="1:11" ht="19.5" customHeight="1">
      <c r="A23" s="1509" t="s">
        <v>293</v>
      </c>
      <c r="B23" s="1775">
        <v>52</v>
      </c>
      <c r="C23" s="1775">
        <v>143</v>
      </c>
      <c r="D23" s="1775">
        <v>195</v>
      </c>
      <c r="E23" s="1509">
        <v>0</v>
      </c>
      <c r="F23" s="1509">
        <v>0</v>
      </c>
      <c r="G23" s="1509">
        <v>0</v>
      </c>
      <c r="H23" s="1509">
        <f t="shared" si="1"/>
        <v>52</v>
      </c>
      <c r="I23" s="1509">
        <f t="shared" si="2"/>
        <v>143</v>
      </c>
      <c r="J23" s="1509">
        <f t="shared" si="3"/>
        <v>195</v>
      </c>
      <c r="K23" s="37" t="s">
        <v>741</v>
      </c>
    </row>
    <row r="24" spans="1:11" ht="19.5" customHeight="1">
      <c r="A24" s="1509" t="s">
        <v>68</v>
      </c>
      <c r="B24" s="1775">
        <v>150</v>
      </c>
      <c r="C24" s="1775">
        <v>117</v>
      </c>
      <c r="D24" s="1775">
        <v>267</v>
      </c>
      <c r="E24" s="1509">
        <v>0</v>
      </c>
      <c r="F24" s="1509">
        <v>0</v>
      </c>
      <c r="G24" s="1509">
        <v>0</v>
      </c>
      <c r="H24" s="1509">
        <f t="shared" si="1"/>
        <v>150</v>
      </c>
      <c r="I24" s="1509">
        <f t="shared" si="2"/>
        <v>117</v>
      </c>
      <c r="J24" s="1509">
        <f t="shared" si="3"/>
        <v>267</v>
      </c>
      <c r="K24" s="37" t="s">
        <v>496</v>
      </c>
    </row>
    <row r="25" spans="1:11" ht="19.5" customHeight="1">
      <c r="A25" s="1509" t="s">
        <v>40</v>
      </c>
      <c r="B25" s="1775">
        <v>94</v>
      </c>
      <c r="C25" s="1775">
        <v>7</v>
      </c>
      <c r="D25" s="1775">
        <v>101</v>
      </c>
      <c r="E25" s="1509">
        <v>0</v>
      </c>
      <c r="F25" s="1509">
        <v>0</v>
      </c>
      <c r="G25" s="1509">
        <v>0</v>
      </c>
      <c r="H25" s="1509">
        <f>SUM(B25,E25)</f>
        <v>94</v>
      </c>
      <c r="I25" s="1509">
        <f>SUM(C25,F25)</f>
        <v>7</v>
      </c>
      <c r="J25" s="1509">
        <f>SUM(D25,G25)</f>
        <v>101</v>
      </c>
      <c r="K25" s="37" t="s">
        <v>1202</v>
      </c>
    </row>
    <row r="26" spans="1:11" ht="19.5" customHeight="1">
      <c r="A26" s="999" t="s">
        <v>69</v>
      </c>
      <c r="B26" s="998">
        <v>86</v>
      </c>
      <c r="C26" s="998">
        <v>124</v>
      </c>
      <c r="D26" s="998">
        <v>210</v>
      </c>
      <c r="E26" s="998">
        <v>0</v>
      </c>
      <c r="F26" s="998">
        <v>0</v>
      </c>
      <c r="G26" s="998">
        <v>0</v>
      </c>
      <c r="H26" s="998">
        <f t="shared" si="1"/>
        <v>86</v>
      </c>
      <c r="I26" s="998">
        <f t="shared" si="2"/>
        <v>124</v>
      </c>
      <c r="J26" s="998">
        <f t="shared" si="3"/>
        <v>210</v>
      </c>
      <c r="K26" s="139" t="s">
        <v>498</v>
      </c>
    </row>
    <row r="27" spans="1:11" ht="19.5" customHeight="1" thickBot="1">
      <c r="A27" s="519" t="s">
        <v>50</v>
      </c>
      <c r="B27" s="519">
        <f t="shared" ref="B27:J27" si="4">SUM(B9:B26)</f>
        <v>1953</v>
      </c>
      <c r="C27" s="519">
        <f t="shared" si="4"/>
        <v>2775</v>
      </c>
      <c r="D27" s="519">
        <f t="shared" si="4"/>
        <v>4728</v>
      </c>
      <c r="E27" s="519">
        <f t="shared" si="4"/>
        <v>0</v>
      </c>
      <c r="F27" s="519">
        <f t="shared" si="4"/>
        <v>0</v>
      </c>
      <c r="G27" s="519">
        <f t="shared" si="4"/>
        <v>0</v>
      </c>
      <c r="H27" s="519">
        <f t="shared" si="4"/>
        <v>1953</v>
      </c>
      <c r="I27" s="519">
        <f t="shared" si="4"/>
        <v>2775</v>
      </c>
      <c r="J27" s="519">
        <f t="shared" si="4"/>
        <v>4728</v>
      </c>
      <c r="K27" s="161" t="s">
        <v>500</v>
      </c>
    </row>
    <row r="28" spans="1:11" ht="19.5" customHeight="1" thickTop="1">
      <c r="A28" s="999"/>
      <c r="B28" s="999"/>
      <c r="C28" s="999"/>
      <c r="D28" s="999"/>
      <c r="E28" s="999"/>
      <c r="F28" s="999"/>
      <c r="G28" s="999"/>
      <c r="H28" s="999"/>
      <c r="I28" s="999"/>
      <c r="J28" s="999"/>
      <c r="K28" s="35"/>
    </row>
    <row r="29" spans="1:11" ht="19.5" customHeight="1">
      <c r="A29" s="999"/>
      <c r="B29" s="999"/>
      <c r="C29" s="999"/>
      <c r="D29" s="999"/>
      <c r="E29" s="999"/>
      <c r="F29" s="999"/>
      <c r="G29" s="999"/>
      <c r="H29" s="999"/>
      <c r="I29" s="999"/>
      <c r="J29" s="999"/>
      <c r="K29" s="35"/>
    </row>
    <row r="30" spans="1:11" ht="19.5" customHeight="1">
      <c r="A30" s="1491"/>
      <c r="B30" s="30"/>
      <c r="C30" s="30"/>
      <c r="D30" s="30"/>
      <c r="E30" s="30"/>
      <c r="F30" s="30"/>
      <c r="G30" s="30"/>
      <c r="H30" s="30"/>
      <c r="I30" s="30"/>
      <c r="J30" s="30"/>
      <c r="K30" s="1581"/>
    </row>
    <row r="31" spans="1:11" ht="18" customHeight="1">
      <c r="A31" s="1470"/>
      <c r="B31" s="360"/>
      <c r="C31" s="360"/>
      <c r="D31" s="360"/>
      <c r="E31" s="360"/>
      <c r="F31" s="360"/>
      <c r="G31" s="360"/>
      <c r="H31" s="360"/>
      <c r="I31" s="360"/>
      <c r="J31" s="360"/>
      <c r="K31" s="361"/>
    </row>
    <row r="32" spans="1:11" ht="18" customHeight="1">
      <c r="A32" s="1675"/>
      <c r="B32" s="360"/>
      <c r="C32" s="360"/>
      <c r="D32" s="360"/>
      <c r="E32" s="360"/>
      <c r="F32" s="360"/>
      <c r="G32" s="360"/>
      <c r="H32" s="360"/>
      <c r="I32" s="360"/>
      <c r="J32" s="360"/>
      <c r="K32" s="361"/>
    </row>
    <row r="33" spans="1:11" s="23" customFormat="1" ht="27" customHeight="1" thickBot="1">
      <c r="A33" s="20" t="s">
        <v>2211</v>
      </c>
      <c r="B33" s="1470"/>
      <c r="C33" s="1470"/>
      <c r="D33" s="1470"/>
      <c r="E33" s="1470"/>
      <c r="F33" s="1470"/>
      <c r="G33" s="1470"/>
      <c r="H33" s="1470"/>
      <c r="I33" s="1470"/>
      <c r="J33" s="1470"/>
      <c r="K33" s="357" t="s">
        <v>2212</v>
      </c>
    </row>
    <row r="34" spans="1:11" s="18" customFormat="1" ht="19.5" customHeight="1" thickTop="1">
      <c r="A34" s="2692" t="s">
        <v>53</v>
      </c>
      <c r="B34" s="2692" t="s">
        <v>45</v>
      </c>
      <c r="C34" s="2692"/>
      <c r="D34" s="2692"/>
      <c r="E34" s="2692" t="s">
        <v>46</v>
      </c>
      <c r="F34" s="2692"/>
      <c r="G34" s="2692"/>
      <c r="H34" s="2692" t="s">
        <v>905</v>
      </c>
      <c r="I34" s="2692"/>
      <c r="J34" s="2692"/>
      <c r="K34" s="2874" t="s">
        <v>502</v>
      </c>
    </row>
    <row r="35" spans="1:11" s="18" customFormat="1" ht="19.5" customHeight="1">
      <c r="A35" s="2693"/>
      <c r="B35" s="2693" t="s">
        <v>1673</v>
      </c>
      <c r="C35" s="2693"/>
      <c r="D35" s="2693"/>
      <c r="E35" s="2693" t="s">
        <v>463</v>
      </c>
      <c r="F35" s="2693"/>
      <c r="G35" s="2693"/>
      <c r="H35" s="2693" t="s">
        <v>464</v>
      </c>
      <c r="I35" s="2693"/>
      <c r="J35" s="2693"/>
      <c r="K35" s="2875"/>
    </row>
    <row r="36" spans="1:11" s="18" customFormat="1" ht="19.5" customHeight="1">
      <c r="A36" s="2693"/>
      <c r="B36" s="1472" t="s">
        <v>931</v>
      </c>
      <c r="C36" s="1472" t="s">
        <v>1126</v>
      </c>
      <c r="D36" s="1470" t="s">
        <v>954</v>
      </c>
      <c r="E36" s="1472" t="s">
        <v>931</v>
      </c>
      <c r="F36" s="1472" t="s">
        <v>1126</v>
      </c>
      <c r="G36" s="1470" t="s">
        <v>954</v>
      </c>
      <c r="H36" s="1472" t="s">
        <v>931</v>
      </c>
      <c r="I36" s="1472" t="s">
        <v>1126</v>
      </c>
      <c r="J36" s="1470" t="s">
        <v>954</v>
      </c>
      <c r="K36" s="2875"/>
    </row>
    <row r="37" spans="1:11" s="18" customFormat="1" ht="19.5" customHeight="1" thickBot="1">
      <c r="A37" s="2694"/>
      <c r="B37" s="1471" t="s">
        <v>934</v>
      </c>
      <c r="C37" s="1471" t="s">
        <v>935</v>
      </c>
      <c r="D37" s="1471" t="s">
        <v>936</v>
      </c>
      <c r="E37" s="1471" t="s">
        <v>934</v>
      </c>
      <c r="F37" s="1471" t="s">
        <v>935</v>
      </c>
      <c r="G37" s="1471" t="s">
        <v>936</v>
      </c>
      <c r="H37" s="1471" t="s">
        <v>934</v>
      </c>
      <c r="I37" s="1471" t="s">
        <v>935</v>
      </c>
      <c r="J37" s="1471" t="s">
        <v>936</v>
      </c>
      <c r="K37" s="2876"/>
    </row>
    <row r="38" spans="1:11" ht="22.5" customHeight="1">
      <c r="A38" s="999" t="s">
        <v>1211</v>
      </c>
      <c r="B38" s="999"/>
      <c r="C38" s="999"/>
      <c r="D38" s="999"/>
      <c r="E38" s="999"/>
      <c r="F38" s="999"/>
      <c r="G38" s="999"/>
      <c r="H38" s="999"/>
      <c r="I38" s="999"/>
      <c r="J38" s="999"/>
      <c r="K38" s="35" t="s">
        <v>742</v>
      </c>
    </row>
    <row r="39" spans="1:11" ht="27" customHeight="1">
      <c r="A39" s="1509" t="s">
        <v>59</v>
      </c>
      <c r="B39" s="1775">
        <v>88</v>
      </c>
      <c r="C39" s="1775">
        <v>29</v>
      </c>
      <c r="D39" s="1775">
        <v>117</v>
      </c>
      <c r="E39" s="1509">
        <v>0</v>
      </c>
      <c r="F39" s="1509">
        <v>0</v>
      </c>
      <c r="G39" s="1509">
        <v>0</v>
      </c>
      <c r="H39" s="1509">
        <f t="shared" ref="H39" si="5">SUM(B39,E39)</f>
        <v>88</v>
      </c>
      <c r="I39" s="1509">
        <f t="shared" ref="I39" si="6">SUM(C39,F39)</f>
        <v>29</v>
      </c>
      <c r="J39" s="1509">
        <f t="shared" ref="J39" si="7">SUM(D39,G39)</f>
        <v>117</v>
      </c>
      <c r="K39" s="37" t="s">
        <v>482</v>
      </c>
    </row>
    <row r="40" spans="1:11" ht="27" customHeight="1">
      <c r="A40" s="1509" t="s">
        <v>60</v>
      </c>
      <c r="B40" s="1775">
        <v>2</v>
      </c>
      <c r="C40" s="1775">
        <v>1</v>
      </c>
      <c r="D40" s="1775">
        <v>3</v>
      </c>
      <c r="E40" s="1509">
        <v>0</v>
      </c>
      <c r="F40" s="1509">
        <v>0</v>
      </c>
      <c r="G40" s="1509">
        <v>0</v>
      </c>
      <c r="H40" s="1775">
        <f t="shared" ref="H40:H48" si="8">SUM(B40,E40)</f>
        <v>2</v>
      </c>
      <c r="I40" s="1775">
        <f t="shared" ref="I40:I48" si="9">SUM(C40,F40)</f>
        <v>1</v>
      </c>
      <c r="J40" s="1775">
        <f t="shared" ref="J40:J48" si="10">SUM(D40,G40)</f>
        <v>3</v>
      </c>
      <c r="K40" s="37" t="s">
        <v>483</v>
      </c>
    </row>
    <row r="41" spans="1:11" ht="27" customHeight="1">
      <c r="A41" s="1775" t="s">
        <v>64</v>
      </c>
      <c r="B41" s="1775">
        <v>40</v>
      </c>
      <c r="C41" s="1775">
        <v>32</v>
      </c>
      <c r="D41" s="1775">
        <v>72</v>
      </c>
      <c r="E41" s="1775">
        <v>0</v>
      </c>
      <c r="F41" s="1775">
        <v>0</v>
      </c>
      <c r="G41" s="1775">
        <v>0</v>
      </c>
      <c r="H41" s="1775">
        <f t="shared" si="8"/>
        <v>40</v>
      </c>
      <c r="I41" s="1775">
        <f t="shared" si="9"/>
        <v>32</v>
      </c>
      <c r="J41" s="1775">
        <f t="shared" si="10"/>
        <v>72</v>
      </c>
      <c r="K41" s="37" t="s">
        <v>527</v>
      </c>
    </row>
    <row r="42" spans="1:11" ht="27" customHeight="1">
      <c r="A42" s="1775" t="s">
        <v>124</v>
      </c>
      <c r="B42" s="1775">
        <v>26</v>
      </c>
      <c r="C42" s="1775">
        <v>11</v>
      </c>
      <c r="D42" s="1775">
        <v>37</v>
      </c>
      <c r="E42" s="1775">
        <v>0</v>
      </c>
      <c r="F42" s="1775">
        <v>0</v>
      </c>
      <c r="G42" s="1775">
        <v>0</v>
      </c>
      <c r="H42" s="1775">
        <f t="shared" si="8"/>
        <v>26</v>
      </c>
      <c r="I42" s="1775">
        <f t="shared" si="9"/>
        <v>11</v>
      </c>
      <c r="J42" s="1775">
        <f t="shared" si="10"/>
        <v>37</v>
      </c>
      <c r="K42" s="37" t="s">
        <v>739</v>
      </c>
    </row>
    <row r="43" spans="1:11" ht="27" customHeight="1">
      <c r="A43" s="1775" t="s">
        <v>292</v>
      </c>
      <c r="B43" s="1775">
        <v>39</v>
      </c>
      <c r="C43" s="1775">
        <v>10</v>
      </c>
      <c r="D43" s="1775">
        <v>49</v>
      </c>
      <c r="E43" s="1775">
        <v>0</v>
      </c>
      <c r="F43" s="1775">
        <v>0</v>
      </c>
      <c r="G43" s="1775">
        <v>0</v>
      </c>
      <c r="H43" s="1775">
        <f t="shared" si="8"/>
        <v>39</v>
      </c>
      <c r="I43" s="1775">
        <f t="shared" si="9"/>
        <v>10</v>
      </c>
      <c r="J43" s="1775">
        <f t="shared" si="10"/>
        <v>49</v>
      </c>
      <c r="K43" s="37" t="s">
        <v>642</v>
      </c>
    </row>
    <row r="44" spans="1:11" ht="27" customHeight="1">
      <c r="A44" s="1775" t="s">
        <v>63</v>
      </c>
      <c r="B44" s="1775">
        <v>48</v>
      </c>
      <c r="C44" s="1775">
        <v>10</v>
      </c>
      <c r="D44" s="1775">
        <v>58</v>
      </c>
      <c r="E44" s="1775">
        <v>0</v>
      </c>
      <c r="F44" s="1775">
        <v>0</v>
      </c>
      <c r="G44" s="1775">
        <v>0</v>
      </c>
      <c r="H44" s="1775">
        <f t="shared" si="8"/>
        <v>48</v>
      </c>
      <c r="I44" s="1775">
        <f t="shared" si="9"/>
        <v>10</v>
      </c>
      <c r="J44" s="1775">
        <f t="shared" si="10"/>
        <v>58</v>
      </c>
      <c r="K44" s="37" t="s">
        <v>487</v>
      </c>
    </row>
    <row r="45" spans="1:11" ht="27" customHeight="1">
      <c r="A45" s="1509" t="s">
        <v>169</v>
      </c>
      <c r="B45" s="1775">
        <v>0</v>
      </c>
      <c r="C45" s="1775">
        <v>5</v>
      </c>
      <c r="D45" s="1775">
        <v>5</v>
      </c>
      <c r="E45" s="1775">
        <v>0</v>
      </c>
      <c r="F45" s="1775">
        <v>0</v>
      </c>
      <c r="G45" s="1775">
        <v>0</v>
      </c>
      <c r="H45" s="1775">
        <f t="shared" si="8"/>
        <v>0</v>
      </c>
      <c r="I45" s="1775">
        <f t="shared" si="9"/>
        <v>5</v>
      </c>
      <c r="J45" s="1775">
        <f t="shared" si="10"/>
        <v>5</v>
      </c>
      <c r="K45" s="37" t="s">
        <v>740</v>
      </c>
    </row>
    <row r="46" spans="1:11" ht="27" customHeight="1">
      <c r="A46" s="1509" t="s">
        <v>26</v>
      </c>
      <c r="B46" s="1775">
        <v>166</v>
      </c>
      <c r="C46" s="1775">
        <v>145</v>
      </c>
      <c r="D46" s="1775">
        <v>311</v>
      </c>
      <c r="E46" s="1775">
        <v>0</v>
      </c>
      <c r="F46" s="1775">
        <v>0</v>
      </c>
      <c r="G46" s="1775">
        <v>0</v>
      </c>
      <c r="H46" s="1775">
        <f t="shared" si="8"/>
        <v>166</v>
      </c>
      <c r="I46" s="1775">
        <f t="shared" si="9"/>
        <v>145</v>
      </c>
      <c r="J46" s="1775">
        <f t="shared" si="10"/>
        <v>311</v>
      </c>
      <c r="K46" s="37" t="s">
        <v>1820</v>
      </c>
    </row>
    <row r="47" spans="1:11" ht="27" customHeight="1">
      <c r="A47" s="1509" t="s">
        <v>29</v>
      </c>
      <c r="B47" s="1775">
        <v>123</v>
      </c>
      <c r="C47" s="1775">
        <v>56</v>
      </c>
      <c r="D47" s="1775">
        <v>179</v>
      </c>
      <c r="E47" s="1775">
        <v>0</v>
      </c>
      <c r="F47" s="1775">
        <v>0</v>
      </c>
      <c r="G47" s="1775">
        <v>0</v>
      </c>
      <c r="H47" s="1775">
        <f t="shared" si="8"/>
        <v>123</v>
      </c>
      <c r="I47" s="1775">
        <f t="shared" si="9"/>
        <v>56</v>
      </c>
      <c r="J47" s="1775">
        <f t="shared" si="10"/>
        <v>179</v>
      </c>
      <c r="K47" s="37" t="s">
        <v>679</v>
      </c>
    </row>
    <row r="48" spans="1:11" ht="27" customHeight="1">
      <c r="A48" s="1775" t="s">
        <v>1913</v>
      </c>
      <c r="B48" s="1775">
        <v>54</v>
      </c>
      <c r="C48" s="1775">
        <v>0</v>
      </c>
      <c r="D48" s="1775">
        <v>54</v>
      </c>
      <c r="E48" s="1775">
        <v>0</v>
      </c>
      <c r="F48" s="1775">
        <v>0</v>
      </c>
      <c r="G48" s="1775">
        <v>0</v>
      </c>
      <c r="H48" s="1775">
        <f t="shared" si="8"/>
        <v>54</v>
      </c>
      <c r="I48" s="1775">
        <f t="shared" si="9"/>
        <v>0</v>
      </c>
      <c r="J48" s="1775">
        <f t="shared" si="10"/>
        <v>54</v>
      </c>
      <c r="K48" s="37" t="s">
        <v>1202</v>
      </c>
    </row>
    <row r="49" spans="1:11" ht="27" customHeight="1">
      <c r="A49" s="1509" t="s">
        <v>68</v>
      </c>
      <c r="B49" s="1775">
        <v>140</v>
      </c>
      <c r="C49" s="1775">
        <v>16</v>
      </c>
      <c r="D49" s="1775">
        <v>156</v>
      </c>
      <c r="E49" s="1509">
        <v>0</v>
      </c>
      <c r="F49" s="1509">
        <v>0</v>
      </c>
      <c r="G49" s="1509">
        <v>0</v>
      </c>
      <c r="H49" s="1509">
        <f t="shared" ref="H49" si="11">SUM(B49,E49)</f>
        <v>140</v>
      </c>
      <c r="I49" s="1509">
        <f t="shared" ref="I49" si="12">SUM(C49,F49)</f>
        <v>16</v>
      </c>
      <c r="J49" s="1509">
        <f t="shared" ref="J49" si="13">SUM(D49,G49)</f>
        <v>156</v>
      </c>
      <c r="K49" s="37" t="s">
        <v>496</v>
      </c>
    </row>
    <row r="50" spans="1:11" ht="27" customHeight="1" thickBot="1">
      <c r="A50" s="1509" t="s">
        <v>52</v>
      </c>
      <c r="B50" s="998">
        <f>SUM(B39:B49)</f>
        <v>726</v>
      </c>
      <c r="C50" s="998">
        <f t="shared" ref="C50:J50" si="14">SUM(C39:C49)</f>
        <v>315</v>
      </c>
      <c r="D50" s="998">
        <f t="shared" si="14"/>
        <v>1041</v>
      </c>
      <c r="E50" s="998">
        <f t="shared" si="14"/>
        <v>0</v>
      </c>
      <c r="F50" s="998">
        <f t="shared" si="14"/>
        <v>0</v>
      </c>
      <c r="G50" s="998">
        <f t="shared" si="14"/>
        <v>0</v>
      </c>
      <c r="H50" s="998">
        <f t="shared" si="14"/>
        <v>726</v>
      </c>
      <c r="I50" s="998">
        <f t="shared" si="14"/>
        <v>315</v>
      </c>
      <c r="J50" s="998">
        <f t="shared" si="14"/>
        <v>1041</v>
      </c>
      <c r="K50" s="139" t="s">
        <v>501</v>
      </c>
    </row>
    <row r="51" spans="1:11" ht="27" customHeight="1" thickBot="1">
      <c r="A51" s="34" t="s">
        <v>218</v>
      </c>
      <c r="B51" s="53">
        <f>SUM(B50,B27)</f>
        <v>2679</v>
      </c>
      <c r="C51" s="53">
        <f t="shared" ref="C51:J51" si="15">SUM(C50,C27)</f>
        <v>3090</v>
      </c>
      <c r="D51" s="53">
        <f t="shared" si="15"/>
        <v>5769</v>
      </c>
      <c r="E51" s="53">
        <f t="shared" si="15"/>
        <v>0</v>
      </c>
      <c r="F51" s="53">
        <f t="shared" si="15"/>
        <v>0</v>
      </c>
      <c r="G51" s="53">
        <f t="shared" si="15"/>
        <v>0</v>
      </c>
      <c r="H51" s="53">
        <f t="shared" si="15"/>
        <v>2679</v>
      </c>
      <c r="I51" s="53">
        <f t="shared" si="15"/>
        <v>3090</v>
      </c>
      <c r="J51" s="53">
        <f t="shared" si="15"/>
        <v>5769</v>
      </c>
      <c r="K51" s="140" t="s">
        <v>2351</v>
      </c>
    </row>
    <row r="52" spans="1:11" ht="18" customHeight="1" thickTop="1">
      <c r="A52" s="4"/>
      <c r="B52" s="3"/>
      <c r="C52" s="3"/>
      <c r="D52" s="3"/>
      <c r="E52" s="3"/>
      <c r="F52" s="3"/>
      <c r="G52" s="3"/>
      <c r="H52" s="3"/>
      <c r="I52" s="3"/>
      <c r="J52" s="3"/>
    </row>
    <row r="53" spans="1:11" ht="18" customHeight="1">
      <c r="A53" s="4"/>
      <c r="B53" s="3"/>
      <c r="C53" s="3"/>
      <c r="D53" s="3"/>
      <c r="E53" s="3"/>
      <c r="F53" s="3"/>
      <c r="G53" s="3"/>
      <c r="H53" s="3"/>
      <c r="I53" s="3"/>
      <c r="J53" s="3"/>
    </row>
    <row r="54" spans="1:11" ht="18" customHeight="1">
      <c r="A54" s="4"/>
      <c r="B54" s="3"/>
      <c r="C54" s="3"/>
      <c r="D54" s="3"/>
      <c r="E54" s="3"/>
      <c r="F54" s="3"/>
      <c r="G54" s="3"/>
      <c r="H54" s="3"/>
      <c r="I54" s="3"/>
      <c r="J54" s="3"/>
    </row>
    <row r="55" spans="1:11" ht="18" customHeight="1">
      <c r="A55" s="4"/>
      <c r="B55" s="3"/>
      <c r="C55" s="3"/>
      <c r="D55" s="3"/>
      <c r="E55" s="3"/>
      <c r="F55" s="3"/>
      <c r="G55" s="3"/>
      <c r="H55" s="3"/>
      <c r="I55" s="3"/>
      <c r="J55" s="3"/>
    </row>
    <row r="56" spans="1:11" ht="18" customHeight="1">
      <c r="A56" s="4"/>
      <c r="B56" s="3"/>
      <c r="C56" s="3"/>
      <c r="D56" s="3"/>
      <c r="E56" s="3"/>
      <c r="F56" s="3"/>
      <c r="G56" s="3"/>
      <c r="H56" s="3"/>
      <c r="I56" s="3"/>
      <c r="J56" s="3"/>
    </row>
    <row r="57" spans="1:11" ht="18" customHeight="1">
      <c r="A57" s="4"/>
      <c r="B57" s="3"/>
      <c r="C57" s="3"/>
      <c r="D57" s="3"/>
      <c r="E57" s="3"/>
      <c r="F57" s="3"/>
      <c r="G57" s="3"/>
      <c r="H57" s="3"/>
      <c r="I57" s="3"/>
      <c r="J57" s="3"/>
    </row>
    <row r="58" spans="1:11">
      <c r="A58" s="4"/>
      <c r="B58" s="3"/>
      <c r="C58" s="3"/>
      <c r="D58" s="3"/>
      <c r="E58" s="3"/>
      <c r="F58" s="3"/>
      <c r="G58" s="3"/>
      <c r="H58" s="3"/>
      <c r="I58" s="3"/>
      <c r="J58" s="3"/>
    </row>
    <row r="59" spans="1:11" ht="15" customHeight="1">
      <c r="A59" s="4"/>
    </row>
    <row r="60" spans="1:11">
      <c r="A60" s="4"/>
    </row>
    <row r="61" spans="1:11">
      <c r="A61" s="4"/>
    </row>
    <row r="62" spans="1:11">
      <c r="A62" s="4"/>
    </row>
    <row r="63" spans="1:11">
      <c r="A63" s="4"/>
    </row>
    <row r="300" spans="5:12">
      <c r="E300" s="1812"/>
      <c r="F300" s="1812"/>
      <c r="G300" s="1812"/>
      <c r="H300" s="1812"/>
      <c r="I300" s="1812"/>
      <c r="J300" s="1812"/>
      <c r="K300" s="1812"/>
      <c r="L300" s="1812"/>
    </row>
  </sheetData>
  <mergeCells count="19">
    <mergeCell ref="A34:A37"/>
    <mergeCell ref="B34:D34"/>
    <mergeCell ref="E34:G34"/>
    <mergeCell ref="H34:J34"/>
    <mergeCell ref="K34:K37"/>
    <mergeCell ref="B35:D35"/>
    <mergeCell ref="E35:G35"/>
    <mergeCell ref="H35:J35"/>
    <mergeCell ref="B5:D5"/>
    <mergeCell ref="E5:G5"/>
    <mergeCell ref="H5:J5"/>
    <mergeCell ref="A1:K1"/>
    <mergeCell ref="A8:J8"/>
    <mergeCell ref="A2:K2"/>
    <mergeCell ref="A4:A7"/>
    <mergeCell ref="B4:D4"/>
    <mergeCell ref="E4:G4"/>
    <mergeCell ref="H4:J4"/>
    <mergeCell ref="K4:K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86"/>
  <sheetViews>
    <sheetView rightToLeft="1" view="pageBreakPreview" zoomScale="85" zoomScaleNormal="60" zoomScaleSheetLayoutView="85" workbookViewId="0">
      <selection activeCell="R101" sqref="R101"/>
    </sheetView>
  </sheetViews>
  <sheetFormatPr defaultRowHeight="18"/>
  <cols>
    <col min="1" max="1" width="15.5703125" style="223" customWidth="1"/>
    <col min="2" max="2" width="15.42578125" style="223" customWidth="1"/>
    <col min="3" max="3" width="13.28515625" style="223" customWidth="1"/>
    <col min="4" max="4" width="9" style="54" customWidth="1"/>
    <col min="5" max="5" width="6.7109375" style="54" customWidth="1"/>
    <col min="6" max="6" width="9" style="54" customWidth="1"/>
    <col min="7" max="8" width="7.42578125" style="54" customWidth="1"/>
    <col min="9" max="9" width="7.140625" style="54" customWidth="1"/>
    <col min="10" max="10" width="7.7109375" style="54" customWidth="1"/>
    <col min="11" max="11" width="8.42578125" style="54" customWidth="1"/>
    <col min="12" max="12" width="6.7109375" style="54" customWidth="1"/>
    <col min="13" max="13" width="13.7109375" style="185" customWidth="1"/>
    <col min="14" max="14" width="27.85546875" style="185" customWidth="1"/>
    <col min="15" max="15" width="22.5703125" style="185" customWidth="1"/>
    <col min="16" max="253" width="9.140625" style="54"/>
    <col min="254" max="254" width="19" style="54" customWidth="1"/>
    <col min="255" max="255" width="17.28515625" style="54" customWidth="1"/>
    <col min="256" max="256" width="11.7109375" style="54" customWidth="1"/>
    <col min="257" max="269" width="8.28515625" style="54" customWidth="1"/>
    <col min="270" max="509" width="9.140625" style="54"/>
    <col min="510" max="510" width="19" style="54" customWidth="1"/>
    <col min="511" max="511" width="17.28515625" style="54" customWidth="1"/>
    <col min="512" max="512" width="11.7109375" style="54" customWidth="1"/>
    <col min="513" max="525" width="8.28515625" style="54" customWidth="1"/>
    <col min="526" max="765" width="9.140625" style="54"/>
    <col min="766" max="766" width="19" style="54" customWidth="1"/>
    <col min="767" max="767" width="17.28515625" style="54" customWidth="1"/>
    <col min="768" max="768" width="11.7109375" style="54" customWidth="1"/>
    <col min="769" max="781" width="8.28515625" style="54" customWidth="1"/>
    <col min="782" max="1021" width="9.140625" style="54"/>
    <col min="1022" max="1022" width="19" style="54" customWidth="1"/>
    <col min="1023" max="1023" width="17.28515625" style="54" customWidth="1"/>
    <col min="1024" max="1024" width="11.7109375" style="54" customWidth="1"/>
    <col min="1025" max="1037" width="8.28515625" style="54" customWidth="1"/>
    <col min="1038" max="1277" width="9.140625" style="54"/>
    <col min="1278" max="1278" width="19" style="54" customWidth="1"/>
    <col min="1279" max="1279" width="17.28515625" style="54" customWidth="1"/>
    <col min="1280" max="1280" width="11.7109375" style="54" customWidth="1"/>
    <col min="1281" max="1293" width="8.28515625" style="54" customWidth="1"/>
    <col min="1294" max="1533" width="9.140625" style="54"/>
    <col min="1534" max="1534" width="19" style="54" customWidth="1"/>
    <col min="1535" max="1535" width="17.28515625" style="54" customWidth="1"/>
    <col min="1536" max="1536" width="11.7109375" style="54" customWidth="1"/>
    <col min="1537" max="1549" width="8.28515625" style="54" customWidth="1"/>
    <col min="1550" max="1789" width="9.140625" style="54"/>
    <col min="1790" max="1790" width="19" style="54" customWidth="1"/>
    <col min="1791" max="1791" width="17.28515625" style="54" customWidth="1"/>
    <col min="1792" max="1792" width="11.7109375" style="54" customWidth="1"/>
    <col min="1793" max="1805" width="8.28515625" style="54" customWidth="1"/>
    <col min="1806" max="2045" width="9.140625" style="54"/>
    <col min="2046" max="2046" width="19" style="54" customWidth="1"/>
    <col min="2047" max="2047" width="17.28515625" style="54" customWidth="1"/>
    <col min="2048" max="2048" width="11.7109375" style="54" customWidth="1"/>
    <col min="2049" max="2061" width="8.28515625" style="54" customWidth="1"/>
    <col min="2062" max="2301" width="9.140625" style="54"/>
    <col min="2302" max="2302" width="19" style="54" customWidth="1"/>
    <col min="2303" max="2303" width="17.28515625" style="54" customWidth="1"/>
    <col min="2304" max="2304" width="11.7109375" style="54" customWidth="1"/>
    <col min="2305" max="2317" width="8.28515625" style="54" customWidth="1"/>
    <col min="2318" max="2557" width="9.140625" style="54"/>
    <col min="2558" max="2558" width="19" style="54" customWidth="1"/>
    <col min="2559" max="2559" width="17.28515625" style="54" customWidth="1"/>
    <col min="2560" max="2560" width="11.7109375" style="54" customWidth="1"/>
    <col min="2561" max="2573" width="8.28515625" style="54" customWidth="1"/>
    <col min="2574" max="2813" width="9.140625" style="54"/>
    <col min="2814" max="2814" width="19" style="54" customWidth="1"/>
    <col min="2815" max="2815" width="17.28515625" style="54" customWidth="1"/>
    <col min="2816" max="2816" width="11.7109375" style="54" customWidth="1"/>
    <col min="2817" max="2829" width="8.28515625" style="54" customWidth="1"/>
    <col min="2830" max="3069" width="9.140625" style="54"/>
    <col min="3070" max="3070" width="19" style="54" customWidth="1"/>
    <col min="3071" max="3071" width="17.28515625" style="54" customWidth="1"/>
    <col min="3072" max="3072" width="11.7109375" style="54" customWidth="1"/>
    <col min="3073" max="3085" width="8.28515625" style="54" customWidth="1"/>
    <col min="3086" max="3325" width="9.140625" style="54"/>
    <col min="3326" max="3326" width="19" style="54" customWidth="1"/>
    <col min="3327" max="3327" width="17.28515625" style="54" customWidth="1"/>
    <col min="3328" max="3328" width="11.7109375" style="54" customWidth="1"/>
    <col min="3329" max="3341" width="8.28515625" style="54" customWidth="1"/>
    <col min="3342" max="3581" width="9.140625" style="54"/>
    <col min="3582" max="3582" width="19" style="54" customWidth="1"/>
    <col min="3583" max="3583" width="17.28515625" style="54" customWidth="1"/>
    <col min="3584" max="3584" width="11.7109375" style="54" customWidth="1"/>
    <col min="3585" max="3597" width="8.28515625" style="54" customWidth="1"/>
    <col min="3598" max="3837" width="9.140625" style="54"/>
    <col min="3838" max="3838" width="19" style="54" customWidth="1"/>
    <col min="3839" max="3839" width="17.28515625" style="54" customWidth="1"/>
    <col min="3840" max="3840" width="11.7109375" style="54" customWidth="1"/>
    <col min="3841" max="3853" width="8.28515625" style="54" customWidth="1"/>
    <col min="3854" max="4093" width="9.140625" style="54"/>
    <col min="4094" max="4094" width="19" style="54" customWidth="1"/>
    <col min="4095" max="4095" width="17.28515625" style="54" customWidth="1"/>
    <col min="4096" max="4096" width="11.7109375" style="54" customWidth="1"/>
    <col min="4097" max="4109" width="8.28515625" style="54" customWidth="1"/>
    <col min="4110" max="4349" width="9.140625" style="54"/>
    <col min="4350" max="4350" width="19" style="54" customWidth="1"/>
    <col min="4351" max="4351" width="17.28515625" style="54" customWidth="1"/>
    <col min="4352" max="4352" width="11.7109375" style="54" customWidth="1"/>
    <col min="4353" max="4365" width="8.28515625" style="54" customWidth="1"/>
    <col min="4366" max="4605" width="9.140625" style="54"/>
    <col min="4606" max="4606" width="19" style="54" customWidth="1"/>
    <col min="4607" max="4607" width="17.28515625" style="54" customWidth="1"/>
    <col min="4608" max="4608" width="11.7109375" style="54" customWidth="1"/>
    <col min="4609" max="4621" width="8.28515625" style="54" customWidth="1"/>
    <col min="4622" max="4861" width="9.140625" style="54"/>
    <col min="4862" max="4862" width="19" style="54" customWidth="1"/>
    <col min="4863" max="4863" width="17.28515625" style="54" customWidth="1"/>
    <col min="4864" max="4864" width="11.7109375" style="54" customWidth="1"/>
    <col min="4865" max="4877" width="8.28515625" style="54" customWidth="1"/>
    <col min="4878" max="5117" width="9.140625" style="54"/>
    <col min="5118" max="5118" width="19" style="54" customWidth="1"/>
    <col min="5119" max="5119" width="17.28515625" style="54" customWidth="1"/>
    <col min="5120" max="5120" width="11.7109375" style="54" customWidth="1"/>
    <col min="5121" max="5133" width="8.28515625" style="54" customWidth="1"/>
    <col min="5134" max="5373" width="9.140625" style="54"/>
    <col min="5374" max="5374" width="19" style="54" customWidth="1"/>
    <col min="5375" max="5375" width="17.28515625" style="54" customWidth="1"/>
    <col min="5376" max="5376" width="11.7109375" style="54" customWidth="1"/>
    <col min="5377" max="5389" width="8.28515625" style="54" customWidth="1"/>
    <col min="5390" max="5629" width="9.140625" style="54"/>
    <col min="5630" max="5630" width="19" style="54" customWidth="1"/>
    <col min="5631" max="5631" width="17.28515625" style="54" customWidth="1"/>
    <col min="5632" max="5632" width="11.7109375" style="54" customWidth="1"/>
    <col min="5633" max="5645" width="8.28515625" style="54" customWidth="1"/>
    <col min="5646" max="5885" width="9.140625" style="54"/>
    <col min="5886" max="5886" width="19" style="54" customWidth="1"/>
    <col min="5887" max="5887" width="17.28515625" style="54" customWidth="1"/>
    <col min="5888" max="5888" width="11.7109375" style="54" customWidth="1"/>
    <col min="5889" max="5901" width="8.28515625" style="54" customWidth="1"/>
    <col min="5902" max="6141" width="9.140625" style="54"/>
    <col min="6142" max="6142" width="19" style="54" customWidth="1"/>
    <col min="6143" max="6143" width="17.28515625" style="54" customWidth="1"/>
    <col min="6144" max="6144" width="11.7109375" style="54" customWidth="1"/>
    <col min="6145" max="6157" width="8.28515625" style="54" customWidth="1"/>
    <col min="6158" max="6397" width="9.140625" style="54"/>
    <col min="6398" max="6398" width="19" style="54" customWidth="1"/>
    <col min="6399" max="6399" width="17.28515625" style="54" customWidth="1"/>
    <col min="6400" max="6400" width="11.7109375" style="54" customWidth="1"/>
    <col min="6401" max="6413" width="8.28515625" style="54" customWidth="1"/>
    <col min="6414" max="6653" width="9.140625" style="54"/>
    <col min="6654" max="6654" width="19" style="54" customWidth="1"/>
    <col min="6655" max="6655" width="17.28515625" style="54" customWidth="1"/>
    <col min="6656" max="6656" width="11.7109375" style="54" customWidth="1"/>
    <col min="6657" max="6669" width="8.28515625" style="54" customWidth="1"/>
    <col min="6670" max="6909" width="9.140625" style="54"/>
    <col min="6910" max="6910" width="19" style="54" customWidth="1"/>
    <col min="6911" max="6911" width="17.28515625" style="54" customWidth="1"/>
    <col min="6912" max="6912" width="11.7109375" style="54" customWidth="1"/>
    <col min="6913" max="6925" width="8.28515625" style="54" customWidth="1"/>
    <col min="6926" max="7165" width="9.140625" style="54"/>
    <col min="7166" max="7166" width="19" style="54" customWidth="1"/>
    <col min="7167" max="7167" width="17.28515625" style="54" customWidth="1"/>
    <col min="7168" max="7168" width="11.7109375" style="54" customWidth="1"/>
    <col min="7169" max="7181" width="8.28515625" style="54" customWidth="1"/>
    <col min="7182" max="7421" width="9.140625" style="54"/>
    <col min="7422" max="7422" width="19" style="54" customWidth="1"/>
    <col min="7423" max="7423" width="17.28515625" style="54" customWidth="1"/>
    <col min="7424" max="7424" width="11.7109375" style="54" customWidth="1"/>
    <col min="7425" max="7437" width="8.28515625" style="54" customWidth="1"/>
    <col min="7438" max="7677" width="9.140625" style="54"/>
    <col min="7678" max="7678" width="19" style="54" customWidth="1"/>
    <col min="7679" max="7679" width="17.28515625" style="54" customWidth="1"/>
    <col min="7680" max="7680" width="11.7109375" style="54" customWidth="1"/>
    <col min="7681" max="7693" width="8.28515625" style="54" customWidth="1"/>
    <col min="7694" max="7933" width="9.140625" style="54"/>
    <col min="7934" max="7934" width="19" style="54" customWidth="1"/>
    <col min="7935" max="7935" width="17.28515625" style="54" customWidth="1"/>
    <col min="7936" max="7936" width="11.7109375" style="54" customWidth="1"/>
    <col min="7937" max="7949" width="8.28515625" style="54" customWidth="1"/>
    <col min="7950" max="8189" width="9.140625" style="54"/>
    <col min="8190" max="8190" width="19" style="54" customWidth="1"/>
    <col min="8191" max="8191" width="17.28515625" style="54" customWidth="1"/>
    <col min="8192" max="8192" width="11.7109375" style="54" customWidth="1"/>
    <col min="8193" max="8205" width="8.28515625" style="54" customWidth="1"/>
    <col min="8206" max="8445" width="9.140625" style="54"/>
    <col min="8446" max="8446" width="19" style="54" customWidth="1"/>
    <col min="8447" max="8447" width="17.28515625" style="54" customWidth="1"/>
    <col min="8448" max="8448" width="11.7109375" style="54" customWidth="1"/>
    <col min="8449" max="8461" width="8.28515625" style="54" customWidth="1"/>
    <col min="8462" max="8701" width="9.140625" style="54"/>
    <col min="8702" max="8702" width="19" style="54" customWidth="1"/>
    <col min="8703" max="8703" width="17.28515625" style="54" customWidth="1"/>
    <col min="8704" max="8704" width="11.7109375" style="54" customWidth="1"/>
    <col min="8705" max="8717" width="8.28515625" style="54" customWidth="1"/>
    <col min="8718" max="8957" width="9.140625" style="54"/>
    <col min="8958" max="8958" width="19" style="54" customWidth="1"/>
    <col min="8959" max="8959" width="17.28515625" style="54" customWidth="1"/>
    <col min="8960" max="8960" width="11.7109375" style="54" customWidth="1"/>
    <col min="8961" max="8973" width="8.28515625" style="54" customWidth="1"/>
    <col min="8974" max="9213" width="9.140625" style="54"/>
    <col min="9214" max="9214" width="19" style="54" customWidth="1"/>
    <col min="9215" max="9215" width="17.28515625" style="54" customWidth="1"/>
    <col min="9216" max="9216" width="11.7109375" style="54" customWidth="1"/>
    <col min="9217" max="9229" width="8.28515625" style="54" customWidth="1"/>
    <col min="9230" max="9469" width="9.140625" style="54"/>
    <col min="9470" max="9470" width="19" style="54" customWidth="1"/>
    <col min="9471" max="9471" width="17.28515625" style="54" customWidth="1"/>
    <col min="9472" max="9472" width="11.7109375" style="54" customWidth="1"/>
    <col min="9473" max="9485" width="8.28515625" style="54" customWidth="1"/>
    <col min="9486" max="9725" width="9.140625" style="54"/>
    <col min="9726" max="9726" width="19" style="54" customWidth="1"/>
    <col min="9727" max="9727" width="17.28515625" style="54" customWidth="1"/>
    <col min="9728" max="9728" width="11.7109375" style="54" customWidth="1"/>
    <col min="9729" max="9741" width="8.28515625" style="54" customWidth="1"/>
    <col min="9742" max="9981" width="9.140625" style="54"/>
    <col min="9982" max="9982" width="19" style="54" customWidth="1"/>
    <col min="9983" max="9983" width="17.28515625" style="54" customWidth="1"/>
    <col min="9984" max="9984" width="11.7109375" style="54" customWidth="1"/>
    <col min="9985" max="9997" width="8.28515625" style="54" customWidth="1"/>
    <col min="9998" max="10237" width="9.140625" style="54"/>
    <col min="10238" max="10238" width="19" style="54" customWidth="1"/>
    <col min="10239" max="10239" width="17.28515625" style="54" customWidth="1"/>
    <col min="10240" max="10240" width="11.7109375" style="54" customWidth="1"/>
    <col min="10241" max="10253" width="8.28515625" style="54" customWidth="1"/>
    <col min="10254" max="10493" width="9.140625" style="54"/>
    <col min="10494" max="10494" width="19" style="54" customWidth="1"/>
    <col min="10495" max="10495" width="17.28515625" style="54" customWidth="1"/>
    <col min="10496" max="10496" width="11.7109375" style="54" customWidth="1"/>
    <col min="10497" max="10509" width="8.28515625" style="54" customWidth="1"/>
    <col min="10510" max="10749" width="9.140625" style="54"/>
    <col min="10750" max="10750" width="19" style="54" customWidth="1"/>
    <col min="10751" max="10751" width="17.28515625" style="54" customWidth="1"/>
    <col min="10752" max="10752" width="11.7109375" style="54" customWidth="1"/>
    <col min="10753" max="10765" width="8.28515625" style="54" customWidth="1"/>
    <col min="10766" max="11005" width="9.140625" style="54"/>
    <col min="11006" max="11006" width="19" style="54" customWidth="1"/>
    <col min="11007" max="11007" width="17.28515625" style="54" customWidth="1"/>
    <col min="11008" max="11008" width="11.7109375" style="54" customWidth="1"/>
    <col min="11009" max="11021" width="8.28515625" style="54" customWidth="1"/>
    <col min="11022" max="11261" width="9.140625" style="54"/>
    <col min="11262" max="11262" width="19" style="54" customWidth="1"/>
    <col min="11263" max="11263" width="17.28515625" style="54" customWidth="1"/>
    <col min="11264" max="11264" width="11.7109375" style="54" customWidth="1"/>
    <col min="11265" max="11277" width="8.28515625" style="54" customWidth="1"/>
    <col min="11278" max="11517" width="9.140625" style="54"/>
    <col min="11518" max="11518" width="19" style="54" customWidth="1"/>
    <col min="11519" max="11519" width="17.28515625" style="54" customWidth="1"/>
    <col min="11520" max="11520" width="11.7109375" style="54" customWidth="1"/>
    <col min="11521" max="11533" width="8.28515625" style="54" customWidth="1"/>
    <col min="11534" max="11773" width="9.140625" style="54"/>
    <col min="11774" max="11774" width="19" style="54" customWidth="1"/>
    <col min="11775" max="11775" width="17.28515625" style="54" customWidth="1"/>
    <col min="11776" max="11776" width="11.7109375" style="54" customWidth="1"/>
    <col min="11777" max="11789" width="8.28515625" style="54" customWidth="1"/>
    <col min="11790" max="12029" width="9.140625" style="54"/>
    <col min="12030" max="12030" width="19" style="54" customWidth="1"/>
    <col min="12031" max="12031" width="17.28515625" style="54" customWidth="1"/>
    <col min="12032" max="12032" width="11.7109375" style="54" customWidth="1"/>
    <col min="12033" max="12045" width="8.28515625" style="54" customWidth="1"/>
    <col min="12046" max="12285" width="9.140625" style="54"/>
    <col min="12286" max="12286" width="19" style="54" customWidth="1"/>
    <col min="12287" max="12287" width="17.28515625" style="54" customWidth="1"/>
    <col min="12288" max="12288" width="11.7109375" style="54" customWidth="1"/>
    <col min="12289" max="12301" width="8.28515625" style="54" customWidth="1"/>
    <col min="12302" max="12541" width="9.140625" style="54"/>
    <col min="12542" max="12542" width="19" style="54" customWidth="1"/>
    <col min="12543" max="12543" width="17.28515625" style="54" customWidth="1"/>
    <col min="12544" max="12544" width="11.7109375" style="54" customWidth="1"/>
    <col min="12545" max="12557" width="8.28515625" style="54" customWidth="1"/>
    <col min="12558" max="12797" width="9.140625" style="54"/>
    <col min="12798" max="12798" width="19" style="54" customWidth="1"/>
    <col min="12799" max="12799" width="17.28515625" style="54" customWidth="1"/>
    <col min="12800" max="12800" width="11.7109375" style="54" customWidth="1"/>
    <col min="12801" max="12813" width="8.28515625" style="54" customWidth="1"/>
    <col min="12814" max="13053" width="9.140625" style="54"/>
    <col min="13054" max="13054" width="19" style="54" customWidth="1"/>
    <col min="13055" max="13055" width="17.28515625" style="54" customWidth="1"/>
    <col min="13056" max="13056" width="11.7109375" style="54" customWidth="1"/>
    <col min="13057" max="13069" width="8.28515625" style="54" customWidth="1"/>
    <col min="13070" max="13309" width="9.140625" style="54"/>
    <col min="13310" max="13310" width="19" style="54" customWidth="1"/>
    <col min="13311" max="13311" width="17.28515625" style="54" customWidth="1"/>
    <col min="13312" max="13312" width="11.7109375" style="54" customWidth="1"/>
    <col min="13313" max="13325" width="8.28515625" style="54" customWidth="1"/>
    <col min="13326" max="13565" width="9.140625" style="54"/>
    <col min="13566" max="13566" width="19" style="54" customWidth="1"/>
    <col min="13567" max="13567" width="17.28515625" style="54" customWidth="1"/>
    <col min="13568" max="13568" width="11.7109375" style="54" customWidth="1"/>
    <col min="13569" max="13581" width="8.28515625" style="54" customWidth="1"/>
    <col min="13582" max="13821" width="9.140625" style="54"/>
    <col min="13822" max="13822" width="19" style="54" customWidth="1"/>
    <col min="13823" max="13823" width="17.28515625" style="54" customWidth="1"/>
    <col min="13824" max="13824" width="11.7109375" style="54" customWidth="1"/>
    <col min="13825" max="13837" width="8.28515625" style="54" customWidth="1"/>
    <col min="13838" max="14077" width="9.140625" style="54"/>
    <col min="14078" max="14078" width="19" style="54" customWidth="1"/>
    <col min="14079" max="14079" width="17.28515625" style="54" customWidth="1"/>
    <col min="14080" max="14080" width="11.7109375" style="54" customWidth="1"/>
    <col min="14081" max="14093" width="8.28515625" style="54" customWidth="1"/>
    <col min="14094" max="14333" width="9.140625" style="54"/>
    <col min="14334" max="14334" width="19" style="54" customWidth="1"/>
    <col min="14335" max="14335" width="17.28515625" style="54" customWidth="1"/>
    <col min="14336" max="14336" width="11.7109375" style="54" customWidth="1"/>
    <col min="14337" max="14349" width="8.28515625" style="54" customWidth="1"/>
    <col min="14350" max="14589" width="9.140625" style="54"/>
    <col min="14590" max="14590" width="19" style="54" customWidth="1"/>
    <col min="14591" max="14591" width="17.28515625" style="54" customWidth="1"/>
    <col min="14592" max="14592" width="11.7109375" style="54" customWidth="1"/>
    <col min="14593" max="14605" width="8.28515625" style="54" customWidth="1"/>
    <col min="14606" max="14845" width="9.140625" style="54"/>
    <col min="14846" max="14846" width="19" style="54" customWidth="1"/>
    <col min="14847" max="14847" width="17.28515625" style="54" customWidth="1"/>
    <col min="14848" max="14848" width="11.7109375" style="54" customWidth="1"/>
    <col min="14849" max="14861" width="8.28515625" style="54" customWidth="1"/>
    <col min="14862" max="15101" width="9.140625" style="54"/>
    <col min="15102" max="15102" width="19" style="54" customWidth="1"/>
    <col min="15103" max="15103" width="17.28515625" style="54" customWidth="1"/>
    <col min="15104" max="15104" width="11.7109375" style="54" customWidth="1"/>
    <col min="15105" max="15117" width="8.28515625" style="54" customWidth="1"/>
    <col min="15118" max="15357" width="9.140625" style="54"/>
    <col min="15358" max="15358" width="19" style="54" customWidth="1"/>
    <col min="15359" max="15359" width="17.28515625" style="54" customWidth="1"/>
    <col min="15360" max="15360" width="11.7109375" style="54" customWidth="1"/>
    <col min="15361" max="15373" width="8.28515625" style="54" customWidth="1"/>
    <col min="15374" max="15613" width="9.140625" style="54"/>
    <col min="15614" max="15614" width="19" style="54" customWidth="1"/>
    <col min="15615" max="15615" width="17.28515625" style="54" customWidth="1"/>
    <col min="15616" max="15616" width="11.7109375" style="54" customWidth="1"/>
    <col min="15617" max="15629" width="8.28515625" style="54" customWidth="1"/>
    <col min="15630" max="15869" width="9.140625" style="54"/>
    <col min="15870" max="15870" width="19" style="54" customWidth="1"/>
    <col min="15871" max="15871" width="17.28515625" style="54" customWidth="1"/>
    <col min="15872" max="15872" width="11.7109375" style="54" customWidth="1"/>
    <col min="15873" max="15885" width="8.28515625" style="54" customWidth="1"/>
    <col min="15886" max="16125" width="9.140625" style="54"/>
    <col min="16126" max="16126" width="19" style="54" customWidth="1"/>
    <col min="16127" max="16127" width="17.28515625" style="54" customWidth="1"/>
    <col min="16128" max="16128" width="11.7109375" style="54" customWidth="1"/>
    <col min="16129" max="16141" width="8.28515625" style="54" customWidth="1"/>
    <col min="16142" max="16384" width="9.140625" style="54"/>
  </cols>
  <sheetData>
    <row r="1" spans="1:15" ht="18.75" customHeight="1">
      <c r="A1" s="2693" t="s">
        <v>1917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ht="45.75" customHeight="1">
      <c r="A2" s="2691" t="s">
        <v>1918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  <c r="L2" s="2691"/>
      <c r="M2" s="2691"/>
      <c r="N2" s="2691"/>
      <c r="O2" s="2691"/>
    </row>
    <row r="3" spans="1:15" s="58" customFormat="1" ht="18.75" customHeight="1" thickBot="1">
      <c r="A3" s="2708" t="s">
        <v>2213</v>
      </c>
      <c r="B3" s="2708"/>
      <c r="C3" s="1574"/>
      <c r="D3" s="1579"/>
      <c r="E3" s="1579"/>
      <c r="F3" s="1579"/>
      <c r="G3" s="1579"/>
      <c r="H3" s="1579"/>
      <c r="I3" s="1579"/>
      <c r="J3" s="1579"/>
      <c r="K3" s="1579"/>
      <c r="L3" s="1579"/>
      <c r="M3" s="1580"/>
      <c r="N3" s="1580"/>
      <c r="O3" s="1578" t="s">
        <v>2214</v>
      </c>
    </row>
    <row r="4" spans="1:15" s="199" customFormat="1" ht="18" customHeight="1" thickTop="1">
      <c r="A4" s="2695" t="s">
        <v>53</v>
      </c>
      <c r="B4" s="2695" t="s">
        <v>54</v>
      </c>
      <c r="C4" s="2695" t="s">
        <v>55</v>
      </c>
      <c r="D4" s="2692" t="s">
        <v>45</v>
      </c>
      <c r="E4" s="2692"/>
      <c r="F4" s="2692"/>
      <c r="G4" s="2692" t="s">
        <v>46</v>
      </c>
      <c r="H4" s="2692"/>
      <c r="I4" s="2692"/>
      <c r="J4" s="2692" t="s">
        <v>47</v>
      </c>
      <c r="K4" s="2692"/>
      <c r="L4" s="2692"/>
      <c r="M4" s="2874" t="s">
        <v>503</v>
      </c>
      <c r="N4" s="2874" t="s">
        <v>509</v>
      </c>
      <c r="O4" s="2874" t="s">
        <v>502</v>
      </c>
    </row>
    <row r="5" spans="1:15" s="199" customFormat="1" ht="18" customHeight="1">
      <c r="A5" s="2690"/>
      <c r="B5" s="2690"/>
      <c r="C5" s="2690"/>
      <c r="D5" s="2693" t="s">
        <v>1673</v>
      </c>
      <c r="E5" s="2693"/>
      <c r="F5" s="2693"/>
      <c r="G5" s="2693" t="s">
        <v>463</v>
      </c>
      <c r="H5" s="2693"/>
      <c r="I5" s="2693"/>
      <c r="J5" s="2693" t="s">
        <v>464</v>
      </c>
      <c r="K5" s="2693"/>
      <c r="L5" s="2693"/>
      <c r="M5" s="2875"/>
      <c r="N5" s="2875"/>
      <c r="O5" s="2875"/>
    </row>
    <row r="6" spans="1:15" s="199" customFormat="1" ht="18" customHeight="1">
      <c r="A6" s="2690"/>
      <c r="B6" s="2690"/>
      <c r="C6" s="2690"/>
      <c r="D6" s="1315" t="s">
        <v>931</v>
      </c>
      <c r="E6" s="1315" t="s">
        <v>1126</v>
      </c>
      <c r="F6" s="1086" t="s">
        <v>954</v>
      </c>
      <c r="G6" s="1315" t="s">
        <v>931</v>
      </c>
      <c r="H6" s="1315" t="s">
        <v>1126</v>
      </c>
      <c r="I6" s="1086" t="s">
        <v>954</v>
      </c>
      <c r="J6" s="1315" t="s">
        <v>931</v>
      </c>
      <c r="K6" s="1315" t="s">
        <v>1126</v>
      </c>
      <c r="L6" s="1086" t="s">
        <v>954</v>
      </c>
      <c r="M6" s="2875"/>
      <c r="N6" s="2875"/>
      <c r="O6" s="2875"/>
    </row>
    <row r="7" spans="1:15" s="199" customFormat="1" ht="18" customHeight="1" thickBot="1">
      <c r="A7" s="2707"/>
      <c r="B7" s="2707"/>
      <c r="C7" s="2707"/>
      <c r="D7" s="1087" t="s">
        <v>934</v>
      </c>
      <c r="E7" s="1087" t="s">
        <v>935</v>
      </c>
      <c r="F7" s="1087" t="s">
        <v>936</v>
      </c>
      <c r="G7" s="1087" t="s">
        <v>934</v>
      </c>
      <c r="H7" s="1087" t="s">
        <v>935</v>
      </c>
      <c r="I7" s="1087" t="s">
        <v>936</v>
      </c>
      <c r="J7" s="1087" t="s">
        <v>934</v>
      </c>
      <c r="K7" s="1087" t="s">
        <v>935</v>
      </c>
      <c r="L7" s="1087" t="s">
        <v>936</v>
      </c>
      <c r="M7" s="2876"/>
      <c r="N7" s="2876"/>
      <c r="O7" s="2876"/>
    </row>
    <row r="8" spans="1:15" s="58" customFormat="1" ht="23.25" customHeight="1">
      <c r="A8" s="184" t="s">
        <v>48</v>
      </c>
      <c r="B8" s="184"/>
      <c r="C8" s="184"/>
      <c r="D8" s="21"/>
      <c r="E8" s="21"/>
      <c r="F8" s="21"/>
      <c r="G8" s="21"/>
      <c r="H8" s="21"/>
      <c r="I8" s="21"/>
      <c r="J8" s="21"/>
      <c r="K8" s="21"/>
      <c r="L8" s="21"/>
      <c r="M8" s="185"/>
      <c r="N8" s="3215" t="s">
        <v>504</v>
      </c>
      <c r="O8" s="3215"/>
    </row>
    <row r="9" spans="1:15" ht="19.5" customHeight="1">
      <c r="A9" s="186" t="s">
        <v>98</v>
      </c>
      <c r="B9" s="1504" t="s">
        <v>70</v>
      </c>
      <c r="C9" s="186"/>
      <c r="D9" s="1769">
        <v>46</v>
      </c>
      <c r="E9" s="1769">
        <v>106</v>
      </c>
      <c r="F9" s="1769">
        <v>152</v>
      </c>
      <c r="G9" s="1034">
        <v>0</v>
      </c>
      <c r="H9" s="1034">
        <v>0</v>
      </c>
      <c r="I9" s="1034">
        <v>0</v>
      </c>
      <c r="J9" s="1034">
        <f>SUM(D9,G9)</f>
        <v>46</v>
      </c>
      <c r="K9" s="1034">
        <f t="shared" ref="K9:L9" si="0">SUM(E9,H9)</f>
        <v>106</v>
      </c>
      <c r="L9" s="1034">
        <f t="shared" si="0"/>
        <v>152</v>
      </c>
      <c r="M9" s="209"/>
      <c r="N9" s="698" t="s">
        <v>506</v>
      </c>
      <c r="O9" s="189" t="s">
        <v>589</v>
      </c>
    </row>
    <row r="10" spans="1:15" ht="19.5" customHeight="1">
      <c r="A10" s="186" t="s">
        <v>57</v>
      </c>
      <c r="B10" s="1504" t="s">
        <v>70</v>
      </c>
      <c r="C10" s="186"/>
      <c r="D10" s="1769">
        <v>54</v>
      </c>
      <c r="E10" s="1769">
        <v>60</v>
      </c>
      <c r="F10" s="1769">
        <v>114</v>
      </c>
      <c r="G10" s="1034">
        <v>0</v>
      </c>
      <c r="H10" s="1034">
        <v>0</v>
      </c>
      <c r="I10" s="1034">
        <v>0</v>
      </c>
      <c r="J10" s="1034">
        <f t="shared" ref="J10:J27" si="1">SUM(D10,G10)</f>
        <v>54</v>
      </c>
      <c r="K10" s="1034">
        <f t="shared" ref="K10:K27" si="2">SUM(E10,H10)</f>
        <v>60</v>
      </c>
      <c r="L10" s="1034">
        <f t="shared" ref="L10:L27" si="3">SUM(F10,I10)</f>
        <v>114</v>
      </c>
      <c r="M10" s="209"/>
      <c r="N10" s="698" t="s">
        <v>506</v>
      </c>
      <c r="O10" s="209" t="s">
        <v>480</v>
      </c>
    </row>
    <row r="11" spans="1:15" s="35" customFormat="1" ht="18" customHeight="1">
      <c r="A11" s="1476" t="s">
        <v>58</v>
      </c>
      <c r="B11" s="1504" t="s">
        <v>70</v>
      </c>
      <c r="C11" s="186"/>
      <c r="D11" s="1769">
        <v>32</v>
      </c>
      <c r="E11" s="1769">
        <v>77</v>
      </c>
      <c r="F11" s="1769">
        <v>109</v>
      </c>
      <c r="G11" s="1034">
        <v>0</v>
      </c>
      <c r="H11" s="1034">
        <v>0</v>
      </c>
      <c r="I11" s="1034">
        <v>0</v>
      </c>
      <c r="J11" s="1034">
        <f t="shared" ref="J11" si="4">SUM(D11,G11)</f>
        <v>32</v>
      </c>
      <c r="K11" s="1034">
        <f t="shared" ref="K11" si="5">SUM(E11,H11)</f>
        <v>77</v>
      </c>
      <c r="L11" s="1034">
        <f t="shared" ref="L11" si="6">SUM(F11,I11)</f>
        <v>109</v>
      </c>
      <c r="M11" s="194"/>
      <c r="N11" s="205" t="s">
        <v>506</v>
      </c>
      <c r="O11" s="411" t="s">
        <v>481</v>
      </c>
    </row>
    <row r="12" spans="1:15" ht="19.5" customHeight="1">
      <c r="A12" s="186" t="s">
        <v>59</v>
      </c>
      <c r="B12" s="1504" t="s">
        <v>70</v>
      </c>
      <c r="C12" s="186"/>
      <c r="D12" s="1769">
        <v>30</v>
      </c>
      <c r="E12" s="1769">
        <v>72</v>
      </c>
      <c r="F12" s="1769">
        <v>102</v>
      </c>
      <c r="G12" s="1034">
        <v>0</v>
      </c>
      <c r="H12" s="1034">
        <v>0</v>
      </c>
      <c r="I12" s="1034">
        <v>0</v>
      </c>
      <c r="J12" s="1034">
        <f t="shared" si="1"/>
        <v>30</v>
      </c>
      <c r="K12" s="1034">
        <f t="shared" si="2"/>
        <v>72</v>
      </c>
      <c r="L12" s="1034">
        <f t="shared" si="3"/>
        <v>102</v>
      </c>
      <c r="M12" s="209"/>
      <c r="N12" s="698" t="s">
        <v>506</v>
      </c>
      <c r="O12" s="209" t="s">
        <v>482</v>
      </c>
    </row>
    <row r="13" spans="1:15" ht="19.5" customHeight="1">
      <c r="A13" s="2724" t="s">
        <v>60</v>
      </c>
      <c r="B13" s="186" t="s">
        <v>1011</v>
      </c>
      <c r="C13" s="186"/>
      <c r="D13" s="1769">
        <v>32</v>
      </c>
      <c r="E13" s="1769">
        <v>34</v>
      </c>
      <c r="F13" s="1769">
        <v>66</v>
      </c>
      <c r="G13" s="1034">
        <v>0</v>
      </c>
      <c r="H13" s="1034">
        <v>0</v>
      </c>
      <c r="I13" s="1034">
        <v>0</v>
      </c>
      <c r="J13" s="1034">
        <f t="shared" si="1"/>
        <v>32</v>
      </c>
      <c r="K13" s="1034">
        <f t="shared" si="2"/>
        <v>34</v>
      </c>
      <c r="L13" s="1034">
        <f t="shared" si="3"/>
        <v>66</v>
      </c>
      <c r="M13" s="209"/>
      <c r="N13" s="209" t="s">
        <v>592</v>
      </c>
      <c r="O13" s="2780" t="s">
        <v>483</v>
      </c>
    </row>
    <row r="14" spans="1:15" ht="19.5" customHeight="1">
      <c r="A14" s="2724"/>
      <c r="B14" s="186" t="s">
        <v>1012</v>
      </c>
      <c r="C14" s="186"/>
      <c r="D14" s="1769">
        <v>9</v>
      </c>
      <c r="E14" s="1769">
        <v>23</v>
      </c>
      <c r="F14" s="1769">
        <v>32</v>
      </c>
      <c r="G14" s="1034">
        <v>0</v>
      </c>
      <c r="H14" s="1034">
        <v>0</v>
      </c>
      <c r="I14" s="1034">
        <v>0</v>
      </c>
      <c r="J14" s="1034">
        <f t="shared" si="1"/>
        <v>9</v>
      </c>
      <c r="K14" s="1034">
        <f t="shared" si="2"/>
        <v>23</v>
      </c>
      <c r="L14" s="1034">
        <f t="shared" si="3"/>
        <v>32</v>
      </c>
      <c r="M14" s="209"/>
      <c r="N14" s="189" t="s">
        <v>629</v>
      </c>
      <c r="O14" s="2781"/>
    </row>
    <row r="15" spans="1:15" ht="19.5" customHeight="1">
      <c r="A15" s="2724"/>
      <c r="B15" s="186" t="s">
        <v>1013</v>
      </c>
      <c r="C15" s="186"/>
      <c r="D15" s="1769">
        <v>25</v>
      </c>
      <c r="E15" s="1769">
        <v>12</v>
      </c>
      <c r="F15" s="1769">
        <v>37</v>
      </c>
      <c r="G15" s="1034">
        <v>0</v>
      </c>
      <c r="H15" s="1034">
        <v>0</v>
      </c>
      <c r="I15" s="1034">
        <v>0</v>
      </c>
      <c r="J15" s="1034">
        <f t="shared" si="1"/>
        <v>25</v>
      </c>
      <c r="K15" s="1034">
        <f t="shared" si="2"/>
        <v>12</v>
      </c>
      <c r="L15" s="1034">
        <f t="shared" si="3"/>
        <v>37</v>
      </c>
      <c r="M15" s="209"/>
      <c r="N15" s="189" t="s">
        <v>704</v>
      </c>
      <c r="O15" s="2781"/>
    </row>
    <row r="16" spans="1:15" ht="19.5" customHeight="1">
      <c r="A16" s="2724"/>
      <c r="B16" s="186" t="s">
        <v>1014</v>
      </c>
      <c r="C16" s="186"/>
      <c r="D16" s="1769">
        <v>19</v>
      </c>
      <c r="E16" s="1769">
        <v>24</v>
      </c>
      <c r="F16" s="1769">
        <v>43</v>
      </c>
      <c r="G16" s="1034">
        <v>0</v>
      </c>
      <c r="H16" s="1034">
        <v>0</v>
      </c>
      <c r="I16" s="1034">
        <v>0</v>
      </c>
      <c r="J16" s="1034">
        <f t="shared" si="1"/>
        <v>19</v>
      </c>
      <c r="K16" s="1034">
        <f t="shared" si="2"/>
        <v>24</v>
      </c>
      <c r="L16" s="1034">
        <f t="shared" si="3"/>
        <v>43</v>
      </c>
      <c r="M16" s="209"/>
      <c r="N16" s="209" t="s">
        <v>703</v>
      </c>
      <c r="O16" s="2781"/>
    </row>
    <row r="17" spans="1:15" ht="19.5" customHeight="1">
      <c r="A17" s="2724"/>
      <c r="B17" s="186" t="s">
        <v>1015</v>
      </c>
      <c r="C17" s="186"/>
      <c r="D17" s="1769">
        <v>8</v>
      </c>
      <c r="E17" s="1769">
        <v>31</v>
      </c>
      <c r="F17" s="1769">
        <v>39</v>
      </c>
      <c r="G17" s="1034">
        <v>0</v>
      </c>
      <c r="H17" s="1034">
        <v>0</v>
      </c>
      <c r="I17" s="1034">
        <v>0</v>
      </c>
      <c r="J17" s="1034">
        <f t="shared" si="1"/>
        <v>8</v>
      </c>
      <c r="K17" s="1034">
        <f t="shared" si="2"/>
        <v>31</v>
      </c>
      <c r="L17" s="1034">
        <f t="shared" si="3"/>
        <v>39</v>
      </c>
      <c r="M17" s="209"/>
      <c r="N17" s="189" t="s">
        <v>743</v>
      </c>
      <c r="O17" s="2781"/>
    </row>
    <row r="18" spans="1:15" ht="19.5" customHeight="1">
      <c r="A18" s="2724"/>
      <c r="B18" s="186" t="s">
        <v>1016</v>
      </c>
      <c r="C18" s="186"/>
      <c r="D18" s="1769">
        <v>5</v>
      </c>
      <c r="E18" s="1769">
        <v>22</v>
      </c>
      <c r="F18" s="1769">
        <v>27</v>
      </c>
      <c r="G18" s="1034">
        <v>0</v>
      </c>
      <c r="H18" s="1034">
        <v>0</v>
      </c>
      <c r="I18" s="1034">
        <v>0</v>
      </c>
      <c r="J18" s="1034">
        <f t="shared" si="1"/>
        <v>5</v>
      </c>
      <c r="K18" s="1034">
        <f t="shared" si="2"/>
        <v>22</v>
      </c>
      <c r="L18" s="1034">
        <f t="shared" si="3"/>
        <v>27</v>
      </c>
      <c r="M18" s="209"/>
      <c r="N18" s="189" t="s">
        <v>744</v>
      </c>
      <c r="O18" s="3032"/>
    </row>
    <row r="19" spans="1:15" ht="19.5" customHeight="1">
      <c r="A19" s="2706" t="s">
        <v>219</v>
      </c>
      <c r="B19" s="2706"/>
      <c r="C19" s="2706"/>
      <c r="D19" s="1034">
        <f>SUM(D13:D18)</f>
        <v>98</v>
      </c>
      <c r="E19" s="1034">
        <f>SUM(E13:E18)</f>
        <v>146</v>
      </c>
      <c r="F19" s="1034">
        <f t="shared" ref="F19:F27" si="7">SUM(D19:E19)</f>
        <v>244</v>
      </c>
      <c r="G19" s="1034">
        <v>0</v>
      </c>
      <c r="H19" s="1034">
        <v>0</v>
      </c>
      <c r="I19" s="1034">
        <v>0</v>
      </c>
      <c r="J19" s="1034">
        <f t="shared" si="1"/>
        <v>98</v>
      </c>
      <c r="K19" s="1034">
        <f t="shared" si="2"/>
        <v>146</v>
      </c>
      <c r="L19" s="1034">
        <f t="shared" si="3"/>
        <v>244</v>
      </c>
      <c r="M19" s="3006" t="s">
        <v>2348</v>
      </c>
      <c r="N19" s="3006"/>
      <c r="O19" s="3006"/>
    </row>
    <row r="20" spans="1:15" ht="19.5" customHeight="1">
      <c r="A20" s="2703" t="s">
        <v>124</v>
      </c>
      <c r="B20" s="186" t="s">
        <v>294</v>
      </c>
      <c r="C20" s="186"/>
      <c r="D20" s="1769">
        <v>5</v>
      </c>
      <c r="E20" s="1769">
        <v>28</v>
      </c>
      <c r="F20" s="1769">
        <v>33</v>
      </c>
      <c r="G20" s="1034">
        <v>0</v>
      </c>
      <c r="H20" s="1034">
        <v>0</v>
      </c>
      <c r="I20" s="1034">
        <v>0</v>
      </c>
      <c r="J20" s="1034">
        <f t="shared" si="1"/>
        <v>5</v>
      </c>
      <c r="K20" s="1034">
        <f t="shared" si="2"/>
        <v>28</v>
      </c>
      <c r="L20" s="1034">
        <f t="shared" si="3"/>
        <v>33</v>
      </c>
      <c r="M20" s="209"/>
      <c r="N20" s="209" t="s">
        <v>653</v>
      </c>
      <c r="O20" s="3060" t="s">
        <v>618</v>
      </c>
    </row>
    <row r="21" spans="1:15" ht="19.5" customHeight="1">
      <c r="A21" s="2704"/>
      <c r="B21" s="3212" t="s">
        <v>295</v>
      </c>
      <c r="C21" s="1476" t="s">
        <v>1807</v>
      </c>
      <c r="D21" s="1769">
        <v>9</v>
      </c>
      <c r="E21" s="1769">
        <v>22</v>
      </c>
      <c r="F21" s="1769">
        <v>31</v>
      </c>
      <c r="G21" s="1034">
        <v>0</v>
      </c>
      <c r="H21" s="1034">
        <v>0</v>
      </c>
      <c r="I21" s="1034">
        <v>0</v>
      </c>
      <c r="J21" s="1034">
        <f t="shared" si="1"/>
        <v>9</v>
      </c>
      <c r="K21" s="1034">
        <f t="shared" si="2"/>
        <v>22</v>
      </c>
      <c r="L21" s="1034">
        <f t="shared" si="3"/>
        <v>31</v>
      </c>
      <c r="M21" s="209" t="s">
        <v>567</v>
      </c>
      <c r="N21" s="3213" t="s">
        <v>745</v>
      </c>
      <c r="O21" s="3061"/>
    </row>
    <row r="22" spans="1:15" ht="25.5" customHeight="1">
      <c r="A22" s="2704"/>
      <c r="B22" s="3212"/>
      <c r="C22" s="186" t="s">
        <v>296</v>
      </c>
      <c r="D22" s="1769">
        <v>17</v>
      </c>
      <c r="E22" s="1769">
        <v>22</v>
      </c>
      <c r="F22" s="1769">
        <v>39</v>
      </c>
      <c r="G22" s="1034">
        <v>0</v>
      </c>
      <c r="H22" s="1034">
        <v>0</v>
      </c>
      <c r="I22" s="1034">
        <v>0</v>
      </c>
      <c r="J22" s="1034">
        <f t="shared" si="1"/>
        <v>17</v>
      </c>
      <c r="K22" s="1034">
        <f t="shared" si="2"/>
        <v>22</v>
      </c>
      <c r="L22" s="1034">
        <f t="shared" si="3"/>
        <v>39</v>
      </c>
      <c r="M22" s="209" t="s">
        <v>746</v>
      </c>
      <c r="N22" s="3214"/>
      <c r="O22" s="3061"/>
    </row>
    <row r="23" spans="1:15" ht="19.5" customHeight="1">
      <c r="A23" s="2705"/>
      <c r="B23" s="2742" t="s">
        <v>302</v>
      </c>
      <c r="C23" s="2706"/>
      <c r="D23" s="1034">
        <f>SUM(D21:D22)</f>
        <v>26</v>
      </c>
      <c r="E23" s="1034">
        <f>SUM(E21:E22)</f>
        <v>44</v>
      </c>
      <c r="F23" s="1034">
        <f t="shared" si="7"/>
        <v>70</v>
      </c>
      <c r="G23" s="1034">
        <v>0</v>
      </c>
      <c r="H23" s="1034">
        <v>0</v>
      </c>
      <c r="I23" s="1034">
        <v>0</v>
      </c>
      <c r="J23" s="1034">
        <f t="shared" si="1"/>
        <v>26</v>
      </c>
      <c r="K23" s="1034">
        <f t="shared" si="2"/>
        <v>44</v>
      </c>
      <c r="L23" s="1034">
        <f t="shared" si="3"/>
        <v>70</v>
      </c>
      <c r="M23" s="2803" t="s">
        <v>2364</v>
      </c>
      <c r="N23" s="2896"/>
      <c r="O23" s="3062"/>
    </row>
    <row r="24" spans="1:15" ht="19.5" customHeight="1">
      <c r="A24" s="2706" t="s">
        <v>219</v>
      </c>
      <c r="B24" s="2706"/>
      <c r="C24" s="2706"/>
      <c r="D24" s="1034">
        <f>SUM(D20,D23)</f>
        <v>31</v>
      </c>
      <c r="E24" s="1034">
        <f>SUM(E20,E23)</f>
        <v>72</v>
      </c>
      <c r="F24" s="1034">
        <f t="shared" si="7"/>
        <v>103</v>
      </c>
      <c r="G24" s="1034">
        <v>0</v>
      </c>
      <c r="H24" s="1034">
        <v>0</v>
      </c>
      <c r="I24" s="1034">
        <v>0</v>
      </c>
      <c r="J24" s="1034">
        <f t="shared" si="1"/>
        <v>31</v>
      </c>
      <c r="K24" s="1034">
        <f t="shared" si="2"/>
        <v>72</v>
      </c>
      <c r="L24" s="1034">
        <f t="shared" si="3"/>
        <v>103</v>
      </c>
      <c r="M24" s="3006" t="s">
        <v>2348</v>
      </c>
      <c r="N24" s="3006"/>
      <c r="O24" s="3006"/>
    </row>
    <row r="25" spans="1:15" ht="29.25" customHeight="1">
      <c r="A25" s="2709" t="s">
        <v>292</v>
      </c>
      <c r="B25" s="186" t="s">
        <v>297</v>
      </c>
      <c r="C25" s="186"/>
      <c r="D25" s="1769">
        <v>7</v>
      </c>
      <c r="E25" s="1769">
        <v>39</v>
      </c>
      <c r="F25" s="1769">
        <v>46</v>
      </c>
      <c r="G25" s="1034">
        <v>0</v>
      </c>
      <c r="H25" s="1034">
        <v>0</v>
      </c>
      <c r="I25" s="1034">
        <v>0</v>
      </c>
      <c r="J25" s="1034">
        <f t="shared" si="1"/>
        <v>7</v>
      </c>
      <c r="K25" s="1034">
        <f t="shared" si="2"/>
        <v>39</v>
      </c>
      <c r="L25" s="1034">
        <f t="shared" si="3"/>
        <v>46</v>
      </c>
      <c r="M25" s="209"/>
      <c r="N25" s="189" t="s">
        <v>747</v>
      </c>
      <c r="O25" s="3060" t="s">
        <v>642</v>
      </c>
    </row>
    <row r="26" spans="1:15" ht="19.5" customHeight="1">
      <c r="A26" s="2711"/>
      <c r="B26" s="186" t="s">
        <v>298</v>
      </c>
      <c r="C26" s="186"/>
      <c r="D26" s="1769">
        <v>16</v>
      </c>
      <c r="E26" s="1769">
        <v>41</v>
      </c>
      <c r="F26" s="1769">
        <v>57</v>
      </c>
      <c r="G26" s="1034">
        <v>0</v>
      </c>
      <c r="H26" s="1034">
        <v>0</v>
      </c>
      <c r="I26" s="1034">
        <v>0</v>
      </c>
      <c r="J26" s="1034">
        <f t="shared" si="1"/>
        <v>16</v>
      </c>
      <c r="K26" s="1034">
        <f t="shared" si="2"/>
        <v>41</v>
      </c>
      <c r="L26" s="1034">
        <f t="shared" si="3"/>
        <v>57</v>
      </c>
      <c r="M26" s="209"/>
      <c r="N26" s="209" t="s">
        <v>657</v>
      </c>
      <c r="O26" s="3062"/>
    </row>
    <row r="27" spans="1:15" ht="19.5" customHeight="1" thickBot="1">
      <c r="A27" s="2728" t="s">
        <v>219</v>
      </c>
      <c r="B27" s="2728"/>
      <c r="C27" s="2728"/>
      <c r="D27" s="317">
        <f>SUM(D25:D26)</f>
        <v>23</v>
      </c>
      <c r="E27" s="317">
        <f>SUM(E25:E26)</f>
        <v>80</v>
      </c>
      <c r="F27" s="317">
        <f t="shared" si="7"/>
        <v>103</v>
      </c>
      <c r="G27" s="317">
        <v>0</v>
      </c>
      <c r="H27" s="317">
        <v>0</v>
      </c>
      <c r="I27" s="317">
        <v>0</v>
      </c>
      <c r="J27" s="317">
        <f t="shared" si="1"/>
        <v>23</v>
      </c>
      <c r="K27" s="317">
        <f t="shared" si="2"/>
        <v>80</v>
      </c>
      <c r="L27" s="317">
        <f t="shared" si="3"/>
        <v>103</v>
      </c>
      <c r="M27" s="3170" t="s">
        <v>2348</v>
      </c>
      <c r="N27" s="3170"/>
      <c r="O27" s="3170"/>
    </row>
    <row r="28" spans="1:15" s="58" customFormat="1" ht="18.75" customHeight="1" thickTop="1"/>
    <row r="29" spans="1:15" s="58" customFormat="1" ht="18.75" customHeight="1">
      <c r="A29" s="1496"/>
      <c r="B29" s="1496"/>
      <c r="C29" s="1496"/>
      <c r="D29" s="1470"/>
      <c r="E29" s="1470"/>
      <c r="F29" s="1470"/>
      <c r="G29" s="1470"/>
      <c r="H29" s="1470"/>
      <c r="I29" s="1470"/>
      <c r="J29" s="1470"/>
      <c r="K29" s="1470"/>
      <c r="L29" s="1470"/>
      <c r="M29" s="1578"/>
      <c r="N29" s="1578"/>
      <c r="O29" s="1578"/>
    </row>
    <row r="30" spans="1:15" s="58" customFormat="1" ht="18.75" customHeight="1" thickBot="1">
      <c r="A30" s="2708" t="s">
        <v>2216</v>
      </c>
      <c r="B30" s="2708"/>
      <c r="C30" s="1496"/>
      <c r="D30" s="1470"/>
      <c r="E30" s="1470"/>
      <c r="F30" s="1470"/>
      <c r="G30" s="1470"/>
      <c r="H30" s="1470"/>
      <c r="I30" s="1470"/>
      <c r="J30" s="1470"/>
      <c r="K30" s="1470"/>
      <c r="L30" s="1470"/>
      <c r="M30" s="1578"/>
      <c r="N30" s="1578"/>
      <c r="O30" s="1578" t="s">
        <v>2215</v>
      </c>
    </row>
    <row r="31" spans="1:15" s="199" customFormat="1" ht="17.25" customHeight="1" thickTop="1">
      <c r="A31" s="2695" t="s">
        <v>53</v>
      </c>
      <c r="B31" s="2695" t="s">
        <v>54</v>
      </c>
      <c r="C31" s="2695" t="s">
        <v>55</v>
      </c>
      <c r="D31" s="2692" t="s">
        <v>45</v>
      </c>
      <c r="E31" s="2692"/>
      <c r="F31" s="2692"/>
      <c r="G31" s="2692" t="s">
        <v>46</v>
      </c>
      <c r="H31" s="2692"/>
      <c r="I31" s="2692"/>
      <c r="J31" s="2692" t="s">
        <v>905</v>
      </c>
      <c r="K31" s="2692"/>
      <c r="L31" s="2692"/>
      <c r="M31" s="2874" t="s">
        <v>503</v>
      </c>
      <c r="N31" s="2874" t="s">
        <v>509</v>
      </c>
      <c r="O31" s="2874" t="s">
        <v>502</v>
      </c>
    </row>
    <row r="32" spans="1:15" s="199" customFormat="1" ht="17.25" customHeight="1">
      <c r="A32" s="2690"/>
      <c r="B32" s="2690"/>
      <c r="C32" s="2690"/>
      <c r="D32" s="2693" t="s">
        <v>1673</v>
      </c>
      <c r="E32" s="2693"/>
      <c r="F32" s="2693"/>
      <c r="G32" s="2693" t="s">
        <v>463</v>
      </c>
      <c r="H32" s="2693"/>
      <c r="I32" s="2693"/>
      <c r="J32" s="2693" t="s">
        <v>464</v>
      </c>
      <c r="K32" s="2693"/>
      <c r="L32" s="2693"/>
      <c r="M32" s="2875"/>
      <c r="N32" s="2875"/>
      <c r="O32" s="2875"/>
    </row>
    <row r="33" spans="1:15" s="199" customFormat="1" ht="17.25" customHeight="1">
      <c r="A33" s="2690"/>
      <c r="B33" s="2690"/>
      <c r="C33" s="2690"/>
      <c r="D33" s="1315" t="s">
        <v>931</v>
      </c>
      <c r="E33" s="1315" t="s">
        <v>1126</v>
      </c>
      <c r="F33" s="1086" t="s">
        <v>954</v>
      </c>
      <c r="G33" s="1315" t="s">
        <v>931</v>
      </c>
      <c r="H33" s="1315" t="s">
        <v>1126</v>
      </c>
      <c r="I33" s="1086" t="s">
        <v>954</v>
      </c>
      <c r="J33" s="1315" t="s">
        <v>931</v>
      </c>
      <c r="K33" s="1315" t="s">
        <v>1126</v>
      </c>
      <c r="L33" s="1086" t="s">
        <v>954</v>
      </c>
      <c r="M33" s="2875"/>
      <c r="N33" s="2875"/>
      <c r="O33" s="2875"/>
    </row>
    <row r="34" spans="1:15" s="199" customFormat="1" ht="17.25" customHeight="1" thickBot="1">
      <c r="A34" s="2707"/>
      <c r="B34" s="2707"/>
      <c r="C34" s="2707"/>
      <c r="D34" s="1087" t="s">
        <v>934</v>
      </c>
      <c r="E34" s="1087" t="s">
        <v>935</v>
      </c>
      <c r="F34" s="1087" t="s">
        <v>936</v>
      </c>
      <c r="G34" s="1087" t="s">
        <v>934</v>
      </c>
      <c r="H34" s="1087" t="s">
        <v>935</v>
      </c>
      <c r="I34" s="1087" t="s">
        <v>936</v>
      </c>
      <c r="J34" s="1087" t="s">
        <v>934</v>
      </c>
      <c r="K34" s="1087" t="s">
        <v>935</v>
      </c>
      <c r="L34" s="1087" t="s">
        <v>936</v>
      </c>
      <c r="M34" s="2876"/>
      <c r="N34" s="2876"/>
      <c r="O34" s="2876"/>
    </row>
    <row r="35" spans="1:15" ht="18.75" customHeight="1">
      <c r="A35" s="2715" t="s">
        <v>63</v>
      </c>
      <c r="B35" s="3227" t="s">
        <v>77</v>
      </c>
      <c r="C35" s="186" t="s">
        <v>70</v>
      </c>
      <c r="D35" s="1769">
        <v>4</v>
      </c>
      <c r="E35" s="1769">
        <v>24</v>
      </c>
      <c r="F35" s="1769">
        <v>28</v>
      </c>
      <c r="G35" s="1034">
        <v>0</v>
      </c>
      <c r="H35" s="1034">
        <v>0</v>
      </c>
      <c r="I35" s="1034">
        <v>0</v>
      </c>
      <c r="J35" s="1034">
        <f t="shared" ref="J35" si="8">SUM(D35,G35)</f>
        <v>4</v>
      </c>
      <c r="K35" s="1034">
        <f t="shared" ref="K35" si="9">SUM(E35,H35)</f>
        <v>24</v>
      </c>
      <c r="L35" s="1034">
        <f t="shared" ref="L35" si="10">SUM(F35,I35)</f>
        <v>28</v>
      </c>
      <c r="M35" s="209" t="s">
        <v>506</v>
      </c>
      <c r="N35" s="3216" t="s">
        <v>519</v>
      </c>
      <c r="O35" s="3230" t="s">
        <v>487</v>
      </c>
    </row>
    <row r="36" spans="1:15" ht="18.75" customHeight="1">
      <c r="A36" s="2704"/>
      <c r="B36" s="3035"/>
      <c r="C36" s="184" t="s">
        <v>299</v>
      </c>
      <c r="D36" s="1776">
        <v>1</v>
      </c>
      <c r="E36" s="1776">
        <v>21</v>
      </c>
      <c r="F36" s="1769">
        <v>22</v>
      </c>
      <c r="G36" s="1034">
        <v>0</v>
      </c>
      <c r="H36" s="1034">
        <v>0</v>
      </c>
      <c r="I36" s="1034">
        <v>0</v>
      </c>
      <c r="J36" s="1034">
        <f t="shared" ref="J36:J58" si="11">SUM(D36,G36)</f>
        <v>1</v>
      </c>
      <c r="K36" s="1034">
        <f t="shared" ref="K36:K58" si="12">SUM(E36,H36)</f>
        <v>21</v>
      </c>
      <c r="L36" s="1034">
        <f t="shared" ref="L36:L58" si="13">SUM(F36,I36)</f>
        <v>22</v>
      </c>
      <c r="M36" s="185" t="s">
        <v>684</v>
      </c>
      <c r="N36" s="3217"/>
      <c r="O36" s="2781"/>
    </row>
    <row r="37" spans="1:15" ht="18.75" customHeight="1">
      <c r="A37" s="2704"/>
      <c r="B37" s="3035"/>
      <c r="C37" s="186" t="s">
        <v>300</v>
      </c>
      <c r="D37" s="1769">
        <v>9</v>
      </c>
      <c r="E37" s="1769">
        <v>13</v>
      </c>
      <c r="F37" s="1769">
        <v>22</v>
      </c>
      <c r="G37" s="1034">
        <v>0</v>
      </c>
      <c r="H37" s="1034">
        <v>0</v>
      </c>
      <c r="I37" s="1034">
        <v>0</v>
      </c>
      <c r="J37" s="1034">
        <f t="shared" si="11"/>
        <v>9</v>
      </c>
      <c r="K37" s="1034">
        <f t="shared" si="12"/>
        <v>13</v>
      </c>
      <c r="L37" s="1034">
        <f t="shared" si="13"/>
        <v>22</v>
      </c>
      <c r="M37" s="1498" t="s">
        <v>595</v>
      </c>
      <c r="N37" s="3217"/>
      <c r="O37" s="2781"/>
    </row>
    <row r="38" spans="1:15" ht="18.75" customHeight="1">
      <c r="A38" s="2704"/>
      <c r="B38" s="3036"/>
      <c r="C38" s="184" t="s">
        <v>301</v>
      </c>
      <c r="D38" s="1776">
        <v>7</v>
      </c>
      <c r="E38" s="1776">
        <v>18</v>
      </c>
      <c r="F38" s="1769">
        <v>25</v>
      </c>
      <c r="G38" s="1034">
        <v>0</v>
      </c>
      <c r="H38" s="1034">
        <v>0</v>
      </c>
      <c r="I38" s="1034">
        <v>0</v>
      </c>
      <c r="J38" s="1034">
        <f t="shared" si="11"/>
        <v>7</v>
      </c>
      <c r="K38" s="1034">
        <f t="shared" si="12"/>
        <v>18</v>
      </c>
      <c r="L38" s="1034">
        <f t="shared" si="13"/>
        <v>25</v>
      </c>
      <c r="M38" s="1507" t="s">
        <v>748</v>
      </c>
      <c r="N38" s="3122"/>
      <c r="O38" s="2781"/>
    </row>
    <row r="39" spans="1:15" ht="18.75" customHeight="1">
      <c r="A39" s="2704"/>
      <c r="B39" s="2742" t="s">
        <v>302</v>
      </c>
      <c r="C39" s="2706"/>
      <c r="D39" s="1034">
        <f>SUM(D35:D38)</f>
        <v>21</v>
      </c>
      <c r="E39" s="1034">
        <f>SUM(E35:E38)</f>
        <v>76</v>
      </c>
      <c r="F39" s="1034">
        <f t="shared" ref="F39:F58" si="14">SUM(D39:E39)</f>
        <v>97</v>
      </c>
      <c r="G39" s="1034">
        <v>0</v>
      </c>
      <c r="H39" s="1034">
        <v>0</v>
      </c>
      <c r="I39" s="1034">
        <v>0</v>
      </c>
      <c r="J39" s="1034">
        <f t="shared" si="11"/>
        <v>21</v>
      </c>
      <c r="K39" s="1034">
        <f t="shared" si="12"/>
        <v>76</v>
      </c>
      <c r="L39" s="1034">
        <f t="shared" si="13"/>
        <v>97</v>
      </c>
      <c r="M39" s="3006" t="s">
        <v>2364</v>
      </c>
      <c r="N39" s="3097"/>
      <c r="O39" s="2781"/>
    </row>
    <row r="40" spans="1:15" ht="18.75" customHeight="1">
      <c r="A40" s="2704"/>
      <c r="B40" s="186" t="s">
        <v>78</v>
      </c>
      <c r="C40" s="186"/>
      <c r="D40" s="1769">
        <v>37</v>
      </c>
      <c r="E40" s="1769">
        <v>44</v>
      </c>
      <c r="F40" s="1769">
        <v>81</v>
      </c>
      <c r="G40" s="1034">
        <v>0</v>
      </c>
      <c r="H40" s="1034">
        <v>0</v>
      </c>
      <c r="I40" s="1034">
        <v>0</v>
      </c>
      <c r="J40" s="1034">
        <f t="shared" si="11"/>
        <v>37</v>
      </c>
      <c r="K40" s="1034">
        <f t="shared" si="12"/>
        <v>44</v>
      </c>
      <c r="L40" s="1034">
        <f t="shared" si="13"/>
        <v>81</v>
      </c>
      <c r="M40" s="209"/>
      <c r="N40" s="209" t="s">
        <v>521</v>
      </c>
      <c r="O40" s="2781"/>
    </row>
    <row r="41" spans="1:15" ht="18.75" customHeight="1">
      <c r="A41" s="2704"/>
      <c r="B41" s="186" t="s">
        <v>79</v>
      </c>
      <c r="C41" s="186" t="s">
        <v>70</v>
      </c>
      <c r="D41" s="1769">
        <v>28</v>
      </c>
      <c r="E41" s="1769">
        <v>37</v>
      </c>
      <c r="F41" s="1769">
        <v>65</v>
      </c>
      <c r="G41" s="1034">
        <v>0</v>
      </c>
      <c r="H41" s="1034">
        <v>0</v>
      </c>
      <c r="I41" s="1034">
        <v>0</v>
      </c>
      <c r="J41" s="1034">
        <f t="shared" si="11"/>
        <v>28</v>
      </c>
      <c r="K41" s="1034">
        <f t="shared" si="12"/>
        <v>37</v>
      </c>
      <c r="L41" s="1034">
        <f t="shared" si="13"/>
        <v>65</v>
      </c>
      <c r="M41" s="968" t="s">
        <v>506</v>
      </c>
      <c r="N41" s="209" t="s">
        <v>522</v>
      </c>
      <c r="O41" s="2781"/>
    </row>
    <row r="42" spans="1:15" ht="18.75" customHeight="1">
      <c r="A42" s="2705"/>
      <c r="B42" s="186" t="s">
        <v>303</v>
      </c>
      <c r="C42" s="186"/>
      <c r="D42" s="1769">
        <v>18</v>
      </c>
      <c r="E42" s="1769">
        <v>4</v>
      </c>
      <c r="F42" s="1769">
        <v>22</v>
      </c>
      <c r="G42" s="1034">
        <v>0</v>
      </c>
      <c r="H42" s="1034">
        <v>0</v>
      </c>
      <c r="I42" s="1034">
        <v>0</v>
      </c>
      <c r="J42" s="1034">
        <f t="shared" si="11"/>
        <v>18</v>
      </c>
      <c r="K42" s="1034">
        <f t="shared" si="12"/>
        <v>4</v>
      </c>
      <c r="L42" s="1034">
        <f t="shared" si="13"/>
        <v>22</v>
      </c>
      <c r="M42" s="209"/>
      <c r="N42" s="209" t="s">
        <v>749</v>
      </c>
      <c r="O42" s="3032"/>
    </row>
    <row r="43" spans="1:15" ht="20.100000000000001" customHeight="1">
      <c r="A43" s="2706" t="s">
        <v>219</v>
      </c>
      <c r="B43" s="2706"/>
      <c r="C43" s="2706"/>
      <c r="D43" s="1034">
        <f>SUM(D39,D40:D42)</f>
        <v>104</v>
      </c>
      <c r="E43" s="1034">
        <f>SUM(E39,E40:E42)</f>
        <v>161</v>
      </c>
      <c r="F43" s="1034">
        <f t="shared" si="14"/>
        <v>265</v>
      </c>
      <c r="G43" s="1034">
        <v>0</v>
      </c>
      <c r="H43" s="1034">
        <v>0</v>
      </c>
      <c r="I43" s="1034">
        <v>0</v>
      </c>
      <c r="J43" s="1034">
        <f t="shared" si="11"/>
        <v>104</v>
      </c>
      <c r="K43" s="1034">
        <f t="shared" si="12"/>
        <v>161</v>
      </c>
      <c r="L43" s="1034">
        <f t="shared" si="13"/>
        <v>265</v>
      </c>
      <c r="M43" s="42"/>
      <c r="N43" s="3006" t="s">
        <v>2348</v>
      </c>
      <c r="O43" s="3006"/>
    </row>
    <row r="44" spans="1:15" ht="18.75" customHeight="1">
      <c r="A44" s="2724" t="s">
        <v>169</v>
      </c>
      <c r="B44" s="186" t="s">
        <v>77</v>
      </c>
      <c r="C44" s="186"/>
      <c r="D44" s="1769">
        <v>0</v>
      </c>
      <c r="E44" s="1769">
        <v>59</v>
      </c>
      <c r="F44" s="1769">
        <v>59</v>
      </c>
      <c r="G44" s="1034">
        <v>0</v>
      </c>
      <c r="H44" s="1034">
        <v>0</v>
      </c>
      <c r="I44" s="1034">
        <v>0</v>
      </c>
      <c r="J44" s="1034">
        <f t="shared" si="11"/>
        <v>0</v>
      </c>
      <c r="K44" s="1034">
        <f t="shared" si="12"/>
        <v>59</v>
      </c>
      <c r="L44" s="1034">
        <f t="shared" si="13"/>
        <v>59</v>
      </c>
      <c r="M44" s="209"/>
      <c r="N44" s="209" t="s">
        <v>519</v>
      </c>
      <c r="O44" s="3060" t="s">
        <v>740</v>
      </c>
    </row>
    <row r="45" spans="1:15" ht="18.75" customHeight="1">
      <c r="A45" s="2724"/>
      <c r="B45" s="186" t="s">
        <v>304</v>
      </c>
      <c r="C45" s="186"/>
      <c r="D45" s="1769">
        <v>0</v>
      </c>
      <c r="E45" s="1769">
        <v>18</v>
      </c>
      <c r="F45" s="1769">
        <v>18</v>
      </c>
      <c r="G45" s="1034">
        <v>0</v>
      </c>
      <c r="H45" s="1034">
        <v>0</v>
      </c>
      <c r="I45" s="1034">
        <v>0</v>
      </c>
      <c r="J45" s="1034">
        <f t="shared" si="11"/>
        <v>0</v>
      </c>
      <c r="K45" s="1034">
        <f t="shared" si="12"/>
        <v>18</v>
      </c>
      <c r="L45" s="1034">
        <f t="shared" si="13"/>
        <v>18</v>
      </c>
      <c r="M45" s="209"/>
      <c r="N45" s="209" t="s">
        <v>521</v>
      </c>
      <c r="O45" s="3061"/>
    </row>
    <row r="46" spans="1:15" ht="18.75" customHeight="1">
      <c r="A46" s="2724"/>
      <c r="B46" s="186" t="s">
        <v>305</v>
      </c>
      <c r="C46" s="186"/>
      <c r="D46" s="1769">
        <v>0</v>
      </c>
      <c r="E46" s="1769">
        <v>30</v>
      </c>
      <c r="F46" s="1769">
        <v>30</v>
      </c>
      <c r="G46" s="1034">
        <v>0</v>
      </c>
      <c r="H46" s="1034">
        <v>0</v>
      </c>
      <c r="I46" s="1034">
        <v>0</v>
      </c>
      <c r="J46" s="1034">
        <f t="shared" si="11"/>
        <v>0</v>
      </c>
      <c r="K46" s="1034">
        <f t="shared" si="12"/>
        <v>30</v>
      </c>
      <c r="L46" s="1034">
        <f t="shared" si="13"/>
        <v>30</v>
      </c>
      <c r="M46" s="209"/>
      <c r="N46" s="209" t="s">
        <v>750</v>
      </c>
      <c r="O46" s="3061"/>
    </row>
    <row r="47" spans="1:15" ht="18.75" customHeight="1">
      <c r="A47" s="2724"/>
      <c r="B47" s="186" t="s">
        <v>22</v>
      </c>
      <c r="C47" s="186"/>
      <c r="D47" s="1769">
        <v>0</v>
      </c>
      <c r="E47" s="1769">
        <v>60</v>
      </c>
      <c r="F47" s="1769">
        <v>60</v>
      </c>
      <c r="G47" s="1034">
        <v>0</v>
      </c>
      <c r="H47" s="1034">
        <v>0</v>
      </c>
      <c r="I47" s="1034">
        <v>0</v>
      </c>
      <c r="J47" s="1034">
        <f t="shared" si="11"/>
        <v>0</v>
      </c>
      <c r="K47" s="1034">
        <f t="shared" si="12"/>
        <v>60</v>
      </c>
      <c r="L47" s="1034">
        <f t="shared" si="13"/>
        <v>60</v>
      </c>
      <c r="M47" s="209"/>
      <c r="N47" s="209" t="s">
        <v>507</v>
      </c>
      <c r="O47" s="3062"/>
    </row>
    <row r="48" spans="1:15" ht="20.100000000000001" customHeight="1">
      <c r="A48" s="2706" t="s">
        <v>219</v>
      </c>
      <c r="B48" s="2706"/>
      <c r="C48" s="2706"/>
      <c r="D48" s="1034">
        <f>SUM(D44:D47)</f>
        <v>0</v>
      </c>
      <c r="E48" s="1034">
        <f>SUM(E44:E47)</f>
        <v>167</v>
      </c>
      <c r="F48" s="1034">
        <f t="shared" si="14"/>
        <v>167</v>
      </c>
      <c r="G48" s="1034">
        <v>0</v>
      </c>
      <c r="H48" s="1034">
        <v>0</v>
      </c>
      <c r="I48" s="1034">
        <v>0</v>
      </c>
      <c r="J48" s="1034">
        <f t="shared" si="11"/>
        <v>0</v>
      </c>
      <c r="K48" s="1034">
        <f t="shared" si="12"/>
        <v>167</v>
      </c>
      <c r="L48" s="1034">
        <f t="shared" si="13"/>
        <v>167</v>
      </c>
      <c r="M48" s="42"/>
      <c r="N48" s="3006" t="s">
        <v>2348</v>
      </c>
      <c r="O48" s="3006"/>
    </row>
    <row r="49" spans="1:15" ht="24" customHeight="1">
      <c r="A49" s="2703" t="s">
        <v>64</v>
      </c>
      <c r="B49" s="186" t="s">
        <v>86</v>
      </c>
      <c r="C49" s="186"/>
      <c r="D49" s="1769">
        <v>18</v>
      </c>
      <c r="E49" s="1769">
        <v>12</v>
      </c>
      <c r="F49" s="1769">
        <v>30</v>
      </c>
      <c r="G49" s="1034">
        <v>0</v>
      </c>
      <c r="H49" s="1034">
        <v>0</v>
      </c>
      <c r="I49" s="1034">
        <v>0</v>
      </c>
      <c r="J49" s="1034">
        <f t="shared" si="11"/>
        <v>18</v>
      </c>
      <c r="K49" s="1034">
        <f t="shared" si="12"/>
        <v>12</v>
      </c>
      <c r="L49" s="1034">
        <f t="shared" si="13"/>
        <v>30</v>
      </c>
      <c r="M49" s="3223" t="s">
        <v>531</v>
      </c>
      <c r="N49" s="3224"/>
      <c r="O49" s="3060" t="s">
        <v>527</v>
      </c>
    </row>
    <row r="50" spans="1:15" ht="28.5" customHeight="1">
      <c r="A50" s="2704"/>
      <c r="B50" s="1548" t="s">
        <v>173</v>
      </c>
      <c r="C50" s="186"/>
      <c r="D50" s="1769">
        <v>29</v>
      </c>
      <c r="E50" s="1769">
        <v>20</v>
      </c>
      <c r="F50" s="1769">
        <v>49</v>
      </c>
      <c r="G50" s="1034">
        <v>0</v>
      </c>
      <c r="H50" s="1034">
        <v>0</v>
      </c>
      <c r="I50" s="1034">
        <v>0</v>
      </c>
      <c r="J50" s="1034">
        <f t="shared" si="11"/>
        <v>29</v>
      </c>
      <c r="K50" s="1034">
        <f t="shared" si="12"/>
        <v>20</v>
      </c>
      <c r="L50" s="1034">
        <f t="shared" si="13"/>
        <v>49</v>
      </c>
      <c r="M50" s="3189" t="s">
        <v>686</v>
      </c>
      <c r="N50" s="3222"/>
      <c r="O50" s="3062"/>
    </row>
    <row r="51" spans="1:15" ht="24" customHeight="1">
      <c r="A51" s="2705"/>
      <c r="B51" s="1760" t="s">
        <v>1914</v>
      </c>
      <c r="C51" s="1760"/>
      <c r="D51" s="1769">
        <v>31</v>
      </c>
      <c r="E51" s="1769">
        <v>13</v>
      </c>
      <c r="F51" s="1769">
        <v>44</v>
      </c>
      <c r="G51" s="1769">
        <v>0</v>
      </c>
      <c r="H51" s="1769">
        <v>0</v>
      </c>
      <c r="I51" s="1769">
        <v>0</v>
      </c>
      <c r="J51" s="1769">
        <f t="shared" ref="J51" si="15">SUM(D51,G51)</f>
        <v>31</v>
      </c>
      <c r="K51" s="1769">
        <f t="shared" ref="K51" si="16">SUM(E51,H51)</f>
        <v>13</v>
      </c>
      <c r="L51" s="1769">
        <f t="shared" ref="L51" si="17">SUM(F51,I51)</f>
        <v>44</v>
      </c>
      <c r="M51" s="1768"/>
      <c r="N51" s="2264" t="s">
        <v>2257</v>
      </c>
      <c r="O51" s="972"/>
    </row>
    <row r="52" spans="1:15" ht="20.100000000000001" customHeight="1">
      <c r="A52" s="2706" t="s">
        <v>219</v>
      </c>
      <c r="B52" s="2706"/>
      <c r="C52" s="2706"/>
      <c r="D52" s="1034">
        <f>SUM(D49:D51)</f>
        <v>78</v>
      </c>
      <c r="E52" s="1769">
        <f t="shared" ref="E52:L52" si="18">SUM(E49:E51)</f>
        <v>45</v>
      </c>
      <c r="F52" s="1769">
        <f t="shared" si="18"/>
        <v>123</v>
      </c>
      <c r="G52" s="1769">
        <f t="shared" si="18"/>
        <v>0</v>
      </c>
      <c r="H52" s="1769">
        <f t="shared" si="18"/>
        <v>0</v>
      </c>
      <c r="I52" s="1769">
        <f t="shared" si="18"/>
        <v>0</v>
      </c>
      <c r="J52" s="1769">
        <f t="shared" si="18"/>
        <v>78</v>
      </c>
      <c r="K52" s="1769">
        <f t="shared" si="18"/>
        <v>45</v>
      </c>
      <c r="L52" s="1769">
        <f t="shared" si="18"/>
        <v>123</v>
      </c>
      <c r="M52" s="1512"/>
      <c r="N52" s="1512" t="s">
        <v>2348</v>
      </c>
      <c r="O52" s="1512"/>
    </row>
    <row r="53" spans="1:15" ht="20.100000000000001" customHeight="1">
      <c r="A53" s="2741" t="s">
        <v>26</v>
      </c>
      <c r="B53" s="186" t="s">
        <v>100</v>
      </c>
      <c r="C53" s="186"/>
      <c r="D53" s="1769">
        <v>20</v>
      </c>
      <c r="E53" s="1769">
        <v>100</v>
      </c>
      <c r="F53" s="1769">
        <v>120</v>
      </c>
      <c r="G53" s="1034">
        <v>0</v>
      </c>
      <c r="H53" s="1034">
        <v>0</v>
      </c>
      <c r="I53" s="1034">
        <v>0</v>
      </c>
      <c r="J53" s="1034">
        <f t="shared" si="11"/>
        <v>20</v>
      </c>
      <c r="K53" s="1034">
        <f t="shared" si="12"/>
        <v>100</v>
      </c>
      <c r="L53" s="1034">
        <f t="shared" si="13"/>
        <v>120</v>
      </c>
      <c r="M53" s="209"/>
      <c r="N53" s="209" t="s">
        <v>535</v>
      </c>
      <c r="O53" s="3046" t="s">
        <v>1820</v>
      </c>
    </row>
    <row r="54" spans="1:15" ht="20.100000000000001" customHeight="1">
      <c r="A54" s="3228"/>
      <c r="B54" s="186" t="s">
        <v>101</v>
      </c>
      <c r="C54" s="186"/>
      <c r="D54" s="1769">
        <v>20</v>
      </c>
      <c r="E54" s="1769">
        <v>145</v>
      </c>
      <c r="F54" s="1769">
        <v>165</v>
      </c>
      <c r="G54" s="1034">
        <v>0</v>
      </c>
      <c r="H54" s="1034">
        <v>0</v>
      </c>
      <c r="I54" s="1034">
        <v>0</v>
      </c>
      <c r="J54" s="1034">
        <f t="shared" si="11"/>
        <v>20</v>
      </c>
      <c r="K54" s="1034">
        <f t="shared" si="12"/>
        <v>145</v>
      </c>
      <c r="L54" s="1034">
        <f t="shared" si="13"/>
        <v>165</v>
      </c>
      <c r="M54" s="209"/>
      <c r="N54" s="209" t="s">
        <v>605</v>
      </c>
      <c r="O54" s="3229"/>
    </row>
    <row r="55" spans="1:15" ht="20.100000000000001" customHeight="1">
      <c r="A55" s="3228"/>
      <c r="B55" s="186" t="s">
        <v>88</v>
      </c>
      <c r="C55" s="186"/>
      <c r="D55" s="1769">
        <v>50</v>
      </c>
      <c r="E55" s="1769">
        <v>56</v>
      </c>
      <c r="F55" s="1769">
        <v>106</v>
      </c>
      <c r="G55" s="1034">
        <v>0</v>
      </c>
      <c r="H55" s="1034">
        <v>0</v>
      </c>
      <c r="I55" s="1034">
        <v>0</v>
      </c>
      <c r="J55" s="1034">
        <f t="shared" si="11"/>
        <v>50</v>
      </c>
      <c r="K55" s="1034">
        <f t="shared" si="12"/>
        <v>56</v>
      </c>
      <c r="L55" s="1034">
        <f t="shared" si="13"/>
        <v>106</v>
      </c>
      <c r="M55" s="209"/>
      <c r="N55" s="209" t="s">
        <v>538</v>
      </c>
      <c r="O55" s="3229"/>
    </row>
    <row r="56" spans="1:15" ht="20.100000000000001" customHeight="1">
      <c r="A56" s="3228"/>
      <c r="B56" s="186" t="s">
        <v>102</v>
      </c>
      <c r="C56" s="186"/>
      <c r="D56" s="1769">
        <v>98</v>
      </c>
      <c r="E56" s="1769">
        <v>101</v>
      </c>
      <c r="F56" s="1769">
        <v>199</v>
      </c>
      <c r="G56" s="1034">
        <v>0</v>
      </c>
      <c r="H56" s="1034">
        <v>0</v>
      </c>
      <c r="I56" s="1034">
        <v>0</v>
      </c>
      <c r="J56" s="1034">
        <f t="shared" si="11"/>
        <v>98</v>
      </c>
      <c r="K56" s="1034">
        <f t="shared" si="12"/>
        <v>101</v>
      </c>
      <c r="L56" s="1034">
        <f t="shared" si="13"/>
        <v>199</v>
      </c>
      <c r="M56" s="209"/>
      <c r="N56" s="209" t="s">
        <v>539</v>
      </c>
      <c r="O56" s="3229"/>
    </row>
    <row r="57" spans="1:15" ht="41.25" customHeight="1">
      <c r="A57" s="3228"/>
      <c r="B57" s="303" t="s">
        <v>174</v>
      </c>
      <c r="C57" s="186"/>
      <c r="D57" s="1769">
        <v>171</v>
      </c>
      <c r="E57" s="1769">
        <v>82</v>
      </c>
      <c r="F57" s="1769">
        <v>253</v>
      </c>
      <c r="G57" s="1034">
        <v>0</v>
      </c>
      <c r="H57" s="1034">
        <v>0</v>
      </c>
      <c r="I57" s="1034">
        <v>0</v>
      </c>
      <c r="J57" s="1034">
        <f t="shared" si="11"/>
        <v>171</v>
      </c>
      <c r="K57" s="1034">
        <f t="shared" si="12"/>
        <v>82</v>
      </c>
      <c r="L57" s="1034">
        <f t="shared" si="13"/>
        <v>253</v>
      </c>
      <c r="M57" s="3225" t="s">
        <v>687</v>
      </c>
      <c r="N57" s="3226"/>
      <c r="O57" s="3047"/>
    </row>
    <row r="58" spans="1:15" ht="17.25" customHeight="1" thickBot="1">
      <c r="A58" s="2728" t="s">
        <v>219</v>
      </c>
      <c r="B58" s="2728"/>
      <c r="C58" s="2728"/>
      <c r="D58" s="317">
        <f>SUM(D53:D57)</f>
        <v>359</v>
      </c>
      <c r="E58" s="317">
        <f>SUM(E53:E57)</f>
        <v>484</v>
      </c>
      <c r="F58" s="317">
        <f t="shared" si="14"/>
        <v>843</v>
      </c>
      <c r="G58" s="317">
        <v>0</v>
      </c>
      <c r="H58" s="317">
        <v>0</v>
      </c>
      <c r="I58" s="317">
        <v>0</v>
      </c>
      <c r="J58" s="317">
        <f t="shared" si="11"/>
        <v>359</v>
      </c>
      <c r="K58" s="317">
        <f t="shared" si="12"/>
        <v>484</v>
      </c>
      <c r="L58" s="317">
        <f t="shared" si="13"/>
        <v>843</v>
      </c>
      <c r="M58" s="969"/>
      <c r="N58" s="2735" t="s">
        <v>2348</v>
      </c>
      <c r="O58" s="2735"/>
    </row>
    <row r="59" spans="1:15" s="58" customFormat="1" ht="18.75" customHeight="1" thickTop="1" thickBot="1">
      <c r="A59" s="2708" t="s">
        <v>2216</v>
      </c>
      <c r="B59" s="2708"/>
      <c r="C59" s="2194"/>
      <c r="D59" s="2151"/>
      <c r="E59" s="2151"/>
      <c r="F59" s="2151"/>
      <c r="G59" s="2151"/>
      <c r="H59" s="2151"/>
      <c r="I59" s="2151"/>
      <c r="J59" s="2151"/>
      <c r="K59" s="2151"/>
      <c r="L59" s="2151"/>
      <c r="M59" s="1578"/>
      <c r="N59" s="1578"/>
      <c r="O59" s="1578" t="s">
        <v>2215</v>
      </c>
    </row>
    <row r="60" spans="1:15" s="594" customFormat="1" ht="18" customHeight="1" thickTop="1">
      <c r="A60" s="2695" t="s">
        <v>53</v>
      </c>
      <c r="B60" s="2695" t="s">
        <v>54</v>
      </c>
      <c r="C60" s="2695" t="s">
        <v>55</v>
      </c>
      <c r="D60" s="2692" t="s">
        <v>45</v>
      </c>
      <c r="E60" s="2692"/>
      <c r="F60" s="2692"/>
      <c r="G60" s="2692" t="s">
        <v>46</v>
      </c>
      <c r="H60" s="2692"/>
      <c r="I60" s="2692"/>
      <c r="J60" s="2692" t="s">
        <v>905</v>
      </c>
      <c r="K60" s="2692"/>
      <c r="L60" s="2692"/>
      <c r="M60" s="2874" t="s">
        <v>503</v>
      </c>
      <c r="N60" s="2874" t="s">
        <v>509</v>
      </c>
      <c r="O60" s="2874" t="s">
        <v>502</v>
      </c>
    </row>
    <row r="61" spans="1:15" s="594" customFormat="1" ht="18" customHeight="1">
      <c r="A61" s="2690"/>
      <c r="B61" s="2690"/>
      <c r="C61" s="2690"/>
      <c r="D61" s="2693" t="s">
        <v>1673</v>
      </c>
      <c r="E61" s="2693"/>
      <c r="F61" s="2693"/>
      <c r="G61" s="2693" t="s">
        <v>463</v>
      </c>
      <c r="H61" s="2693"/>
      <c r="I61" s="2693"/>
      <c r="J61" s="2693" t="s">
        <v>464</v>
      </c>
      <c r="K61" s="2693"/>
      <c r="L61" s="2693"/>
      <c r="M61" s="2875"/>
      <c r="N61" s="2875"/>
      <c r="O61" s="2875"/>
    </row>
    <row r="62" spans="1:15" s="594" customFormat="1" ht="18" customHeight="1">
      <c r="A62" s="2690"/>
      <c r="B62" s="2690"/>
      <c r="C62" s="2690"/>
      <c r="D62" s="1315" t="s">
        <v>931</v>
      </c>
      <c r="E62" s="1315" t="s">
        <v>1126</v>
      </c>
      <c r="F62" s="1086" t="s">
        <v>954</v>
      </c>
      <c r="G62" s="1315" t="s">
        <v>931</v>
      </c>
      <c r="H62" s="1315" t="s">
        <v>1126</v>
      </c>
      <c r="I62" s="1086" t="s">
        <v>954</v>
      </c>
      <c r="J62" s="1315" t="s">
        <v>931</v>
      </c>
      <c r="K62" s="1315" t="s">
        <v>1126</v>
      </c>
      <c r="L62" s="1086" t="s">
        <v>954</v>
      </c>
      <c r="M62" s="2875"/>
      <c r="N62" s="2875"/>
      <c r="O62" s="2875"/>
    </row>
    <row r="63" spans="1:15" s="594" customFormat="1" ht="18" customHeight="1" thickBot="1">
      <c r="A63" s="2707"/>
      <c r="B63" s="2707"/>
      <c r="C63" s="2707"/>
      <c r="D63" s="1087" t="s">
        <v>934</v>
      </c>
      <c r="E63" s="1087" t="s">
        <v>935</v>
      </c>
      <c r="F63" s="1087" t="s">
        <v>936</v>
      </c>
      <c r="G63" s="1087" t="s">
        <v>934</v>
      </c>
      <c r="H63" s="1087" t="s">
        <v>935</v>
      </c>
      <c r="I63" s="1087" t="s">
        <v>936</v>
      </c>
      <c r="J63" s="1087" t="s">
        <v>934</v>
      </c>
      <c r="K63" s="1087" t="s">
        <v>935</v>
      </c>
      <c r="L63" s="1087" t="s">
        <v>936</v>
      </c>
      <c r="M63" s="2876"/>
      <c r="N63" s="2876"/>
      <c r="O63" s="2876"/>
    </row>
    <row r="64" spans="1:15" ht="22.5" customHeight="1">
      <c r="A64" s="2741" t="s">
        <v>137</v>
      </c>
      <c r="B64" s="186" t="s">
        <v>79</v>
      </c>
      <c r="C64" s="186"/>
      <c r="D64" s="1769">
        <v>54</v>
      </c>
      <c r="E64" s="1769">
        <v>54</v>
      </c>
      <c r="F64" s="1769">
        <v>108</v>
      </c>
      <c r="G64" s="1034">
        <v>0</v>
      </c>
      <c r="H64" s="1034">
        <v>0</v>
      </c>
      <c r="I64" s="1034">
        <v>0</v>
      </c>
      <c r="J64" s="1034">
        <f t="shared" ref="J64" si="19">SUM(D64,G64)</f>
        <v>54</v>
      </c>
      <c r="K64" s="1034">
        <f t="shared" ref="K64" si="20">SUM(E64,H64)</f>
        <v>54</v>
      </c>
      <c r="L64" s="1034">
        <f t="shared" ref="L64" si="21">SUM(F64,I64)</f>
        <v>108</v>
      </c>
      <c r="M64" s="209"/>
      <c r="N64" s="209" t="s">
        <v>522</v>
      </c>
      <c r="O64" s="3060" t="s">
        <v>1819</v>
      </c>
    </row>
    <row r="65" spans="1:16" ht="22.5" customHeight="1">
      <c r="A65" s="3228"/>
      <c r="B65" s="190" t="s">
        <v>80</v>
      </c>
      <c r="C65" s="190"/>
      <c r="D65" s="1771">
        <v>39</v>
      </c>
      <c r="E65" s="1771">
        <v>51</v>
      </c>
      <c r="F65" s="1769">
        <v>90</v>
      </c>
      <c r="G65" s="1034">
        <v>0</v>
      </c>
      <c r="H65" s="1034">
        <v>0</v>
      </c>
      <c r="I65" s="1034">
        <v>0</v>
      </c>
      <c r="J65" s="1034">
        <f t="shared" ref="J65:J92" si="22">SUM(D65,G65)</f>
        <v>39</v>
      </c>
      <c r="K65" s="1034">
        <f t="shared" ref="K65:K92" si="23">SUM(E65,H65)</f>
        <v>51</v>
      </c>
      <c r="L65" s="1034">
        <f t="shared" ref="L65:L92" si="24">SUM(F65,I65)</f>
        <v>90</v>
      </c>
      <c r="M65" s="196"/>
      <c r="N65" s="196" t="s">
        <v>523</v>
      </c>
      <c r="O65" s="3062"/>
    </row>
    <row r="66" spans="1:16" ht="22.5" customHeight="1">
      <c r="A66" s="2706" t="s">
        <v>219</v>
      </c>
      <c r="B66" s="2706"/>
      <c r="C66" s="2706"/>
      <c r="D66" s="1034">
        <f>SUM(D64:D65)</f>
        <v>93</v>
      </c>
      <c r="E66" s="1034">
        <f>SUM(E64:E65)</f>
        <v>105</v>
      </c>
      <c r="F66" s="1034">
        <f t="shared" ref="F66:F80" si="25">SUM(D66:E66)</f>
        <v>198</v>
      </c>
      <c r="G66" s="1034">
        <v>0</v>
      </c>
      <c r="H66" s="1034">
        <v>0</v>
      </c>
      <c r="I66" s="1034">
        <v>0</v>
      </c>
      <c r="J66" s="1034">
        <f t="shared" si="22"/>
        <v>93</v>
      </c>
      <c r="K66" s="1034">
        <f t="shared" si="23"/>
        <v>105</v>
      </c>
      <c r="L66" s="1034">
        <f t="shared" si="24"/>
        <v>198</v>
      </c>
      <c r="M66" s="209"/>
      <c r="N66" s="2725" t="s">
        <v>2348</v>
      </c>
      <c r="O66" s="2725"/>
      <c r="P66" s="225"/>
    </row>
    <row r="67" spans="1:16" ht="22.5" customHeight="1">
      <c r="A67" s="2703" t="s">
        <v>175</v>
      </c>
      <c r="B67" s="188" t="s">
        <v>100</v>
      </c>
      <c r="C67" s="188"/>
      <c r="D67" s="996">
        <v>124</v>
      </c>
      <c r="E67" s="996">
        <v>139</v>
      </c>
      <c r="F67" s="1769">
        <v>263</v>
      </c>
      <c r="G67" s="1034">
        <v>0</v>
      </c>
      <c r="H67" s="1034">
        <v>0</v>
      </c>
      <c r="I67" s="1034">
        <v>0</v>
      </c>
      <c r="J67" s="1034">
        <f t="shared" si="22"/>
        <v>124</v>
      </c>
      <c r="K67" s="1034">
        <f t="shared" si="23"/>
        <v>139</v>
      </c>
      <c r="L67" s="1034">
        <f t="shared" si="24"/>
        <v>263</v>
      </c>
      <c r="M67" s="197"/>
      <c r="N67" s="197" t="s">
        <v>544</v>
      </c>
      <c r="O67" s="2780" t="s">
        <v>591</v>
      </c>
    </row>
    <row r="68" spans="1:16" ht="22.5" customHeight="1">
      <c r="A68" s="2704"/>
      <c r="B68" s="186" t="s">
        <v>101</v>
      </c>
      <c r="C68" s="186"/>
      <c r="D68" s="1769">
        <v>33</v>
      </c>
      <c r="E68" s="1769">
        <v>110</v>
      </c>
      <c r="F68" s="1769">
        <v>143</v>
      </c>
      <c r="G68" s="1034">
        <v>0</v>
      </c>
      <c r="H68" s="1034">
        <v>0</v>
      </c>
      <c r="I68" s="1034">
        <v>0</v>
      </c>
      <c r="J68" s="1034">
        <f t="shared" si="22"/>
        <v>33</v>
      </c>
      <c r="K68" s="1034">
        <f t="shared" si="23"/>
        <v>110</v>
      </c>
      <c r="L68" s="1034">
        <f t="shared" si="24"/>
        <v>143</v>
      </c>
      <c r="M68" s="209"/>
      <c r="N68" s="209" t="s">
        <v>605</v>
      </c>
      <c r="O68" s="2781"/>
    </row>
    <row r="69" spans="1:16" ht="22.5" customHeight="1">
      <c r="A69" s="2704"/>
      <c r="B69" s="186" t="s">
        <v>227</v>
      </c>
      <c r="C69" s="186"/>
      <c r="D69" s="1769">
        <v>110</v>
      </c>
      <c r="E69" s="1769">
        <v>92</v>
      </c>
      <c r="F69" s="1769">
        <v>202</v>
      </c>
      <c r="G69" s="1034">
        <v>0</v>
      </c>
      <c r="H69" s="1034">
        <v>0</v>
      </c>
      <c r="I69" s="1034">
        <v>0</v>
      </c>
      <c r="J69" s="1034">
        <f t="shared" si="22"/>
        <v>110</v>
      </c>
      <c r="K69" s="1034">
        <f t="shared" si="23"/>
        <v>92</v>
      </c>
      <c r="L69" s="1034">
        <f t="shared" si="24"/>
        <v>202</v>
      </c>
      <c r="M69" s="209"/>
      <c r="N69" s="209" t="s">
        <v>538</v>
      </c>
      <c r="O69" s="2781"/>
    </row>
    <row r="70" spans="1:16" ht="22.5" customHeight="1">
      <c r="A70" s="2704"/>
      <c r="B70" s="186" t="s">
        <v>102</v>
      </c>
      <c r="C70" s="186"/>
      <c r="D70" s="1769">
        <v>109</v>
      </c>
      <c r="E70" s="1769">
        <v>90</v>
      </c>
      <c r="F70" s="1769">
        <v>199</v>
      </c>
      <c r="G70" s="1034">
        <v>0</v>
      </c>
      <c r="H70" s="1034">
        <v>0</v>
      </c>
      <c r="I70" s="1034">
        <v>0</v>
      </c>
      <c r="J70" s="1034">
        <f t="shared" si="22"/>
        <v>109</v>
      </c>
      <c r="K70" s="1034">
        <f t="shared" si="23"/>
        <v>90</v>
      </c>
      <c r="L70" s="1034">
        <f t="shared" si="24"/>
        <v>199</v>
      </c>
      <c r="M70" s="209"/>
      <c r="N70" s="209" t="s">
        <v>735</v>
      </c>
      <c r="O70" s="2781"/>
    </row>
    <row r="71" spans="1:16" ht="22.5" customHeight="1">
      <c r="A71" s="2704"/>
      <c r="B71" s="186" t="s">
        <v>306</v>
      </c>
      <c r="C71" s="186"/>
      <c r="D71" s="1769">
        <v>89</v>
      </c>
      <c r="E71" s="1769">
        <v>142</v>
      </c>
      <c r="F71" s="1769">
        <v>231</v>
      </c>
      <c r="G71" s="1034">
        <v>0</v>
      </c>
      <c r="H71" s="1034">
        <v>0</v>
      </c>
      <c r="I71" s="1034">
        <v>0</v>
      </c>
      <c r="J71" s="1034">
        <f t="shared" si="22"/>
        <v>89</v>
      </c>
      <c r="K71" s="1034">
        <f t="shared" si="23"/>
        <v>142</v>
      </c>
      <c r="L71" s="1034">
        <f t="shared" si="24"/>
        <v>231</v>
      </c>
      <c r="M71" s="209"/>
      <c r="N71" s="189" t="s">
        <v>752</v>
      </c>
      <c r="O71" s="2781"/>
    </row>
    <row r="72" spans="1:16" ht="22.5" customHeight="1">
      <c r="A72" s="2705"/>
      <c r="B72" s="186" t="s">
        <v>1017</v>
      </c>
      <c r="C72" s="186"/>
      <c r="D72" s="1769">
        <v>78</v>
      </c>
      <c r="E72" s="1769">
        <v>59</v>
      </c>
      <c r="F72" s="1769">
        <v>137</v>
      </c>
      <c r="G72" s="1034">
        <v>0</v>
      </c>
      <c r="H72" s="1034">
        <v>0</v>
      </c>
      <c r="I72" s="1034">
        <v>0</v>
      </c>
      <c r="J72" s="1034">
        <f t="shared" si="22"/>
        <v>78</v>
      </c>
      <c r="K72" s="1034">
        <f t="shared" si="23"/>
        <v>59</v>
      </c>
      <c r="L72" s="1034">
        <f t="shared" si="24"/>
        <v>137</v>
      </c>
      <c r="M72" s="209"/>
      <c r="N72" s="1018" t="s">
        <v>753</v>
      </c>
      <c r="O72" s="3032"/>
    </row>
    <row r="73" spans="1:16" ht="22.5" customHeight="1">
      <c r="A73" s="2952" t="s">
        <v>219</v>
      </c>
      <c r="B73" s="2952"/>
      <c r="C73" s="2952"/>
      <c r="D73" s="1055">
        <f>SUM(D67:D72)</f>
        <v>543</v>
      </c>
      <c r="E73" s="1055">
        <f>SUM(E67:E72)</f>
        <v>632</v>
      </c>
      <c r="F73" s="1034">
        <f t="shared" si="25"/>
        <v>1175</v>
      </c>
      <c r="G73" s="1034">
        <v>0</v>
      </c>
      <c r="H73" s="1034">
        <v>0</v>
      </c>
      <c r="I73" s="1034">
        <v>0</v>
      </c>
      <c r="J73" s="1034">
        <f t="shared" si="22"/>
        <v>543</v>
      </c>
      <c r="K73" s="1034">
        <f t="shared" si="23"/>
        <v>632</v>
      </c>
      <c r="L73" s="1034">
        <f t="shared" si="24"/>
        <v>1175</v>
      </c>
      <c r="N73" s="3231" t="s">
        <v>2348</v>
      </c>
      <c r="O73" s="3231"/>
    </row>
    <row r="74" spans="1:16" ht="22.5" customHeight="1">
      <c r="A74" s="2703" t="s">
        <v>65</v>
      </c>
      <c r="B74" s="186" t="s">
        <v>100</v>
      </c>
      <c r="C74" s="186"/>
      <c r="D74" s="1769">
        <v>36</v>
      </c>
      <c r="E74" s="1769">
        <v>94</v>
      </c>
      <c r="F74" s="1769">
        <v>130</v>
      </c>
      <c r="G74" s="1034">
        <v>0</v>
      </c>
      <c r="H74" s="1034">
        <v>0</v>
      </c>
      <c r="I74" s="1034">
        <v>0</v>
      </c>
      <c r="J74" s="1034">
        <f t="shared" si="22"/>
        <v>36</v>
      </c>
      <c r="K74" s="1034">
        <f t="shared" si="23"/>
        <v>94</v>
      </c>
      <c r="L74" s="1034">
        <f t="shared" si="24"/>
        <v>130</v>
      </c>
      <c r="M74" s="209"/>
      <c r="N74" s="209" t="s">
        <v>544</v>
      </c>
      <c r="O74" s="2780" t="s">
        <v>1168</v>
      </c>
    </row>
    <row r="75" spans="1:16" ht="22.5" customHeight="1">
      <c r="A75" s="2704"/>
      <c r="B75" s="186" t="s">
        <v>156</v>
      </c>
      <c r="C75" s="186"/>
      <c r="D75" s="1769">
        <v>36</v>
      </c>
      <c r="E75" s="1769">
        <v>67</v>
      </c>
      <c r="F75" s="1769">
        <v>103</v>
      </c>
      <c r="G75" s="1034">
        <v>0</v>
      </c>
      <c r="H75" s="1034">
        <v>0</v>
      </c>
      <c r="I75" s="1034">
        <v>0</v>
      </c>
      <c r="J75" s="1034">
        <f t="shared" si="22"/>
        <v>36</v>
      </c>
      <c r="K75" s="1034">
        <f t="shared" si="23"/>
        <v>67</v>
      </c>
      <c r="L75" s="1034">
        <f t="shared" si="24"/>
        <v>103</v>
      </c>
      <c r="M75" s="209"/>
      <c r="N75" s="209" t="s">
        <v>607</v>
      </c>
      <c r="O75" s="2781"/>
    </row>
    <row r="76" spans="1:16" ht="22.5" customHeight="1">
      <c r="A76" s="2705"/>
      <c r="B76" s="186" t="s">
        <v>92</v>
      </c>
      <c r="C76" s="186"/>
      <c r="D76" s="1769">
        <v>8</v>
      </c>
      <c r="E76" s="1769">
        <v>16</v>
      </c>
      <c r="F76" s="1769">
        <v>24</v>
      </c>
      <c r="G76" s="1034">
        <v>0</v>
      </c>
      <c r="H76" s="1034">
        <v>0</v>
      </c>
      <c r="I76" s="1034">
        <v>0</v>
      </c>
      <c r="J76" s="1034">
        <f t="shared" si="22"/>
        <v>8</v>
      </c>
      <c r="K76" s="1034">
        <f t="shared" si="23"/>
        <v>16</v>
      </c>
      <c r="L76" s="1034">
        <f t="shared" si="24"/>
        <v>24</v>
      </c>
      <c r="M76" s="209"/>
      <c r="N76" s="209" t="s">
        <v>754</v>
      </c>
      <c r="O76" s="3032"/>
    </row>
    <row r="77" spans="1:16" ht="22.5" customHeight="1">
      <c r="A77" s="2706" t="s">
        <v>219</v>
      </c>
      <c r="B77" s="2706"/>
      <c r="C77" s="2706"/>
      <c r="D77" s="1034">
        <f>SUM(D74:D76)</f>
        <v>80</v>
      </c>
      <c r="E77" s="1034">
        <f>SUM(E74:E76)</f>
        <v>177</v>
      </c>
      <c r="F77" s="1034">
        <f t="shared" si="25"/>
        <v>257</v>
      </c>
      <c r="G77" s="1034">
        <v>0</v>
      </c>
      <c r="H77" s="1034">
        <v>0</v>
      </c>
      <c r="I77" s="1034">
        <v>0</v>
      </c>
      <c r="J77" s="1034">
        <f t="shared" si="22"/>
        <v>80</v>
      </c>
      <c r="K77" s="1034">
        <f t="shared" si="23"/>
        <v>177</v>
      </c>
      <c r="L77" s="1034">
        <f t="shared" si="24"/>
        <v>257</v>
      </c>
      <c r="M77" s="209"/>
      <c r="N77" s="3231" t="s">
        <v>2348</v>
      </c>
      <c r="O77" s="3231"/>
    </row>
    <row r="78" spans="1:16" ht="22.5" customHeight="1">
      <c r="A78" s="2703" t="s">
        <v>293</v>
      </c>
      <c r="B78" s="186" t="s">
        <v>15</v>
      </c>
      <c r="C78" s="186"/>
      <c r="D78" s="1769">
        <v>21</v>
      </c>
      <c r="E78" s="1769">
        <v>73</v>
      </c>
      <c r="F78" s="1769">
        <v>94</v>
      </c>
      <c r="G78" s="1034">
        <v>0</v>
      </c>
      <c r="H78" s="1034">
        <v>0</v>
      </c>
      <c r="I78" s="1034">
        <v>0</v>
      </c>
      <c r="J78" s="1034">
        <f t="shared" si="22"/>
        <v>21</v>
      </c>
      <c r="K78" s="1034">
        <f t="shared" si="23"/>
        <v>73</v>
      </c>
      <c r="L78" s="1034">
        <f t="shared" si="24"/>
        <v>94</v>
      </c>
      <c r="M78" s="209"/>
      <c r="N78" s="209" t="s">
        <v>541</v>
      </c>
      <c r="O78" s="2780" t="s">
        <v>741</v>
      </c>
    </row>
    <row r="79" spans="1:16" ht="22.5" customHeight="1">
      <c r="A79" s="2705"/>
      <c r="B79" s="1476" t="s">
        <v>307</v>
      </c>
      <c r="C79" s="186"/>
      <c r="D79" s="1769">
        <v>31</v>
      </c>
      <c r="E79" s="1769">
        <v>70</v>
      </c>
      <c r="F79" s="1769">
        <v>101</v>
      </c>
      <c r="G79" s="1034">
        <v>0</v>
      </c>
      <c r="H79" s="1034">
        <v>0</v>
      </c>
      <c r="I79" s="1034">
        <v>0</v>
      </c>
      <c r="J79" s="1034">
        <f t="shared" si="22"/>
        <v>31</v>
      </c>
      <c r="K79" s="1034">
        <f t="shared" si="23"/>
        <v>70</v>
      </c>
      <c r="L79" s="1034">
        <f t="shared" si="24"/>
        <v>101</v>
      </c>
      <c r="M79" s="209"/>
      <c r="N79" s="209" t="s">
        <v>755</v>
      </c>
      <c r="O79" s="3032"/>
    </row>
    <row r="80" spans="1:16" ht="22.5" customHeight="1">
      <c r="A80" s="2706" t="s">
        <v>219</v>
      </c>
      <c r="B80" s="2706"/>
      <c r="C80" s="2706"/>
      <c r="D80" s="1034">
        <f>SUM(D78:D79)</f>
        <v>52</v>
      </c>
      <c r="E80" s="1034">
        <f>SUM(E78:E79)</f>
        <v>143</v>
      </c>
      <c r="F80" s="1034">
        <f t="shared" si="25"/>
        <v>195</v>
      </c>
      <c r="G80" s="1034">
        <v>0</v>
      </c>
      <c r="H80" s="1034">
        <v>0</v>
      </c>
      <c r="I80" s="1034">
        <v>0</v>
      </c>
      <c r="J80" s="1034">
        <f t="shared" si="22"/>
        <v>52</v>
      </c>
      <c r="K80" s="1034">
        <f t="shared" si="23"/>
        <v>143</v>
      </c>
      <c r="L80" s="1034">
        <f t="shared" si="24"/>
        <v>195</v>
      </c>
      <c r="M80" s="209"/>
      <c r="N80" s="3231" t="s">
        <v>2348</v>
      </c>
      <c r="O80" s="3231"/>
    </row>
    <row r="81" spans="1:15" ht="22.5" customHeight="1">
      <c r="A81" s="186" t="s">
        <v>68</v>
      </c>
      <c r="B81" s="464" t="s">
        <v>99</v>
      </c>
      <c r="C81" s="193"/>
      <c r="D81" s="1769">
        <v>150</v>
      </c>
      <c r="E81" s="1769">
        <v>117</v>
      </c>
      <c r="F81" s="1769">
        <v>267</v>
      </c>
      <c r="G81" s="1034">
        <v>0</v>
      </c>
      <c r="H81" s="1034">
        <v>0</v>
      </c>
      <c r="I81" s="1034">
        <v>0</v>
      </c>
      <c r="J81" s="1034">
        <f t="shared" si="22"/>
        <v>150</v>
      </c>
      <c r="K81" s="1034">
        <f t="shared" si="23"/>
        <v>117</v>
      </c>
      <c r="L81" s="1034">
        <f t="shared" si="24"/>
        <v>267</v>
      </c>
      <c r="M81" s="209"/>
      <c r="N81" s="698" t="s">
        <v>694</v>
      </c>
      <c r="O81" s="209" t="s">
        <v>496</v>
      </c>
    </row>
    <row r="82" spans="1:15" ht="22.5" customHeight="1" thickBot="1">
      <c r="A82" s="2532" t="s">
        <v>176</v>
      </c>
      <c r="B82" s="317" t="s">
        <v>99</v>
      </c>
      <c r="C82" s="2533"/>
      <c r="D82" s="317">
        <v>94</v>
      </c>
      <c r="E82" s="317">
        <v>7</v>
      </c>
      <c r="F82" s="317">
        <v>101</v>
      </c>
      <c r="G82" s="317">
        <v>0</v>
      </c>
      <c r="H82" s="317">
        <v>0</v>
      </c>
      <c r="I82" s="317">
        <v>0</v>
      </c>
      <c r="J82" s="317">
        <f t="shared" si="22"/>
        <v>94</v>
      </c>
      <c r="K82" s="317">
        <f t="shared" si="23"/>
        <v>7</v>
      </c>
      <c r="L82" s="317">
        <f t="shared" si="24"/>
        <v>101</v>
      </c>
      <c r="M82" s="969"/>
      <c r="N82" s="969" t="s">
        <v>694</v>
      </c>
      <c r="O82" s="969" t="s">
        <v>1202</v>
      </c>
    </row>
    <row r="83" spans="1:15" ht="19.5" customHeight="1" thickTop="1">
      <c r="A83" s="2534"/>
      <c r="B83" s="2475"/>
      <c r="C83" s="62"/>
      <c r="D83" s="2475"/>
      <c r="E83" s="2475"/>
      <c r="F83" s="2475"/>
      <c r="G83" s="2475"/>
      <c r="H83" s="2475"/>
      <c r="I83" s="2475"/>
      <c r="J83" s="2475"/>
      <c r="K83" s="2475"/>
      <c r="L83" s="2475"/>
      <c r="M83" s="967"/>
      <c r="N83" s="967"/>
      <c r="O83" s="967"/>
    </row>
    <row r="84" spans="1:15" ht="19.5" customHeight="1">
      <c r="A84" s="221"/>
      <c r="B84" s="2476"/>
      <c r="C84" s="162"/>
      <c r="D84" s="2476"/>
      <c r="E84" s="2476"/>
      <c r="F84" s="2476"/>
      <c r="G84" s="2476"/>
      <c r="H84" s="2476"/>
      <c r="I84" s="2476"/>
      <c r="J84" s="2476"/>
      <c r="K84" s="2476"/>
      <c r="L84" s="2476"/>
      <c r="M84" s="2466"/>
      <c r="N84" s="2466"/>
      <c r="O84" s="2466"/>
    </row>
    <row r="85" spans="1:15" ht="19.5" customHeight="1">
      <c r="A85" s="221"/>
      <c r="B85" s="2476"/>
      <c r="C85" s="162"/>
      <c r="D85" s="2476"/>
      <c r="E85" s="2476"/>
      <c r="F85" s="2476"/>
      <c r="G85" s="2476"/>
      <c r="H85" s="2476"/>
      <c r="I85" s="2476"/>
      <c r="J85" s="2476"/>
      <c r="K85" s="2476"/>
      <c r="L85" s="2476"/>
      <c r="M85" s="2466"/>
      <c r="N85" s="2466"/>
      <c r="O85" s="2466"/>
    </row>
    <row r="86" spans="1:15" ht="19.5" customHeight="1">
      <c r="A86" s="221"/>
      <c r="B86" s="2476"/>
      <c r="C86" s="162"/>
      <c r="D86" s="2476"/>
      <c r="E86" s="2476"/>
      <c r="F86" s="2476"/>
      <c r="G86" s="2476"/>
      <c r="H86" s="2476"/>
      <c r="I86" s="2476"/>
      <c r="J86" s="2476"/>
      <c r="K86" s="2476"/>
      <c r="L86" s="2476"/>
      <c r="M86" s="2466"/>
      <c r="N86" s="2466"/>
      <c r="O86" s="2466"/>
    </row>
    <row r="87" spans="1:15" s="58" customFormat="1" ht="18.75" customHeight="1" thickBot="1">
      <c r="A87" s="2708" t="s">
        <v>2216</v>
      </c>
      <c r="B87" s="2708"/>
      <c r="C87" s="2453"/>
      <c r="D87" s="2413"/>
      <c r="E87" s="2413"/>
      <c r="F87" s="2413"/>
      <c r="G87" s="2413"/>
      <c r="H87" s="2413"/>
      <c r="I87" s="2413"/>
      <c r="J87" s="2413"/>
      <c r="K87" s="2413"/>
      <c r="L87" s="2413"/>
      <c r="M87" s="1578"/>
      <c r="N87" s="1578"/>
      <c r="O87" s="1578" t="s">
        <v>2215</v>
      </c>
    </row>
    <row r="88" spans="1:15" s="594" customFormat="1" ht="18" customHeight="1" thickTop="1">
      <c r="A88" s="2695" t="s">
        <v>53</v>
      </c>
      <c r="B88" s="2695" t="s">
        <v>54</v>
      </c>
      <c r="C88" s="2695" t="s">
        <v>55</v>
      </c>
      <c r="D88" s="2692" t="s">
        <v>45</v>
      </c>
      <c r="E88" s="2692"/>
      <c r="F88" s="2692"/>
      <c r="G88" s="2692" t="s">
        <v>46</v>
      </c>
      <c r="H88" s="2692"/>
      <c r="I88" s="2692"/>
      <c r="J88" s="2692" t="s">
        <v>905</v>
      </c>
      <c r="K88" s="2692"/>
      <c r="L88" s="2692"/>
      <c r="M88" s="2874" t="s">
        <v>503</v>
      </c>
      <c r="N88" s="2874" t="s">
        <v>509</v>
      </c>
      <c r="O88" s="2874" t="s">
        <v>502</v>
      </c>
    </row>
    <row r="89" spans="1:15" s="594" customFormat="1" ht="18" customHeight="1">
      <c r="A89" s="2690"/>
      <c r="B89" s="2690"/>
      <c r="C89" s="2690"/>
      <c r="D89" s="2693" t="s">
        <v>1673</v>
      </c>
      <c r="E89" s="2693"/>
      <c r="F89" s="2693"/>
      <c r="G89" s="2693" t="s">
        <v>463</v>
      </c>
      <c r="H89" s="2693"/>
      <c r="I89" s="2693"/>
      <c r="J89" s="2693" t="s">
        <v>464</v>
      </c>
      <c r="K89" s="2693"/>
      <c r="L89" s="2693"/>
      <c r="M89" s="2875"/>
      <c r="N89" s="2875"/>
      <c r="O89" s="2875"/>
    </row>
    <row r="90" spans="1:15" s="594" customFormat="1" ht="18" customHeight="1">
      <c r="A90" s="2690"/>
      <c r="B90" s="2690"/>
      <c r="C90" s="2690"/>
      <c r="D90" s="2412" t="s">
        <v>931</v>
      </c>
      <c r="E90" s="2412" t="s">
        <v>1126</v>
      </c>
      <c r="F90" s="2413" t="s">
        <v>954</v>
      </c>
      <c r="G90" s="2412" t="s">
        <v>931</v>
      </c>
      <c r="H90" s="2412" t="s">
        <v>1126</v>
      </c>
      <c r="I90" s="2413" t="s">
        <v>954</v>
      </c>
      <c r="J90" s="2412" t="s">
        <v>931</v>
      </c>
      <c r="K90" s="2412" t="s">
        <v>1126</v>
      </c>
      <c r="L90" s="2413" t="s">
        <v>954</v>
      </c>
      <c r="M90" s="2875"/>
      <c r="N90" s="2875"/>
      <c r="O90" s="2875"/>
    </row>
    <row r="91" spans="1:15" s="594" customFormat="1" ht="18" customHeight="1" thickBot="1">
      <c r="A91" s="2707"/>
      <c r="B91" s="2707"/>
      <c r="C91" s="2707"/>
      <c r="D91" s="2414" t="s">
        <v>934</v>
      </c>
      <c r="E91" s="2414" t="s">
        <v>935</v>
      </c>
      <c r="F91" s="2414" t="s">
        <v>936</v>
      </c>
      <c r="G91" s="2414" t="s">
        <v>934</v>
      </c>
      <c r="H91" s="2414" t="s">
        <v>935</v>
      </c>
      <c r="I91" s="2414" t="s">
        <v>936</v>
      </c>
      <c r="J91" s="2414" t="s">
        <v>934</v>
      </c>
      <c r="K91" s="2414" t="s">
        <v>935</v>
      </c>
      <c r="L91" s="2414" t="s">
        <v>936</v>
      </c>
      <c r="M91" s="2876"/>
      <c r="N91" s="2876"/>
      <c r="O91" s="2876"/>
    </row>
    <row r="92" spans="1:15" ht="23.25" customHeight="1">
      <c r="A92" s="2703" t="s">
        <v>69</v>
      </c>
      <c r="B92" s="1021" t="s">
        <v>163</v>
      </c>
      <c r="C92" s="186" t="s">
        <v>308</v>
      </c>
      <c r="D92" s="1769">
        <v>30</v>
      </c>
      <c r="E92" s="1769">
        <v>42</v>
      </c>
      <c r="F92" s="1769">
        <v>72</v>
      </c>
      <c r="G92" s="1034">
        <v>0</v>
      </c>
      <c r="H92" s="1034">
        <v>0</v>
      </c>
      <c r="I92" s="1034">
        <v>0</v>
      </c>
      <c r="J92" s="1034">
        <f t="shared" si="22"/>
        <v>30</v>
      </c>
      <c r="K92" s="1034">
        <f t="shared" si="23"/>
        <v>42</v>
      </c>
      <c r="L92" s="1034">
        <f t="shared" si="24"/>
        <v>72</v>
      </c>
      <c r="M92" s="209" t="s">
        <v>566</v>
      </c>
      <c r="N92" s="698" t="s">
        <v>565</v>
      </c>
      <c r="O92" s="2780" t="s">
        <v>498</v>
      </c>
    </row>
    <row r="93" spans="1:15" ht="23.25" customHeight="1">
      <c r="A93" s="2704"/>
      <c r="B93" s="1021" t="s">
        <v>94</v>
      </c>
      <c r="C93" s="162"/>
      <c r="D93" s="1776">
        <v>8</v>
      </c>
      <c r="E93" s="1776">
        <v>35</v>
      </c>
      <c r="F93" s="1771">
        <v>43</v>
      </c>
      <c r="G93" s="1035">
        <v>0</v>
      </c>
      <c r="H93" s="1035">
        <v>0</v>
      </c>
      <c r="I93" s="1035">
        <v>0</v>
      </c>
      <c r="J93" s="1035">
        <f t="shared" ref="J93" si="26">SUM(D93,G93)</f>
        <v>8</v>
      </c>
      <c r="K93" s="1035">
        <f t="shared" ref="K93" si="27">SUM(E93,H93)</f>
        <v>35</v>
      </c>
      <c r="L93" s="1035">
        <f t="shared" ref="L93" si="28">SUM(F93,I93)</f>
        <v>43</v>
      </c>
      <c r="N93" s="698" t="s">
        <v>2258</v>
      </c>
      <c r="O93" s="2781"/>
    </row>
    <row r="94" spans="1:15" ht="23.25" customHeight="1">
      <c r="A94" s="2704"/>
      <c r="B94" s="198" t="s">
        <v>177</v>
      </c>
      <c r="C94" s="193"/>
      <c r="D94" s="1769">
        <v>7</v>
      </c>
      <c r="E94" s="1769">
        <v>36</v>
      </c>
      <c r="F94" s="1771">
        <v>43</v>
      </c>
      <c r="G94" s="1035">
        <v>0</v>
      </c>
      <c r="H94" s="1035">
        <v>0</v>
      </c>
      <c r="I94" s="1035">
        <v>0</v>
      </c>
      <c r="J94" s="1035">
        <f t="shared" ref="J94:J99" si="29">SUM(D94,G94)</f>
        <v>7</v>
      </c>
      <c r="K94" s="1035">
        <f t="shared" ref="K94:K99" si="30">SUM(E94,H94)</f>
        <v>36</v>
      </c>
      <c r="L94" s="1035">
        <f t="shared" ref="L94:L99" si="31">SUM(F94,I94)</f>
        <v>43</v>
      </c>
      <c r="M94" s="209"/>
      <c r="N94" s="209" t="s">
        <v>587</v>
      </c>
      <c r="O94" s="2781"/>
    </row>
    <row r="95" spans="1:15" ht="23.25" customHeight="1">
      <c r="A95" s="2705"/>
      <c r="B95" s="2459" t="s">
        <v>309</v>
      </c>
      <c r="C95" s="186" t="s">
        <v>310</v>
      </c>
      <c r="D95" s="1769">
        <v>41</v>
      </c>
      <c r="E95" s="1769">
        <v>11</v>
      </c>
      <c r="F95" s="1771">
        <v>52</v>
      </c>
      <c r="G95" s="1035">
        <v>0</v>
      </c>
      <c r="H95" s="1035">
        <v>0</v>
      </c>
      <c r="I95" s="1035">
        <v>0</v>
      </c>
      <c r="J95" s="1035">
        <f t="shared" si="29"/>
        <v>41</v>
      </c>
      <c r="K95" s="1035">
        <f t="shared" si="30"/>
        <v>11</v>
      </c>
      <c r="L95" s="1035">
        <f t="shared" si="31"/>
        <v>52</v>
      </c>
      <c r="M95" s="209" t="s">
        <v>756</v>
      </c>
      <c r="N95" s="2446" t="s">
        <v>693</v>
      </c>
      <c r="O95" s="3032"/>
    </row>
    <row r="96" spans="1:15" ht="23.25" customHeight="1">
      <c r="A96" s="2706" t="s">
        <v>219</v>
      </c>
      <c r="B96" s="2706"/>
      <c r="C96" s="2706"/>
      <c r="D96" s="1034">
        <f>SUM(D92:D95)</f>
        <v>86</v>
      </c>
      <c r="E96" s="2462">
        <f t="shared" ref="E96:L96" si="32">SUM(E92:E95)</f>
        <v>124</v>
      </c>
      <c r="F96" s="2462">
        <f t="shared" si="32"/>
        <v>210</v>
      </c>
      <c r="G96" s="2462">
        <f t="shared" si="32"/>
        <v>0</v>
      </c>
      <c r="H96" s="2462">
        <f t="shared" si="32"/>
        <v>0</v>
      </c>
      <c r="I96" s="2462">
        <f t="shared" si="32"/>
        <v>0</v>
      </c>
      <c r="J96" s="2462">
        <f t="shared" si="32"/>
        <v>86</v>
      </c>
      <c r="K96" s="2462">
        <f t="shared" si="32"/>
        <v>124</v>
      </c>
      <c r="L96" s="2462">
        <f t="shared" si="32"/>
        <v>210</v>
      </c>
      <c r="M96" s="42"/>
      <c r="N96" s="3006" t="s">
        <v>2348</v>
      </c>
      <c r="O96" s="3006"/>
    </row>
    <row r="97" spans="1:15" ht="21" customHeight="1">
      <c r="A97" s="2786" t="s">
        <v>50</v>
      </c>
      <c r="B97" s="2786"/>
      <c r="C97" s="2786"/>
      <c r="D97" s="2462">
        <f t="shared" ref="D97:L97" si="33">SUM(D96,D82,D81,D80,D77,D73,D66,D58,D52,D48,D43,D27,D24,D19,D12,D11,D10,D9)</f>
        <v>1953</v>
      </c>
      <c r="E97" s="2462">
        <f t="shared" si="33"/>
        <v>2775</v>
      </c>
      <c r="F97" s="2462">
        <f t="shared" si="33"/>
        <v>4728</v>
      </c>
      <c r="G97" s="2462">
        <f t="shared" si="33"/>
        <v>0</v>
      </c>
      <c r="H97" s="2462">
        <f t="shared" si="33"/>
        <v>0</v>
      </c>
      <c r="I97" s="2462">
        <f t="shared" si="33"/>
        <v>0</v>
      </c>
      <c r="J97" s="2462">
        <f t="shared" si="33"/>
        <v>1953</v>
      </c>
      <c r="K97" s="2462">
        <f t="shared" si="33"/>
        <v>2775</v>
      </c>
      <c r="L97" s="2462">
        <f t="shared" si="33"/>
        <v>4728</v>
      </c>
      <c r="M97" s="3176" t="s">
        <v>500</v>
      </c>
      <c r="N97" s="3176"/>
      <c r="O97" s="3176"/>
    </row>
    <row r="98" spans="1:15" s="228" customFormat="1" ht="21" customHeight="1">
      <c r="A98" s="2985" t="s">
        <v>260</v>
      </c>
      <c r="B98" s="2985"/>
      <c r="C98" s="195"/>
      <c r="D98" s="999"/>
      <c r="E98" s="999"/>
      <c r="F98" s="2476"/>
      <c r="G98" s="2476"/>
      <c r="H98" s="2476"/>
      <c r="I98" s="2476"/>
      <c r="J98" s="2476"/>
      <c r="K98" s="2476"/>
      <c r="L98" s="2476"/>
      <c r="M98" s="187"/>
      <c r="N98" s="187"/>
      <c r="O98" s="187" t="s">
        <v>582</v>
      </c>
    </row>
    <row r="99" spans="1:15" ht="21" customHeight="1">
      <c r="A99" s="186" t="s">
        <v>59</v>
      </c>
      <c r="B99" s="1504" t="s">
        <v>70</v>
      </c>
      <c r="C99" s="186"/>
      <c r="D99" s="1769">
        <v>88</v>
      </c>
      <c r="E99" s="1769">
        <v>29</v>
      </c>
      <c r="F99" s="1769">
        <v>117</v>
      </c>
      <c r="G99" s="1034">
        <v>0</v>
      </c>
      <c r="H99" s="1034">
        <v>0</v>
      </c>
      <c r="I99" s="1034">
        <v>0</v>
      </c>
      <c r="J99" s="1034">
        <f t="shared" si="29"/>
        <v>88</v>
      </c>
      <c r="K99" s="1034">
        <f t="shared" si="30"/>
        <v>29</v>
      </c>
      <c r="L99" s="1034">
        <f t="shared" si="31"/>
        <v>117</v>
      </c>
      <c r="M99" s="209"/>
      <c r="N99" s="698" t="s">
        <v>506</v>
      </c>
      <c r="O99" s="209" t="s">
        <v>482</v>
      </c>
    </row>
    <row r="100" spans="1:15" ht="21" customHeight="1">
      <c r="A100" s="2703" t="s">
        <v>60</v>
      </c>
      <c r="B100" s="1504" t="s">
        <v>1915</v>
      </c>
      <c r="C100" s="193"/>
      <c r="D100" s="1769">
        <v>1</v>
      </c>
      <c r="E100" s="1769">
        <v>1</v>
      </c>
      <c r="F100" s="1769">
        <v>2</v>
      </c>
      <c r="G100" s="1034">
        <v>0</v>
      </c>
      <c r="H100" s="1034">
        <v>0</v>
      </c>
      <c r="I100" s="1034">
        <v>0</v>
      </c>
      <c r="J100" s="1034">
        <f t="shared" ref="J100:J124" si="34">SUM(D100,G100)</f>
        <v>1</v>
      </c>
      <c r="K100" s="1034">
        <f t="shared" ref="K100:K124" si="35">SUM(E100,H100)</f>
        <v>1</v>
      </c>
      <c r="L100" s="1034">
        <f t="shared" ref="L100:L124" si="36">SUM(F100,I100)</f>
        <v>2</v>
      </c>
      <c r="M100" s="209"/>
      <c r="N100" s="698" t="s">
        <v>703</v>
      </c>
      <c r="O100" s="3232" t="s">
        <v>483</v>
      </c>
    </row>
    <row r="101" spans="1:15" ht="21" customHeight="1">
      <c r="A101" s="2705"/>
      <c r="B101" s="1772" t="s">
        <v>1916</v>
      </c>
      <c r="C101" s="339"/>
      <c r="D101" s="1769">
        <v>1</v>
      </c>
      <c r="E101" s="1769">
        <v>0</v>
      </c>
      <c r="F101" s="1769">
        <v>1</v>
      </c>
      <c r="G101" s="1769">
        <v>0</v>
      </c>
      <c r="H101" s="1769">
        <v>0</v>
      </c>
      <c r="I101" s="1769">
        <v>0</v>
      </c>
      <c r="J101" s="1769">
        <f t="shared" ref="J101" si="37">SUM(D101,G101)</f>
        <v>1</v>
      </c>
      <c r="K101" s="1769">
        <f t="shared" ref="K101" si="38">SUM(E101,H101)</f>
        <v>0</v>
      </c>
      <c r="L101" s="1769">
        <f t="shared" ref="L101" si="39">SUM(F101,I101)</f>
        <v>1</v>
      </c>
      <c r="M101" s="1765"/>
      <c r="N101" s="2460" t="s">
        <v>704</v>
      </c>
      <c r="O101" s="3233"/>
    </row>
    <row r="102" spans="1:15" ht="21" customHeight="1">
      <c r="A102" s="2706" t="s">
        <v>219</v>
      </c>
      <c r="B102" s="2706"/>
      <c r="C102" s="2706"/>
      <c r="D102" s="1769">
        <f>SUM(D100:D101)</f>
        <v>2</v>
      </c>
      <c r="E102" s="1769">
        <f t="shared" ref="E102:L102" si="40">SUM(E100:E101)</f>
        <v>1</v>
      </c>
      <c r="F102" s="1769">
        <f t="shared" si="40"/>
        <v>3</v>
      </c>
      <c r="G102" s="1769">
        <f t="shared" si="40"/>
        <v>0</v>
      </c>
      <c r="H102" s="1769">
        <f t="shared" si="40"/>
        <v>0</v>
      </c>
      <c r="I102" s="1769">
        <f t="shared" si="40"/>
        <v>0</v>
      </c>
      <c r="J102" s="1769">
        <f t="shared" si="40"/>
        <v>2</v>
      </c>
      <c r="K102" s="1769">
        <f t="shared" si="40"/>
        <v>1</v>
      </c>
      <c r="L102" s="1769">
        <f t="shared" si="40"/>
        <v>3</v>
      </c>
      <c r="M102" s="1765"/>
      <c r="N102" s="3006" t="s">
        <v>2348</v>
      </c>
      <c r="O102" s="3006"/>
    </row>
    <row r="103" spans="1:15" ht="21" customHeight="1">
      <c r="A103" s="2703" t="s">
        <v>64</v>
      </c>
      <c r="B103" s="1759" t="s">
        <v>86</v>
      </c>
      <c r="C103" s="1759"/>
      <c r="D103" s="1769">
        <v>16</v>
      </c>
      <c r="E103" s="1769">
        <v>14</v>
      </c>
      <c r="F103" s="1769">
        <v>30</v>
      </c>
      <c r="G103" s="1769">
        <f t="shared" ref="G103" si="41">SUM(G101:G102)</f>
        <v>0</v>
      </c>
      <c r="H103" s="1769">
        <f t="shared" ref="H103" si="42">SUM(H101:H102)</f>
        <v>0</v>
      </c>
      <c r="I103" s="1769">
        <f t="shared" ref="I103" si="43">SUM(I101:I102)</f>
        <v>0</v>
      </c>
      <c r="J103" s="1769">
        <f>SUM(D103,G103)</f>
        <v>16</v>
      </c>
      <c r="K103" s="1769">
        <f t="shared" ref="K103:L103" si="44">SUM(E103,H103)</f>
        <v>14</v>
      </c>
      <c r="L103" s="1769">
        <f t="shared" si="44"/>
        <v>30</v>
      </c>
      <c r="M103" s="1765"/>
      <c r="N103" s="1777" t="s">
        <v>531</v>
      </c>
      <c r="O103" s="3060" t="s">
        <v>527</v>
      </c>
    </row>
    <row r="104" spans="1:15" ht="29.25" customHeight="1">
      <c r="A104" s="2705"/>
      <c r="B104" s="1548" t="s">
        <v>173</v>
      </c>
      <c r="C104" s="1759"/>
      <c r="D104" s="1769">
        <v>24</v>
      </c>
      <c r="E104" s="1769">
        <v>18</v>
      </c>
      <c r="F104" s="1769">
        <v>42</v>
      </c>
      <c r="G104" s="1769">
        <f t="shared" ref="G104:G105" si="45">SUM(G102:G103)</f>
        <v>0</v>
      </c>
      <c r="H104" s="1769">
        <f t="shared" ref="H104:H105" si="46">SUM(H102:H103)</f>
        <v>0</v>
      </c>
      <c r="I104" s="1769">
        <f t="shared" ref="I104:I105" si="47">SUM(I102:I103)</f>
        <v>0</v>
      </c>
      <c r="J104" s="1769">
        <f t="shared" ref="J104" si="48">SUM(D104,G104)</f>
        <v>24</v>
      </c>
      <c r="K104" s="1769">
        <f t="shared" ref="K104" si="49">SUM(E104,H104)</f>
        <v>18</v>
      </c>
      <c r="L104" s="1769">
        <f t="shared" ref="L104" si="50">SUM(F104,I104)</f>
        <v>42</v>
      </c>
      <c r="M104" s="3006" t="s">
        <v>686</v>
      </c>
      <c r="N104" s="3006"/>
      <c r="O104" s="3062"/>
    </row>
    <row r="105" spans="1:15" ht="21" customHeight="1">
      <c r="A105" s="2706" t="s">
        <v>219</v>
      </c>
      <c r="B105" s="2706"/>
      <c r="C105" s="2706"/>
      <c r="D105" s="1769">
        <f>SUM(D103:D104)</f>
        <v>40</v>
      </c>
      <c r="E105" s="1769">
        <f t="shared" ref="E105:F105" si="51">SUM(E103:E104)</f>
        <v>32</v>
      </c>
      <c r="F105" s="1769">
        <f t="shared" si="51"/>
        <v>72</v>
      </c>
      <c r="G105" s="1769">
        <f t="shared" si="45"/>
        <v>0</v>
      </c>
      <c r="H105" s="1769">
        <f t="shared" si="46"/>
        <v>0</v>
      </c>
      <c r="I105" s="1769">
        <f t="shared" si="47"/>
        <v>0</v>
      </c>
      <c r="J105" s="1769">
        <f t="shared" ref="J105:L105" si="52">SUM(J103:J104)</f>
        <v>40</v>
      </c>
      <c r="K105" s="1769">
        <f t="shared" si="52"/>
        <v>32</v>
      </c>
      <c r="L105" s="1769">
        <f t="shared" si="52"/>
        <v>72</v>
      </c>
      <c r="M105" s="1765"/>
      <c r="N105" s="3006" t="s">
        <v>2348</v>
      </c>
      <c r="O105" s="3006"/>
    </row>
    <row r="106" spans="1:15" ht="21" customHeight="1">
      <c r="A106" s="2703" t="s">
        <v>124</v>
      </c>
      <c r="B106" s="1759" t="s">
        <v>960</v>
      </c>
      <c r="C106" s="1759"/>
      <c r="D106" s="1769">
        <v>13</v>
      </c>
      <c r="E106" s="1769">
        <v>4</v>
      </c>
      <c r="F106" s="1769">
        <v>17</v>
      </c>
      <c r="G106" s="1769">
        <f t="shared" ref="G106:G107" si="53">SUM(G104:G105)</f>
        <v>0</v>
      </c>
      <c r="H106" s="1769">
        <f t="shared" ref="H106:H107" si="54">SUM(H104:H105)</f>
        <v>0</v>
      </c>
      <c r="I106" s="1769">
        <f t="shared" ref="I106:I107" si="55">SUM(I104:I105)</f>
        <v>0</v>
      </c>
      <c r="J106" s="1769">
        <f>SUM(D106,G106)</f>
        <v>13</v>
      </c>
      <c r="K106" s="1769">
        <f t="shared" ref="K106:L106" si="56">SUM(E106,H106)</f>
        <v>4</v>
      </c>
      <c r="L106" s="1769">
        <f t="shared" si="56"/>
        <v>17</v>
      </c>
      <c r="M106" s="1765"/>
      <c r="N106" s="1763" t="s">
        <v>1687</v>
      </c>
      <c r="O106" s="3046" t="s">
        <v>618</v>
      </c>
    </row>
    <row r="107" spans="1:15" ht="21" customHeight="1">
      <c r="A107" s="2705"/>
      <c r="B107" s="1759" t="s">
        <v>961</v>
      </c>
      <c r="C107" s="1759"/>
      <c r="D107" s="1769">
        <v>13</v>
      </c>
      <c r="E107" s="1769">
        <v>7</v>
      </c>
      <c r="F107" s="1769">
        <v>20</v>
      </c>
      <c r="G107" s="1769">
        <f t="shared" si="53"/>
        <v>0</v>
      </c>
      <c r="H107" s="1769">
        <f t="shared" si="54"/>
        <v>0</v>
      </c>
      <c r="I107" s="1769">
        <f t="shared" si="55"/>
        <v>0</v>
      </c>
      <c r="J107" s="1769">
        <f>SUM(D107,G107)</f>
        <v>13</v>
      </c>
      <c r="K107" s="1769">
        <f t="shared" ref="K107" si="57">SUM(E107,H107)</f>
        <v>7</v>
      </c>
      <c r="L107" s="1769">
        <f t="shared" ref="L107" si="58">SUM(F107,I107)</f>
        <v>20</v>
      </c>
      <c r="M107" s="1765"/>
      <c r="N107" s="1763" t="s">
        <v>1688</v>
      </c>
      <c r="O107" s="3047"/>
    </row>
    <row r="108" spans="1:15" ht="21" customHeight="1">
      <c r="A108" s="2706" t="s">
        <v>219</v>
      </c>
      <c r="B108" s="2706"/>
      <c r="C108" s="2706"/>
      <c r="D108" s="1769">
        <f>SUM(D106:D107)</f>
        <v>26</v>
      </c>
      <c r="E108" s="1769">
        <f t="shared" ref="E108:L108" si="59">SUM(E106:E107)</f>
        <v>11</v>
      </c>
      <c r="F108" s="1769">
        <f t="shared" si="59"/>
        <v>37</v>
      </c>
      <c r="G108" s="1769">
        <f t="shared" si="59"/>
        <v>0</v>
      </c>
      <c r="H108" s="1769">
        <f t="shared" si="59"/>
        <v>0</v>
      </c>
      <c r="I108" s="1769">
        <f t="shared" si="59"/>
        <v>0</v>
      </c>
      <c r="J108" s="1769">
        <f t="shared" si="59"/>
        <v>26</v>
      </c>
      <c r="K108" s="1769">
        <f t="shared" si="59"/>
        <v>11</v>
      </c>
      <c r="L108" s="1769">
        <f t="shared" si="59"/>
        <v>37</v>
      </c>
      <c r="M108" s="1765"/>
      <c r="N108" s="3006" t="s">
        <v>2348</v>
      </c>
      <c r="O108" s="3006"/>
    </row>
    <row r="109" spans="1:15" ht="21" customHeight="1">
      <c r="A109" s="2703" t="s">
        <v>292</v>
      </c>
      <c r="B109" s="1759" t="s">
        <v>297</v>
      </c>
      <c r="C109" s="1759"/>
      <c r="D109" s="1769">
        <v>19</v>
      </c>
      <c r="E109" s="1769">
        <v>4</v>
      </c>
      <c r="F109" s="1769">
        <v>23</v>
      </c>
      <c r="G109" s="1769">
        <f t="shared" ref="G109:G110" si="60">SUM(G107:G108)</f>
        <v>0</v>
      </c>
      <c r="H109" s="1769">
        <f t="shared" ref="H109:H110" si="61">SUM(H107:H108)</f>
        <v>0</v>
      </c>
      <c r="I109" s="1769">
        <f t="shared" ref="I109:I110" si="62">SUM(I107:I108)</f>
        <v>0</v>
      </c>
      <c r="J109" s="1769">
        <f>SUM(D109,G109)</f>
        <v>19</v>
      </c>
      <c r="K109" s="1769">
        <f t="shared" ref="K109:L109" si="63">SUM(E109,H109)</f>
        <v>4</v>
      </c>
      <c r="L109" s="1769">
        <f t="shared" si="63"/>
        <v>23</v>
      </c>
      <c r="M109" s="1765"/>
      <c r="N109" s="1763" t="s">
        <v>747</v>
      </c>
      <c r="O109" s="3060" t="s">
        <v>642</v>
      </c>
    </row>
    <row r="110" spans="1:15" ht="21" customHeight="1">
      <c r="A110" s="2705"/>
      <c r="B110" s="1759" t="s">
        <v>298</v>
      </c>
      <c r="C110" s="1759"/>
      <c r="D110" s="1769">
        <v>20</v>
      </c>
      <c r="E110" s="1769">
        <v>6</v>
      </c>
      <c r="F110" s="1769">
        <v>26</v>
      </c>
      <c r="G110" s="1769">
        <f t="shared" si="60"/>
        <v>0</v>
      </c>
      <c r="H110" s="1769">
        <f t="shared" si="61"/>
        <v>0</v>
      </c>
      <c r="I110" s="1769">
        <f t="shared" si="62"/>
        <v>0</v>
      </c>
      <c r="J110" s="1769">
        <f>SUM(D110,G110)</f>
        <v>20</v>
      </c>
      <c r="K110" s="1769">
        <f t="shared" ref="K110" si="64">SUM(E110,H110)</f>
        <v>6</v>
      </c>
      <c r="L110" s="1769">
        <f t="shared" ref="L110" si="65">SUM(F110,I110)</f>
        <v>26</v>
      </c>
      <c r="M110" s="1765"/>
      <c r="N110" s="1763" t="s">
        <v>657</v>
      </c>
      <c r="O110" s="3062"/>
    </row>
    <row r="111" spans="1:15" ht="21" customHeight="1">
      <c r="A111" s="2706" t="s">
        <v>219</v>
      </c>
      <c r="B111" s="2706"/>
      <c r="C111" s="2706"/>
      <c r="D111" s="1769">
        <f>SUM(D109:D110)</f>
        <v>39</v>
      </c>
      <c r="E111" s="1769">
        <f t="shared" ref="E111:L111" si="66">SUM(E109:E110)</f>
        <v>10</v>
      </c>
      <c r="F111" s="1769">
        <f t="shared" si="66"/>
        <v>49</v>
      </c>
      <c r="G111" s="1769">
        <f t="shared" si="66"/>
        <v>0</v>
      </c>
      <c r="H111" s="1769">
        <f t="shared" si="66"/>
        <v>0</v>
      </c>
      <c r="I111" s="1769">
        <f t="shared" si="66"/>
        <v>0</v>
      </c>
      <c r="J111" s="1769">
        <f t="shared" si="66"/>
        <v>39</v>
      </c>
      <c r="K111" s="1769">
        <f t="shared" si="66"/>
        <v>10</v>
      </c>
      <c r="L111" s="1769">
        <f t="shared" si="66"/>
        <v>49</v>
      </c>
      <c r="M111" s="1765"/>
      <c r="N111" s="3006" t="s">
        <v>2348</v>
      </c>
      <c r="O111" s="3006"/>
    </row>
    <row r="112" spans="1:15" ht="21" customHeight="1" thickBot="1">
      <c r="A112" s="2410" t="s">
        <v>63</v>
      </c>
      <c r="B112" s="1761" t="s">
        <v>77</v>
      </c>
      <c r="C112" s="1761"/>
      <c r="D112" s="317">
        <v>48</v>
      </c>
      <c r="E112" s="317">
        <v>10</v>
      </c>
      <c r="F112" s="317">
        <v>58</v>
      </c>
      <c r="G112" s="317">
        <f t="shared" ref="G112" si="67">SUM(G110:G111)</f>
        <v>0</v>
      </c>
      <c r="H112" s="317">
        <f t="shared" ref="H112" si="68">SUM(H110:H111)</f>
        <v>0</v>
      </c>
      <c r="I112" s="317">
        <f t="shared" ref="I112" si="69">SUM(I110:I111)</f>
        <v>0</v>
      </c>
      <c r="J112" s="317">
        <f>SUM(D112,G112)</f>
        <v>48</v>
      </c>
      <c r="K112" s="317">
        <f t="shared" ref="K112:L112" si="70">SUM(E112,H112)</f>
        <v>10</v>
      </c>
      <c r="L112" s="317">
        <f t="shared" si="70"/>
        <v>58</v>
      </c>
      <c r="M112" s="969"/>
      <c r="N112" s="1766" t="s">
        <v>519</v>
      </c>
      <c r="O112" s="1766" t="s">
        <v>487</v>
      </c>
    </row>
    <row r="113" spans="1:15" ht="21" customHeight="1" thickTop="1">
      <c r="A113" s="2476"/>
      <c r="B113" s="2476"/>
      <c r="C113" s="2476"/>
      <c r="D113" s="2476"/>
      <c r="E113" s="2476"/>
      <c r="F113" s="2476"/>
      <c r="G113" s="2476"/>
      <c r="H113" s="2476"/>
      <c r="I113" s="2476"/>
      <c r="J113" s="2476"/>
      <c r="K113" s="2476"/>
      <c r="L113" s="2476"/>
      <c r="M113" s="2466"/>
      <c r="N113" s="2426"/>
      <c r="O113" s="2426"/>
    </row>
    <row r="114" spans="1:15" ht="21" customHeight="1">
      <c r="A114" s="2476"/>
      <c r="B114" s="2476"/>
      <c r="C114" s="2476"/>
      <c r="D114" s="2476"/>
      <c r="E114" s="2476"/>
      <c r="F114" s="2476"/>
      <c r="G114" s="2476"/>
      <c r="H114" s="2476"/>
      <c r="I114" s="2476"/>
      <c r="J114" s="2476"/>
      <c r="K114" s="2476"/>
      <c r="L114" s="2476"/>
      <c r="M114" s="2466"/>
      <c r="N114" s="2426"/>
      <c r="O114" s="2426"/>
    </row>
    <row r="115" spans="1:15" s="58" customFormat="1" ht="18.75" customHeight="1" thickBot="1">
      <c r="A115" s="2708" t="s">
        <v>2216</v>
      </c>
      <c r="B115" s="2708"/>
      <c r="C115" s="2250"/>
      <c r="D115" s="2242"/>
      <c r="E115" s="2242"/>
      <c r="F115" s="2242"/>
      <c r="G115" s="2242"/>
      <c r="H115" s="2242"/>
      <c r="I115" s="2242"/>
      <c r="J115" s="2242"/>
      <c r="K115" s="2242"/>
      <c r="L115" s="2242"/>
      <c r="M115" s="1578"/>
      <c r="N115" s="1578"/>
      <c r="O115" s="1578" t="s">
        <v>2215</v>
      </c>
    </row>
    <row r="116" spans="1:15" s="594" customFormat="1" ht="18" customHeight="1" thickTop="1">
      <c r="A116" s="2695" t="s">
        <v>53</v>
      </c>
      <c r="B116" s="2695" t="s">
        <v>54</v>
      </c>
      <c r="C116" s="2695" t="s">
        <v>55</v>
      </c>
      <c r="D116" s="2692" t="s">
        <v>45</v>
      </c>
      <c r="E116" s="2692"/>
      <c r="F116" s="2692"/>
      <c r="G116" s="2692" t="s">
        <v>46</v>
      </c>
      <c r="H116" s="2692"/>
      <c r="I116" s="2692"/>
      <c r="J116" s="2692" t="s">
        <v>905</v>
      </c>
      <c r="K116" s="2692"/>
      <c r="L116" s="2692"/>
      <c r="M116" s="2874" t="s">
        <v>503</v>
      </c>
      <c r="N116" s="2874" t="s">
        <v>509</v>
      </c>
      <c r="O116" s="2874" t="s">
        <v>502</v>
      </c>
    </row>
    <row r="117" spans="1:15" s="594" customFormat="1" ht="18" customHeight="1">
      <c r="A117" s="2690"/>
      <c r="B117" s="2690"/>
      <c r="C117" s="2690"/>
      <c r="D117" s="2693" t="s">
        <v>1673</v>
      </c>
      <c r="E117" s="2693"/>
      <c r="F117" s="2693"/>
      <c r="G117" s="2693" t="s">
        <v>463</v>
      </c>
      <c r="H117" s="2693"/>
      <c r="I117" s="2693"/>
      <c r="J117" s="2693" t="s">
        <v>464</v>
      </c>
      <c r="K117" s="2693"/>
      <c r="L117" s="2693"/>
      <c r="M117" s="2875"/>
      <c r="N117" s="2875"/>
      <c r="O117" s="2875"/>
    </row>
    <row r="118" spans="1:15" s="594" customFormat="1" ht="18" customHeight="1">
      <c r="A118" s="2690"/>
      <c r="B118" s="2690"/>
      <c r="C118" s="2690"/>
      <c r="D118" s="1315" t="s">
        <v>931</v>
      </c>
      <c r="E118" s="1315" t="s">
        <v>1126</v>
      </c>
      <c r="F118" s="1086" t="s">
        <v>954</v>
      </c>
      <c r="G118" s="1315" t="s">
        <v>931</v>
      </c>
      <c r="H118" s="1315" t="s">
        <v>1126</v>
      </c>
      <c r="I118" s="1086" t="s">
        <v>954</v>
      </c>
      <c r="J118" s="1315" t="s">
        <v>931</v>
      </c>
      <c r="K118" s="1315" t="s">
        <v>1126</v>
      </c>
      <c r="L118" s="1086" t="s">
        <v>954</v>
      </c>
      <c r="M118" s="2875"/>
      <c r="N118" s="2875"/>
      <c r="O118" s="2875"/>
    </row>
    <row r="119" spans="1:15" s="594" customFormat="1" ht="18" customHeight="1" thickBot="1">
      <c r="A119" s="2707"/>
      <c r="B119" s="2707"/>
      <c r="C119" s="2707"/>
      <c r="D119" s="1087" t="s">
        <v>934</v>
      </c>
      <c r="E119" s="1087" t="s">
        <v>935</v>
      </c>
      <c r="F119" s="1087" t="s">
        <v>936</v>
      </c>
      <c r="G119" s="1087" t="s">
        <v>934</v>
      </c>
      <c r="H119" s="1087" t="s">
        <v>935</v>
      </c>
      <c r="I119" s="1087" t="s">
        <v>936</v>
      </c>
      <c r="J119" s="1087" t="s">
        <v>934</v>
      </c>
      <c r="K119" s="1087" t="s">
        <v>935</v>
      </c>
      <c r="L119" s="1087" t="s">
        <v>936</v>
      </c>
      <c r="M119" s="2876"/>
      <c r="N119" s="2876"/>
      <c r="O119" s="2876"/>
    </row>
    <row r="120" spans="1:15" ht="32.25" customHeight="1">
      <c r="A120" s="192" t="s">
        <v>169</v>
      </c>
      <c r="B120" s="1504" t="s">
        <v>77</v>
      </c>
      <c r="C120" s="193"/>
      <c r="D120" s="1034">
        <v>0</v>
      </c>
      <c r="E120" s="1034">
        <v>5</v>
      </c>
      <c r="F120" s="1034">
        <f t="shared" ref="F120:F131" si="71">SUM(D120:E120)</f>
        <v>5</v>
      </c>
      <c r="G120" s="1034">
        <v>0</v>
      </c>
      <c r="H120" s="1034">
        <v>0</v>
      </c>
      <c r="I120" s="1034">
        <v>0</v>
      </c>
      <c r="J120" s="1034">
        <f t="shared" si="34"/>
        <v>0</v>
      </c>
      <c r="K120" s="1034">
        <f t="shared" si="35"/>
        <v>5</v>
      </c>
      <c r="L120" s="1034">
        <f t="shared" si="36"/>
        <v>5</v>
      </c>
      <c r="M120" s="209"/>
      <c r="N120" s="1505" t="s">
        <v>519</v>
      </c>
      <c r="O120" s="227" t="s">
        <v>740</v>
      </c>
    </row>
    <row r="121" spans="1:15" ht="20.100000000000001" customHeight="1">
      <c r="A121" s="3218" t="s">
        <v>26</v>
      </c>
      <c r="B121" s="186" t="s">
        <v>100</v>
      </c>
      <c r="C121" s="186"/>
      <c r="D121" s="1769">
        <v>6</v>
      </c>
      <c r="E121" s="1769">
        <v>17</v>
      </c>
      <c r="F121" s="1769">
        <v>23</v>
      </c>
      <c r="G121" s="1034">
        <v>0</v>
      </c>
      <c r="H121" s="1034">
        <v>0</v>
      </c>
      <c r="I121" s="1034">
        <v>0</v>
      </c>
      <c r="J121" s="1034">
        <f t="shared" si="34"/>
        <v>6</v>
      </c>
      <c r="K121" s="1034">
        <f t="shared" si="35"/>
        <v>17</v>
      </c>
      <c r="L121" s="1034">
        <f t="shared" si="36"/>
        <v>23</v>
      </c>
      <c r="M121" s="209"/>
      <c r="N121" s="209" t="s">
        <v>535</v>
      </c>
      <c r="O121" s="2847" t="s">
        <v>1820</v>
      </c>
    </row>
    <row r="122" spans="1:15" ht="20.100000000000001" customHeight="1">
      <c r="A122" s="3219"/>
      <c r="B122" s="186" t="s">
        <v>101</v>
      </c>
      <c r="C122" s="186"/>
      <c r="D122" s="1769">
        <v>29</v>
      </c>
      <c r="E122" s="1769">
        <v>40</v>
      </c>
      <c r="F122" s="1769">
        <v>69</v>
      </c>
      <c r="G122" s="1034">
        <v>0</v>
      </c>
      <c r="H122" s="1034">
        <v>0</v>
      </c>
      <c r="I122" s="1034">
        <v>0</v>
      </c>
      <c r="J122" s="1034">
        <f t="shared" si="34"/>
        <v>29</v>
      </c>
      <c r="K122" s="1034">
        <f t="shared" si="35"/>
        <v>40</v>
      </c>
      <c r="L122" s="1034">
        <f t="shared" si="36"/>
        <v>69</v>
      </c>
      <c r="M122" s="209"/>
      <c r="N122" s="209" t="s">
        <v>605</v>
      </c>
      <c r="O122" s="2848"/>
    </row>
    <row r="123" spans="1:15" ht="20.100000000000001" customHeight="1">
      <c r="A123" s="3219"/>
      <c r="B123" s="186" t="s">
        <v>88</v>
      </c>
      <c r="C123" s="186"/>
      <c r="D123" s="1769">
        <v>40</v>
      </c>
      <c r="E123" s="1769">
        <v>20</v>
      </c>
      <c r="F123" s="1769">
        <v>60</v>
      </c>
      <c r="G123" s="1034">
        <v>0</v>
      </c>
      <c r="H123" s="1034">
        <v>0</v>
      </c>
      <c r="I123" s="1034">
        <v>0</v>
      </c>
      <c r="J123" s="1034">
        <f t="shared" si="34"/>
        <v>40</v>
      </c>
      <c r="K123" s="1034">
        <f t="shared" si="35"/>
        <v>20</v>
      </c>
      <c r="L123" s="1034">
        <f t="shared" si="36"/>
        <v>60</v>
      </c>
      <c r="M123" s="209"/>
      <c r="N123" s="209" t="s">
        <v>538</v>
      </c>
      <c r="O123" s="2848"/>
    </row>
    <row r="124" spans="1:15" ht="20.100000000000001" customHeight="1">
      <c r="A124" s="3219"/>
      <c r="B124" s="186" t="s">
        <v>102</v>
      </c>
      <c r="C124" s="186"/>
      <c r="D124" s="1769">
        <v>52</v>
      </c>
      <c r="E124" s="1769">
        <v>46</v>
      </c>
      <c r="F124" s="1769">
        <v>98</v>
      </c>
      <c r="G124" s="1034">
        <v>0</v>
      </c>
      <c r="H124" s="1034">
        <v>0</v>
      </c>
      <c r="I124" s="1034">
        <v>0</v>
      </c>
      <c r="J124" s="1034">
        <f t="shared" si="34"/>
        <v>52</v>
      </c>
      <c r="K124" s="1034">
        <f t="shared" si="35"/>
        <v>46</v>
      </c>
      <c r="L124" s="1034">
        <f t="shared" si="36"/>
        <v>98</v>
      </c>
      <c r="M124" s="209"/>
      <c r="N124" s="209" t="s">
        <v>539</v>
      </c>
      <c r="O124" s="2848"/>
    </row>
    <row r="125" spans="1:15" ht="23.25" customHeight="1">
      <c r="A125" s="3220"/>
      <c r="B125" s="186" t="s">
        <v>140</v>
      </c>
      <c r="C125" s="193"/>
      <c r="D125" s="1769">
        <v>39</v>
      </c>
      <c r="E125" s="1769">
        <v>22</v>
      </c>
      <c r="F125" s="1769">
        <v>61</v>
      </c>
      <c r="G125" s="1034">
        <v>0</v>
      </c>
      <c r="H125" s="1034">
        <v>0</v>
      </c>
      <c r="I125" s="1034">
        <v>0</v>
      </c>
      <c r="J125" s="1034">
        <f t="shared" ref="J125:J127" si="72">SUM(D125,G125)</f>
        <v>39</v>
      </c>
      <c r="K125" s="1034">
        <f t="shared" ref="K125:K127" si="73">SUM(E125,H125)</f>
        <v>22</v>
      </c>
      <c r="L125" s="1034">
        <f t="shared" ref="L125:L127" si="74">SUM(F125,I125)</f>
        <v>61</v>
      </c>
      <c r="M125" s="209"/>
      <c r="N125" s="209" t="s">
        <v>751</v>
      </c>
      <c r="O125" s="2849"/>
    </row>
    <row r="126" spans="1:15" ht="19.5" customHeight="1">
      <c r="A126" s="2706" t="s">
        <v>219</v>
      </c>
      <c r="B126" s="2706"/>
      <c r="C126" s="2706"/>
      <c r="D126" s="1769">
        <f>SUM(D121:D125)</f>
        <v>166</v>
      </c>
      <c r="E126" s="1769">
        <f t="shared" ref="E126:L126" si="75">SUM(E121:E125)</f>
        <v>145</v>
      </c>
      <c r="F126" s="1769">
        <f t="shared" si="75"/>
        <v>311</v>
      </c>
      <c r="G126" s="1769">
        <f t="shared" si="75"/>
        <v>0</v>
      </c>
      <c r="H126" s="1769">
        <f t="shared" si="75"/>
        <v>0</v>
      </c>
      <c r="I126" s="1769">
        <f t="shared" si="75"/>
        <v>0</v>
      </c>
      <c r="J126" s="1769">
        <f t="shared" si="75"/>
        <v>166</v>
      </c>
      <c r="K126" s="1769">
        <f t="shared" si="75"/>
        <v>145</v>
      </c>
      <c r="L126" s="1769">
        <f t="shared" si="75"/>
        <v>311</v>
      </c>
      <c r="M126" s="1765"/>
      <c r="N126" s="3006" t="s">
        <v>2348</v>
      </c>
      <c r="O126" s="3006"/>
    </row>
    <row r="127" spans="1:15" ht="24.75" customHeight="1">
      <c r="A127" s="2704" t="s">
        <v>29</v>
      </c>
      <c r="B127" s="996" t="s">
        <v>100</v>
      </c>
      <c r="C127" s="1799"/>
      <c r="D127" s="996">
        <v>4</v>
      </c>
      <c r="E127" s="996">
        <v>10</v>
      </c>
      <c r="F127" s="996">
        <v>14</v>
      </c>
      <c r="G127" s="996">
        <v>0</v>
      </c>
      <c r="H127" s="996">
        <v>0</v>
      </c>
      <c r="I127" s="996">
        <v>0</v>
      </c>
      <c r="J127" s="996">
        <f t="shared" si="72"/>
        <v>4</v>
      </c>
      <c r="K127" s="996">
        <f t="shared" si="73"/>
        <v>10</v>
      </c>
      <c r="L127" s="996">
        <f t="shared" si="74"/>
        <v>14</v>
      </c>
      <c r="M127" s="1773"/>
      <c r="N127" s="1773" t="s">
        <v>544</v>
      </c>
      <c r="O127" s="3061" t="s">
        <v>591</v>
      </c>
    </row>
    <row r="128" spans="1:15" ht="24.75" customHeight="1">
      <c r="A128" s="2704"/>
      <c r="B128" s="1499" t="s">
        <v>101</v>
      </c>
      <c r="C128" s="186"/>
      <c r="D128" s="1769">
        <v>15</v>
      </c>
      <c r="E128" s="1769">
        <v>30</v>
      </c>
      <c r="F128" s="1769">
        <v>45</v>
      </c>
      <c r="G128" s="1034">
        <v>0</v>
      </c>
      <c r="H128" s="1034">
        <v>0</v>
      </c>
      <c r="I128" s="1034">
        <v>0</v>
      </c>
      <c r="J128" s="1034">
        <f t="shared" ref="J128:J133" si="76">SUM(D128,G128)</f>
        <v>15</v>
      </c>
      <c r="K128" s="1034">
        <f t="shared" ref="K128:K133" si="77">SUM(E128,H128)</f>
        <v>30</v>
      </c>
      <c r="L128" s="1034">
        <f t="shared" ref="L128:L133" si="78">SUM(F128,I128)</f>
        <v>45</v>
      </c>
      <c r="M128" s="209"/>
      <c r="N128" s="209" t="s">
        <v>605</v>
      </c>
      <c r="O128" s="3061"/>
    </row>
    <row r="129" spans="1:15" ht="24.75" customHeight="1">
      <c r="A129" s="2704"/>
      <c r="B129" s="1499" t="s">
        <v>88</v>
      </c>
      <c r="C129" s="186"/>
      <c r="D129" s="1769">
        <v>63</v>
      </c>
      <c r="E129" s="1769">
        <v>8</v>
      </c>
      <c r="F129" s="1769">
        <v>71</v>
      </c>
      <c r="G129" s="1034">
        <v>0</v>
      </c>
      <c r="H129" s="1034">
        <v>0</v>
      </c>
      <c r="I129" s="1034">
        <v>0</v>
      </c>
      <c r="J129" s="1034">
        <f t="shared" si="76"/>
        <v>63</v>
      </c>
      <c r="K129" s="1034">
        <f t="shared" si="77"/>
        <v>8</v>
      </c>
      <c r="L129" s="1034">
        <f t="shared" si="78"/>
        <v>71</v>
      </c>
      <c r="M129" s="209"/>
      <c r="N129" s="209" t="s">
        <v>538</v>
      </c>
      <c r="O129" s="3061"/>
    </row>
    <row r="130" spans="1:15" ht="24.75" customHeight="1">
      <c r="A130" s="2705"/>
      <c r="B130" s="1499" t="s">
        <v>63</v>
      </c>
      <c r="C130" s="186"/>
      <c r="D130" s="1769">
        <v>41</v>
      </c>
      <c r="E130" s="1769">
        <v>8</v>
      </c>
      <c r="F130" s="1769">
        <v>49</v>
      </c>
      <c r="G130" s="1034">
        <v>0</v>
      </c>
      <c r="H130" s="1034">
        <v>0</v>
      </c>
      <c r="I130" s="1034">
        <v>0</v>
      </c>
      <c r="J130" s="1034">
        <f t="shared" si="76"/>
        <v>41</v>
      </c>
      <c r="K130" s="1034">
        <f t="shared" si="77"/>
        <v>8</v>
      </c>
      <c r="L130" s="1034">
        <f t="shared" si="78"/>
        <v>49</v>
      </c>
      <c r="M130" s="209"/>
      <c r="N130" s="196" t="s">
        <v>1018</v>
      </c>
      <c r="O130" s="3062"/>
    </row>
    <row r="131" spans="1:15" ht="24.75" customHeight="1">
      <c r="A131" s="2706" t="s">
        <v>219</v>
      </c>
      <c r="B131" s="2706"/>
      <c r="C131" s="2706"/>
      <c r="D131" s="1034">
        <f>SUM(D127:D130)</f>
        <v>123</v>
      </c>
      <c r="E131" s="1034">
        <f>SUM(E127:E130)</f>
        <v>56</v>
      </c>
      <c r="F131" s="1034">
        <f t="shared" si="71"/>
        <v>179</v>
      </c>
      <c r="G131" s="1034">
        <v>0</v>
      </c>
      <c r="H131" s="1034">
        <v>0</v>
      </c>
      <c r="I131" s="1034">
        <v>0</v>
      </c>
      <c r="J131" s="1034">
        <f t="shared" si="76"/>
        <v>123</v>
      </c>
      <c r="K131" s="1034">
        <f t="shared" si="77"/>
        <v>56</v>
      </c>
      <c r="L131" s="1034">
        <f t="shared" si="78"/>
        <v>179</v>
      </c>
      <c r="M131" s="209"/>
      <c r="N131" s="3006" t="s">
        <v>2348</v>
      </c>
      <c r="O131" s="3006"/>
    </row>
    <row r="132" spans="1:15" ht="24.75" customHeight="1">
      <c r="A132" s="2427" t="s">
        <v>176</v>
      </c>
      <c r="B132" s="1759" t="s">
        <v>99</v>
      </c>
      <c r="C132" s="1759"/>
      <c r="D132" s="1769">
        <v>54</v>
      </c>
      <c r="E132" s="1769">
        <v>0</v>
      </c>
      <c r="F132" s="1769">
        <v>54</v>
      </c>
      <c r="G132" s="1769">
        <v>0</v>
      </c>
      <c r="H132" s="1769">
        <v>0</v>
      </c>
      <c r="I132" s="1769">
        <v>0</v>
      </c>
      <c r="J132" s="1769">
        <f>SUM(D132,G132)</f>
        <v>54</v>
      </c>
      <c r="K132" s="1769">
        <f t="shared" si="77"/>
        <v>0</v>
      </c>
      <c r="L132" s="1769">
        <f t="shared" si="78"/>
        <v>54</v>
      </c>
      <c r="M132" s="1765"/>
      <c r="N132" s="2448" t="s">
        <v>694</v>
      </c>
      <c r="O132" s="793" t="s">
        <v>1202</v>
      </c>
    </row>
    <row r="133" spans="1:15" ht="24.75" customHeight="1">
      <c r="A133" s="186" t="s">
        <v>68</v>
      </c>
      <c r="B133" s="464" t="s">
        <v>99</v>
      </c>
      <c r="C133" s="193"/>
      <c r="D133" s="1769">
        <v>140</v>
      </c>
      <c r="E133" s="1769">
        <v>16</v>
      </c>
      <c r="F133" s="1769">
        <v>156</v>
      </c>
      <c r="G133" s="1034">
        <v>0</v>
      </c>
      <c r="H133" s="1034">
        <v>0</v>
      </c>
      <c r="I133" s="1034">
        <v>0</v>
      </c>
      <c r="J133" s="1034">
        <f t="shared" si="76"/>
        <v>140</v>
      </c>
      <c r="K133" s="1034">
        <f t="shared" si="77"/>
        <v>16</v>
      </c>
      <c r="L133" s="1034">
        <f t="shared" si="78"/>
        <v>156</v>
      </c>
      <c r="M133" s="209"/>
      <c r="N133" s="698" t="s">
        <v>694</v>
      </c>
      <c r="O133" s="972" t="s">
        <v>496</v>
      </c>
    </row>
    <row r="134" spans="1:15" ht="24.75" customHeight="1" thickBot="1">
      <c r="A134" s="3120" t="s">
        <v>52</v>
      </c>
      <c r="B134" s="3120"/>
      <c r="C134" s="3120"/>
      <c r="D134" s="1035">
        <f t="shared" ref="D134:L134" si="79">SUM(D132:D133,D131,D126,D120,D112,D111,D108,D105,D102,D99)</f>
        <v>726</v>
      </c>
      <c r="E134" s="1771">
        <f t="shared" si="79"/>
        <v>315</v>
      </c>
      <c r="F134" s="1771">
        <f t="shared" si="79"/>
        <v>1041</v>
      </c>
      <c r="G134" s="1771">
        <f t="shared" si="79"/>
        <v>0</v>
      </c>
      <c r="H134" s="1771">
        <f t="shared" si="79"/>
        <v>0</v>
      </c>
      <c r="I134" s="1771">
        <f t="shared" si="79"/>
        <v>0</v>
      </c>
      <c r="J134" s="1771">
        <f t="shared" si="79"/>
        <v>726</v>
      </c>
      <c r="K134" s="1771">
        <f t="shared" si="79"/>
        <v>315</v>
      </c>
      <c r="L134" s="1771">
        <f t="shared" si="79"/>
        <v>1041</v>
      </c>
      <c r="M134" s="3176" t="s">
        <v>588</v>
      </c>
      <c r="N134" s="3176"/>
      <c r="O134" s="3176"/>
    </row>
    <row r="135" spans="1:15" ht="24.75" customHeight="1" thickBot="1">
      <c r="A135" s="2765" t="s">
        <v>218</v>
      </c>
      <c r="B135" s="2765"/>
      <c r="C135" s="2765"/>
      <c r="D135" s="1043">
        <f t="shared" ref="D135:L135" si="80">SUM(D134,D97)</f>
        <v>2679</v>
      </c>
      <c r="E135" s="1043">
        <f t="shared" si="80"/>
        <v>3090</v>
      </c>
      <c r="F135" s="1043">
        <f t="shared" si="80"/>
        <v>5769</v>
      </c>
      <c r="G135" s="1043">
        <f t="shared" si="80"/>
        <v>0</v>
      </c>
      <c r="H135" s="1043">
        <f t="shared" si="80"/>
        <v>0</v>
      </c>
      <c r="I135" s="1043">
        <f t="shared" si="80"/>
        <v>0</v>
      </c>
      <c r="J135" s="1043">
        <f t="shared" si="80"/>
        <v>2679</v>
      </c>
      <c r="K135" s="1043">
        <f t="shared" si="80"/>
        <v>3090</v>
      </c>
      <c r="L135" s="1043">
        <f t="shared" si="80"/>
        <v>5769</v>
      </c>
      <c r="M135" s="3221" t="s">
        <v>2351</v>
      </c>
      <c r="N135" s="3221"/>
      <c r="O135" s="3221"/>
    </row>
    <row r="136" spans="1:15" ht="19.5" customHeight="1" thickTop="1">
      <c r="A136" s="222"/>
      <c r="B136" s="222"/>
      <c r="C136" s="222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5" ht="19.5" customHeight="1">
      <c r="A137" s="222"/>
      <c r="B137" s="222"/>
      <c r="C137" s="222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5" ht="19.5" customHeight="1">
      <c r="A138" s="222"/>
      <c r="B138" s="222"/>
      <c r="C138" s="222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5" ht="19.5" customHeight="1"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5" ht="19.5" customHeight="1"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5" ht="19.5" customHeight="1"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5" ht="19.5" customHeight="1"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5" ht="19.5" customHeight="1"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5" ht="19.5" customHeight="1">
      <c r="D144" s="58"/>
      <c r="E144" s="58"/>
      <c r="F144" s="58"/>
      <c r="G144" s="58"/>
      <c r="H144" s="58"/>
      <c r="I144" s="58"/>
      <c r="J144" s="58"/>
      <c r="K144" s="58"/>
      <c r="L144" s="58"/>
    </row>
    <row r="145" spans="4:12" ht="19.5" customHeight="1">
      <c r="D145" s="58"/>
      <c r="E145" s="58"/>
      <c r="F145" s="58"/>
      <c r="G145" s="58"/>
      <c r="H145" s="58"/>
      <c r="I145" s="58"/>
      <c r="J145" s="58"/>
      <c r="K145" s="58"/>
      <c r="L145" s="58"/>
    </row>
    <row r="146" spans="4:12" ht="19.5" customHeight="1">
      <c r="D146" s="58"/>
      <c r="E146" s="58"/>
      <c r="F146" s="58"/>
      <c r="G146" s="58"/>
      <c r="H146" s="58"/>
      <c r="I146" s="58"/>
      <c r="J146" s="58"/>
      <c r="K146" s="58"/>
      <c r="L146" s="58"/>
    </row>
    <row r="147" spans="4:12" ht="19.5" customHeight="1">
      <c r="D147" s="58"/>
      <c r="E147" s="58"/>
      <c r="F147" s="58"/>
      <c r="G147" s="58"/>
      <c r="H147" s="58"/>
      <c r="I147" s="58"/>
      <c r="J147" s="58"/>
      <c r="K147" s="58"/>
      <c r="L147" s="58"/>
    </row>
    <row r="148" spans="4:12" ht="19.5" customHeight="1">
      <c r="D148" s="58"/>
      <c r="E148" s="58"/>
      <c r="F148" s="58"/>
      <c r="G148" s="58"/>
      <c r="H148" s="58"/>
      <c r="I148" s="58"/>
      <c r="J148" s="58"/>
      <c r="K148" s="58"/>
      <c r="L148" s="58"/>
    </row>
    <row r="149" spans="4:12" ht="19.5" customHeight="1">
      <c r="D149" s="58"/>
      <c r="E149" s="58"/>
      <c r="F149" s="58"/>
      <c r="G149" s="58"/>
      <c r="H149" s="58"/>
      <c r="I149" s="58"/>
      <c r="J149" s="58"/>
      <c r="K149" s="58"/>
      <c r="L149" s="58"/>
    </row>
    <row r="150" spans="4:12" ht="19.5" customHeight="1">
      <c r="D150" s="58"/>
      <c r="E150" s="58"/>
      <c r="F150" s="58"/>
      <c r="G150" s="58"/>
      <c r="H150" s="58"/>
      <c r="I150" s="58"/>
      <c r="J150" s="58"/>
      <c r="K150" s="58"/>
      <c r="L150" s="58"/>
    </row>
    <row r="151" spans="4:12" ht="19.5" customHeight="1">
      <c r="D151" s="58"/>
      <c r="E151" s="58"/>
      <c r="F151" s="58"/>
      <c r="G151" s="58"/>
      <c r="H151" s="58"/>
      <c r="I151" s="58"/>
      <c r="J151" s="58"/>
      <c r="K151" s="58"/>
      <c r="L151" s="58"/>
    </row>
    <row r="152" spans="4:12" ht="19.5" customHeight="1">
      <c r="D152" s="58"/>
      <c r="E152" s="58"/>
      <c r="F152" s="58"/>
      <c r="G152" s="58"/>
      <c r="H152" s="58"/>
      <c r="I152" s="58"/>
      <c r="J152" s="58"/>
      <c r="K152" s="58"/>
      <c r="L152" s="58"/>
    </row>
    <row r="153" spans="4:12" ht="19.5" customHeight="1">
      <c r="D153" s="58"/>
      <c r="E153" s="58"/>
      <c r="F153" s="58"/>
      <c r="G153" s="58"/>
      <c r="H153" s="58"/>
      <c r="I153" s="58"/>
      <c r="J153" s="58"/>
      <c r="K153" s="58"/>
      <c r="L153" s="58"/>
    </row>
    <row r="154" spans="4:12" ht="19.5" customHeight="1">
      <c r="D154" s="58"/>
      <c r="E154" s="58"/>
      <c r="F154" s="58"/>
      <c r="G154" s="58"/>
      <c r="H154" s="58"/>
      <c r="I154" s="58"/>
      <c r="J154" s="58"/>
      <c r="K154" s="58"/>
      <c r="L154" s="58"/>
    </row>
    <row r="155" spans="4:12" ht="19.5" customHeight="1">
      <c r="D155" s="58"/>
      <c r="E155" s="58"/>
      <c r="F155" s="58"/>
      <c r="G155" s="58"/>
      <c r="H155" s="58"/>
      <c r="I155" s="58"/>
      <c r="J155" s="58"/>
      <c r="K155" s="58"/>
      <c r="L155" s="58"/>
    </row>
    <row r="156" spans="4:12" ht="19.5" customHeight="1">
      <c r="D156" s="58"/>
      <c r="E156" s="58"/>
      <c r="F156" s="58"/>
      <c r="G156" s="58"/>
      <c r="H156" s="58"/>
      <c r="I156" s="58"/>
      <c r="J156" s="58"/>
      <c r="K156" s="58"/>
      <c r="L156" s="58"/>
    </row>
    <row r="157" spans="4:12" ht="19.5" customHeight="1">
      <c r="D157" s="58"/>
      <c r="E157" s="58"/>
      <c r="F157" s="58"/>
      <c r="G157" s="58"/>
      <c r="H157" s="58"/>
      <c r="I157" s="58"/>
      <c r="J157" s="58"/>
      <c r="K157" s="58"/>
      <c r="L157" s="58"/>
    </row>
    <row r="158" spans="4:12">
      <c r="D158" s="58"/>
      <c r="E158" s="58"/>
      <c r="F158" s="58"/>
      <c r="G158" s="58"/>
      <c r="H158" s="58"/>
      <c r="I158" s="58"/>
      <c r="J158" s="58"/>
      <c r="K158" s="58"/>
      <c r="L158" s="58"/>
    </row>
    <row r="159" spans="4:12">
      <c r="D159" s="58"/>
      <c r="E159" s="58"/>
      <c r="F159" s="58"/>
      <c r="G159" s="58"/>
      <c r="H159" s="58"/>
      <c r="I159" s="58"/>
      <c r="J159" s="58"/>
      <c r="K159" s="58"/>
      <c r="L159" s="58"/>
    </row>
    <row r="160" spans="4:12">
      <c r="D160" s="58"/>
      <c r="E160" s="58"/>
      <c r="F160" s="58"/>
      <c r="G160" s="58"/>
      <c r="H160" s="58"/>
      <c r="I160" s="58"/>
      <c r="J160" s="58"/>
      <c r="K160" s="58"/>
      <c r="L160" s="58"/>
    </row>
    <row r="161" spans="4:12">
      <c r="D161" s="58"/>
      <c r="E161" s="58"/>
      <c r="F161" s="58"/>
      <c r="G161" s="58"/>
      <c r="H161" s="58"/>
      <c r="I161" s="58"/>
      <c r="J161" s="58"/>
      <c r="K161" s="58"/>
      <c r="L161" s="58"/>
    </row>
    <row r="162" spans="4:12">
      <c r="D162" s="58"/>
      <c r="E162" s="58"/>
      <c r="F162" s="58"/>
      <c r="G162" s="58"/>
      <c r="H162" s="58"/>
      <c r="I162" s="58"/>
      <c r="J162" s="58"/>
      <c r="K162" s="58"/>
      <c r="L162" s="58"/>
    </row>
    <row r="163" spans="4:12">
      <c r="D163" s="58"/>
      <c r="E163" s="58"/>
      <c r="F163" s="58"/>
      <c r="G163" s="58"/>
      <c r="H163" s="58"/>
      <c r="I163" s="58"/>
      <c r="J163" s="58"/>
      <c r="K163" s="58"/>
      <c r="L163" s="58"/>
    </row>
    <row r="164" spans="4:12">
      <c r="D164" s="58"/>
      <c r="E164" s="58"/>
      <c r="F164" s="58"/>
      <c r="G164" s="58"/>
      <c r="H164" s="58"/>
      <c r="I164" s="58"/>
      <c r="J164" s="58"/>
      <c r="K164" s="58"/>
      <c r="L164" s="58"/>
    </row>
    <row r="165" spans="4:12">
      <c r="D165" s="58"/>
      <c r="E165" s="58"/>
      <c r="F165" s="58"/>
      <c r="G165" s="58"/>
      <c r="H165" s="58"/>
      <c r="I165" s="58"/>
      <c r="J165" s="58"/>
      <c r="K165" s="58"/>
      <c r="L165" s="58"/>
    </row>
    <row r="166" spans="4:12">
      <c r="D166" s="58"/>
      <c r="E166" s="58"/>
      <c r="F166" s="58"/>
      <c r="G166" s="58"/>
      <c r="H166" s="58"/>
      <c r="I166" s="58"/>
      <c r="J166" s="58"/>
      <c r="K166" s="58"/>
      <c r="L166" s="58"/>
    </row>
    <row r="167" spans="4:12">
      <c r="D167" s="58"/>
      <c r="E167" s="58"/>
      <c r="F167" s="58"/>
      <c r="G167" s="58"/>
      <c r="H167" s="58"/>
      <c r="I167" s="58"/>
      <c r="J167" s="58"/>
      <c r="K167" s="58"/>
      <c r="L167" s="58"/>
    </row>
    <row r="168" spans="4:12">
      <c r="D168" s="58"/>
      <c r="E168" s="58"/>
      <c r="F168" s="58"/>
      <c r="G168" s="58"/>
      <c r="H168" s="58"/>
      <c r="I168" s="58"/>
      <c r="J168" s="58"/>
      <c r="K168" s="58"/>
      <c r="L168" s="58"/>
    </row>
    <row r="169" spans="4:12">
      <c r="D169" s="58"/>
      <c r="E169" s="58"/>
      <c r="F169" s="58"/>
      <c r="G169" s="58"/>
      <c r="H169" s="58"/>
      <c r="I169" s="58"/>
      <c r="J169" s="58"/>
      <c r="K169" s="58"/>
      <c r="L169" s="58"/>
    </row>
    <row r="170" spans="4:12">
      <c r="D170" s="58"/>
      <c r="E170" s="58"/>
      <c r="F170" s="58"/>
      <c r="G170" s="58"/>
      <c r="H170" s="58"/>
      <c r="I170" s="58"/>
      <c r="J170" s="58"/>
      <c r="K170" s="58"/>
      <c r="L170" s="58"/>
    </row>
    <row r="171" spans="4:12">
      <c r="D171" s="58"/>
      <c r="E171" s="58"/>
      <c r="F171" s="58"/>
      <c r="G171" s="58"/>
      <c r="H171" s="58"/>
      <c r="I171" s="58"/>
      <c r="J171" s="58"/>
      <c r="K171" s="58"/>
      <c r="L171" s="58"/>
    </row>
    <row r="172" spans="4:12">
      <c r="D172" s="58"/>
      <c r="E172" s="58"/>
      <c r="F172" s="58"/>
      <c r="G172" s="58"/>
      <c r="H172" s="58"/>
      <c r="I172" s="58"/>
      <c r="J172" s="58"/>
      <c r="K172" s="58"/>
      <c r="L172" s="58"/>
    </row>
    <row r="173" spans="4:12">
      <c r="D173" s="58"/>
      <c r="E173" s="58"/>
      <c r="F173" s="58"/>
      <c r="G173" s="58"/>
      <c r="H173" s="58"/>
      <c r="I173" s="58"/>
      <c r="J173" s="58"/>
      <c r="K173" s="58"/>
      <c r="L173" s="58"/>
    </row>
    <row r="174" spans="4:12">
      <c r="D174" s="58"/>
      <c r="E174" s="58"/>
      <c r="F174" s="58"/>
      <c r="G174" s="58"/>
      <c r="H174" s="58"/>
      <c r="I174" s="58"/>
      <c r="J174" s="58"/>
      <c r="K174" s="58"/>
      <c r="L174" s="58"/>
    </row>
    <row r="175" spans="4:12">
      <c r="D175" s="58"/>
      <c r="E175" s="58"/>
      <c r="F175" s="58"/>
      <c r="G175" s="58"/>
      <c r="H175" s="58"/>
      <c r="I175" s="58"/>
      <c r="J175" s="58"/>
      <c r="K175" s="58"/>
      <c r="L175" s="58"/>
    </row>
    <row r="176" spans="4:12">
      <c r="D176" s="58"/>
      <c r="E176" s="58"/>
      <c r="F176" s="58"/>
      <c r="G176" s="58"/>
      <c r="H176" s="58"/>
      <c r="I176" s="58"/>
      <c r="J176" s="58"/>
      <c r="K176" s="58"/>
      <c r="L176" s="58"/>
    </row>
    <row r="177" spans="4:12">
      <c r="D177" s="58"/>
      <c r="E177" s="58"/>
      <c r="F177" s="58"/>
      <c r="G177" s="58"/>
      <c r="H177" s="58"/>
      <c r="I177" s="58"/>
      <c r="J177" s="58"/>
      <c r="K177" s="58"/>
      <c r="L177" s="58"/>
    </row>
    <row r="178" spans="4:12">
      <c r="D178" s="58"/>
      <c r="E178" s="58"/>
      <c r="F178" s="58"/>
      <c r="G178" s="58"/>
      <c r="H178" s="58"/>
      <c r="I178" s="58"/>
      <c r="J178" s="58"/>
      <c r="K178" s="58"/>
      <c r="L178" s="58"/>
    </row>
    <row r="179" spans="4:12">
      <c r="D179" s="58"/>
      <c r="E179" s="58"/>
      <c r="F179" s="58"/>
      <c r="G179" s="58"/>
      <c r="H179" s="58"/>
      <c r="I179" s="58"/>
      <c r="J179" s="58"/>
      <c r="K179" s="58"/>
      <c r="L179" s="58"/>
    </row>
    <row r="180" spans="4:12">
      <c r="D180" s="58"/>
      <c r="E180" s="58"/>
      <c r="F180" s="58"/>
      <c r="G180" s="58"/>
      <c r="H180" s="58"/>
      <c r="I180" s="58"/>
      <c r="J180" s="58"/>
      <c r="K180" s="58"/>
      <c r="L180" s="58"/>
    </row>
    <row r="181" spans="4:12">
      <c r="D181" s="58"/>
      <c r="E181" s="58"/>
      <c r="F181" s="58"/>
      <c r="G181" s="58"/>
      <c r="H181" s="58"/>
      <c r="I181" s="58"/>
      <c r="J181" s="58"/>
      <c r="K181" s="58"/>
      <c r="L181" s="58"/>
    </row>
    <row r="182" spans="4:12">
      <c r="D182" s="58"/>
      <c r="E182" s="58"/>
      <c r="F182" s="58"/>
      <c r="G182" s="58"/>
      <c r="H182" s="58"/>
      <c r="I182" s="58"/>
      <c r="J182" s="58"/>
      <c r="K182" s="58"/>
      <c r="L182" s="58"/>
    </row>
    <row r="183" spans="4:12">
      <c r="D183" s="58"/>
      <c r="E183" s="58"/>
      <c r="F183" s="58"/>
      <c r="G183" s="58"/>
      <c r="H183" s="58"/>
      <c r="I183" s="58"/>
      <c r="J183" s="58"/>
      <c r="K183" s="58"/>
      <c r="L183" s="58"/>
    </row>
    <row r="184" spans="4:12">
      <c r="D184" s="58"/>
      <c r="E184" s="58"/>
      <c r="F184" s="58"/>
      <c r="G184" s="58"/>
      <c r="H184" s="58"/>
      <c r="I184" s="58"/>
      <c r="J184" s="58"/>
      <c r="K184" s="58"/>
      <c r="L184" s="58"/>
    </row>
    <row r="185" spans="4:12">
      <c r="D185" s="58"/>
      <c r="E185" s="58"/>
      <c r="F185" s="58"/>
      <c r="G185" s="58"/>
      <c r="H185" s="58"/>
      <c r="I185" s="58"/>
      <c r="J185" s="58"/>
      <c r="K185" s="58"/>
      <c r="L185" s="58"/>
    </row>
    <row r="186" spans="4:12">
      <c r="D186" s="58"/>
      <c r="E186" s="58"/>
      <c r="F186" s="58"/>
      <c r="G186" s="58"/>
      <c r="H186" s="58"/>
      <c r="I186" s="58"/>
      <c r="J186" s="58"/>
      <c r="K186" s="58"/>
      <c r="L186" s="58"/>
    </row>
  </sheetData>
  <mergeCells count="158">
    <mergeCell ref="A100:A101"/>
    <mergeCell ref="O100:O101"/>
    <mergeCell ref="A102:C102"/>
    <mergeCell ref="N102:O102"/>
    <mergeCell ref="A103:A104"/>
    <mergeCell ref="A105:C105"/>
    <mergeCell ref="N105:O105"/>
    <mergeCell ref="O20:O23"/>
    <mergeCell ref="O92:O95"/>
    <mergeCell ref="A92:A95"/>
    <mergeCell ref="A87:B87"/>
    <mergeCell ref="A88:A91"/>
    <mergeCell ref="B88:B91"/>
    <mergeCell ref="C88:C91"/>
    <mergeCell ref="D88:F88"/>
    <mergeCell ref="G88:I88"/>
    <mergeCell ref="J88:L88"/>
    <mergeCell ref="M88:M91"/>
    <mergeCell ref="N88:N91"/>
    <mergeCell ref="O88:O91"/>
    <mergeCell ref="D89:F89"/>
    <mergeCell ref="G89:I89"/>
    <mergeCell ref="J89:L89"/>
    <mergeCell ref="N43:O43"/>
    <mergeCell ref="M116:M119"/>
    <mergeCell ref="A106:A107"/>
    <mergeCell ref="A108:C108"/>
    <mergeCell ref="N108:O108"/>
    <mergeCell ref="O106:O107"/>
    <mergeCell ref="A109:A110"/>
    <mergeCell ref="A111:C111"/>
    <mergeCell ref="N111:O111"/>
    <mergeCell ref="O109:O110"/>
    <mergeCell ref="N77:O77"/>
    <mergeCell ref="O78:O79"/>
    <mergeCell ref="A80:C80"/>
    <mergeCell ref="N73:O73"/>
    <mergeCell ref="N80:O80"/>
    <mergeCell ref="N58:O58"/>
    <mergeCell ref="N66:O66"/>
    <mergeCell ref="A48:C48"/>
    <mergeCell ref="N48:O48"/>
    <mergeCell ref="A64:A65"/>
    <mergeCell ref="O64:O65"/>
    <mergeCell ref="A66:C66"/>
    <mergeCell ref="J60:L60"/>
    <mergeCell ref="M60:M63"/>
    <mergeCell ref="N60:N63"/>
    <mergeCell ref="O60:O63"/>
    <mergeCell ref="O44:O47"/>
    <mergeCell ref="M50:N50"/>
    <mergeCell ref="M49:N49"/>
    <mergeCell ref="M57:N57"/>
    <mergeCell ref="A49:A51"/>
    <mergeCell ref="O49:O50"/>
    <mergeCell ref="A59:B59"/>
    <mergeCell ref="A1:O1"/>
    <mergeCell ref="B35:B38"/>
    <mergeCell ref="D5:F5"/>
    <mergeCell ref="G5:I5"/>
    <mergeCell ref="J5:L5"/>
    <mergeCell ref="D32:F32"/>
    <mergeCell ref="G32:I32"/>
    <mergeCell ref="J32:L32"/>
    <mergeCell ref="A58:C58"/>
    <mergeCell ref="A52:C52"/>
    <mergeCell ref="A53:A57"/>
    <mergeCell ref="O53:O57"/>
    <mergeCell ref="A43:C43"/>
    <mergeCell ref="A44:A47"/>
    <mergeCell ref="O35:O42"/>
    <mergeCell ref="A19:C19"/>
    <mergeCell ref="M19:O19"/>
    <mergeCell ref="A20:A23"/>
    <mergeCell ref="A135:C135"/>
    <mergeCell ref="M135:O135"/>
    <mergeCell ref="A116:A119"/>
    <mergeCell ref="A96:C96"/>
    <mergeCell ref="A97:C97"/>
    <mergeCell ref="M97:O97"/>
    <mergeCell ref="A98:B98"/>
    <mergeCell ref="N116:N119"/>
    <mergeCell ref="O116:O119"/>
    <mergeCell ref="D117:F117"/>
    <mergeCell ref="G117:I117"/>
    <mergeCell ref="J117:L117"/>
    <mergeCell ref="A127:A130"/>
    <mergeCell ref="A131:C131"/>
    <mergeCell ref="B116:B119"/>
    <mergeCell ref="C116:C119"/>
    <mergeCell ref="D116:F116"/>
    <mergeCell ref="G116:I116"/>
    <mergeCell ref="N96:O96"/>
    <mergeCell ref="A134:C134"/>
    <mergeCell ref="M134:O134"/>
    <mergeCell ref="A35:A42"/>
    <mergeCell ref="N126:O126"/>
    <mergeCell ref="N131:O131"/>
    <mergeCell ref="A60:A63"/>
    <mergeCell ref="B60:B63"/>
    <mergeCell ref="C60:C63"/>
    <mergeCell ref="D60:F60"/>
    <mergeCell ref="G60:I60"/>
    <mergeCell ref="A74:A76"/>
    <mergeCell ref="A78:A79"/>
    <mergeCell ref="A73:C73"/>
    <mergeCell ref="O74:O76"/>
    <mergeCell ref="A77:C77"/>
    <mergeCell ref="A67:A72"/>
    <mergeCell ref="O67:O72"/>
    <mergeCell ref="D61:F61"/>
    <mergeCell ref="G61:I61"/>
    <mergeCell ref="J61:L61"/>
    <mergeCell ref="O127:O130"/>
    <mergeCell ref="O103:O104"/>
    <mergeCell ref="M104:N104"/>
    <mergeCell ref="A121:A125"/>
    <mergeCell ref="A126:C126"/>
    <mergeCell ref="A115:B115"/>
    <mergeCell ref="O121:O125"/>
    <mergeCell ref="J116:L116"/>
    <mergeCell ref="J31:L31"/>
    <mergeCell ref="M31:M34"/>
    <mergeCell ref="N31:N34"/>
    <mergeCell ref="O31:O34"/>
    <mergeCell ref="B39:C39"/>
    <mergeCell ref="M39:N39"/>
    <mergeCell ref="A30:B30"/>
    <mergeCell ref="A31:A34"/>
    <mergeCell ref="B31:B34"/>
    <mergeCell ref="C31:C34"/>
    <mergeCell ref="D31:F31"/>
    <mergeCell ref="G31:I31"/>
    <mergeCell ref="N35:N38"/>
    <mergeCell ref="A24:C24"/>
    <mergeCell ref="M24:O24"/>
    <mergeCell ref="A25:A26"/>
    <mergeCell ref="O25:O26"/>
    <mergeCell ref="A27:C27"/>
    <mergeCell ref="M27:O27"/>
    <mergeCell ref="A13:A18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A3:B3"/>
    <mergeCell ref="B21:B22"/>
    <mergeCell ref="N21:N22"/>
    <mergeCell ref="B23:C23"/>
    <mergeCell ref="M23:N23"/>
    <mergeCell ref="N8:O8"/>
    <mergeCell ref="O13:O18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2397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6"/>
  <sheetViews>
    <sheetView rightToLeft="1" view="pageBreakPreview" topLeftCell="A5" zoomScale="85" zoomScaleSheetLayoutView="85" workbookViewId="0">
      <selection activeCell="R101" sqref="R101"/>
    </sheetView>
  </sheetViews>
  <sheetFormatPr defaultRowHeight="12.75"/>
  <cols>
    <col min="1" max="1" width="30.7109375" customWidth="1"/>
    <col min="2" max="10" width="9.7109375" customWidth="1"/>
    <col min="11" max="11" width="30.85546875" customWidth="1"/>
    <col min="253" max="253" width="26.42578125" customWidth="1"/>
    <col min="254" max="262" width="9.42578125" customWidth="1"/>
    <col min="509" max="509" width="26.42578125" customWidth="1"/>
    <col min="510" max="518" width="9.42578125" customWidth="1"/>
    <col min="765" max="765" width="26.42578125" customWidth="1"/>
    <col min="766" max="774" width="9.42578125" customWidth="1"/>
    <col min="1021" max="1021" width="26.42578125" customWidth="1"/>
    <col min="1022" max="1030" width="9.42578125" customWidth="1"/>
    <col min="1277" max="1277" width="26.42578125" customWidth="1"/>
    <col min="1278" max="1286" width="9.42578125" customWidth="1"/>
    <col min="1533" max="1533" width="26.42578125" customWidth="1"/>
    <col min="1534" max="1542" width="9.42578125" customWidth="1"/>
    <col min="1789" max="1789" width="26.42578125" customWidth="1"/>
    <col min="1790" max="1798" width="9.42578125" customWidth="1"/>
    <col min="2045" max="2045" width="26.42578125" customWidth="1"/>
    <col min="2046" max="2054" width="9.42578125" customWidth="1"/>
    <col min="2301" max="2301" width="26.42578125" customWidth="1"/>
    <col min="2302" max="2310" width="9.42578125" customWidth="1"/>
    <col min="2557" max="2557" width="26.42578125" customWidth="1"/>
    <col min="2558" max="2566" width="9.42578125" customWidth="1"/>
    <col min="2813" max="2813" width="26.42578125" customWidth="1"/>
    <col min="2814" max="2822" width="9.42578125" customWidth="1"/>
    <col min="3069" max="3069" width="26.42578125" customWidth="1"/>
    <col min="3070" max="3078" width="9.42578125" customWidth="1"/>
    <col min="3325" max="3325" width="26.42578125" customWidth="1"/>
    <col min="3326" max="3334" width="9.42578125" customWidth="1"/>
    <col min="3581" max="3581" width="26.42578125" customWidth="1"/>
    <col min="3582" max="3590" width="9.42578125" customWidth="1"/>
    <col min="3837" max="3837" width="26.42578125" customWidth="1"/>
    <col min="3838" max="3846" width="9.42578125" customWidth="1"/>
    <col min="4093" max="4093" width="26.42578125" customWidth="1"/>
    <col min="4094" max="4102" width="9.42578125" customWidth="1"/>
    <col min="4349" max="4349" width="26.42578125" customWidth="1"/>
    <col min="4350" max="4358" width="9.42578125" customWidth="1"/>
    <col min="4605" max="4605" width="26.42578125" customWidth="1"/>
    <col min="4606" max="4614" width="9.42578125" customWidth="1"/>
    <col min="4861" max="4861" width="26.42578125" customWidth="1"/>
    <col min="4862" max="4870" width="9.42578125" customWidth="1"/>
    <col min="5117" max="5117" width="26.42578125" customWidth="1"/>
    <col min="5118" max="5126" width="9.42578125" customWidth="1"/>
    <col min="5373" max="5373" width="26.42578125" customWidth="1"/>
    <col min="5374" max="5382" width="9.42578125" customWidth="1"/>
    <col min="5629" max="5629" width="26.42578125" customWidth="1"/>
    <col min="5630" max="5638" width="9.42578125" customWidth="1"/>
    <col min="5885" max="5885" width="26.42578125" customWidth="1"/>
    <col min="5886" max="5894" width="9.42578125" customWidth="1"/>
    <col min="6141" max="6141" width="26.42578125" customWidth="1"/>
    <col min="6142" max="6150" width="9.42578125" customWidth="1"/>
    <col min="6397" max="6397" width="26.42578125" customWidth="1"/>
    <col min="6398" max="6406" width="9.42578125" customWidth="1"/>
    <col min="6653" max="6653" width="26.42578125" customWidth="1"/>
    <col min="6654" max="6662" width="9.42578125" customWidth="1"/>
    <col min="6909" max="6909" width="26.42578125" customWidth="1"/>
    <col min="6910" max="6918" width="9.42578125" customWidth="1"/>
    <col min="7165" max="7165" width="26.42578125" customWidth="1"/>
    <col min="7166" max="7174" width="9.42578125" customWidth="1"/>
    <col min="7421" max="7421" width="26.42578125" customWidth="1"/>
    <col min="7422" max="7430" width="9.42578125" customWidth="1"/>
    <col min="7677" max="7677" width="26.42578125" customWidth="1"/>
    <col min="7678" max="7686" width="9.42578125" customWidth="1"/>
    <col min="7933" max="7933" width="26.42578125" customWidth="1"/>
    <col min="7934" max="7942" width="9.42578125" customWidth="1"/>
    <col min="8189" max="8189" width="26.42578125" customWidth="1"/>
    <col min="8190" max="8198" width="9.42578125" customWidth="1"/>
    <col min="8445" max="8445" width="26.42578125" customWidth="1"/>
    <col min="8446" max="8454" width="9.42578125" customWidth="1"/>
    <col min="8701" max="8701" width="26.42578125" customWidth="1"/>
    <col min="8702" max="8710" width="9.42578125" customWidth="1"/>
    <col min="8957" max="8957" width="26.42578125" customWidth="1"/>
    <col min="8958" max="8966" width="9.42578125" customWidth="1"/>
    <col min="9213" max="9213" width="26.42578125" customWidth="1"/>
    <col min="9214" max="9222" width="9.42578125" customWidth="1"/>
    <col min="9469" max="9469" width="26.42578125" customWidth="1"/>
    <col min="9470" max="9478" width="9.42578125" customWidth="1"/>
    <col min="9725" max="9725" width="26.42578125" customWidth="1"/>
    <col min="9726" max="9734" width="9.42578125" customWidth="1"/>
    <col min="9981" max="9981" width="26.42578125" customWidth="1"/>
    <col min="9982" max="9990" width="9.42578125" customWidth="1"/>
    <col min="10237" max="10237" width="26.42578125" customWidth="1"/>
    <col min="10238" max="10246" width="9.42578125" customWidth="1"/>
    <col min="10493" max="10493" width="26.42578125" customWidth="1"/>
    <col min="10494" max="10502" width="9.42578125" customWidth="1"/>
    <col min="10749" max="10749" width="26.42578125" customWidth="1"/>
    <col min="10750" max="10758" width="9.42578125" customWidth="1"/>
    <col min="11005" max="11005" width="26.42578125" customWidth="1"/>
    <col min="11006" max="11014" width="9.42578125" customWidth="1"/>
    <col min="11261" max="11261" width="26.42578125" customWidth="1"/>
    <col min="11262" max="11270" width="9.42578125" customWidth="1"/>
    <col min="11517" max="11517" width="26.42578125" customWidth="1"/>
    <col min="11518" max="11526" width="9.42578125" customWidth="1"/>
    <col min="11773" max="11773" width="26.42578125" customWidth="1"/>
    <col min="11774" max="11782" width="9.42578125" customWidth="1"/>
    <col min="12029" max="12029" width="26.42578125" customWidth="1"/>
    <col min="12030" max="12038" width="9.42578125" customWidth="1"/>
    <col min="12285" max="12285" width="26.42578125" customWidth="1"/>
    <col min="12286" max="12294" width="9.42578125" customWidth="1"/>
    <col min="12541" max="12541" width="26.42578125" customWidth="1"/>
    <col min="12542" max="12550" width="9.42578125" customWidth="1"/>
    <col min="12797" max="12797" width="26.42578125" customWidth="1"/>
    <col min="12798" max="12806" width="9.42578125" customWidth="1"/>
    <col min="13053" max="13053" width="26.42578125" customWidth="1"/>
    <col min="13054" max="13062" width="9.42578125" customWidth="1"/>
    <col min="13309" max="13309" width="26.42578125" customWidth="1"/>
    <col min="13310" max="13318" width="9.42578125" customWidth="1"/>
    <col min="13565" max="13565" width="26.42578125" customWidth="1"/>
    <col min="13566" max="13574" width="9.42578125" customWidth="1"/>
    <col min="13821" max="13821" width="26.42578125" customWidth="1"/>
    <col min="13822" max="13830" width="9.42578125" customWidth="1"/>
    <col min="14077" max="14077" width="26.42578125" customWidth="1"/>
    <col min="14078" max="14086" width="9.42578125" customWidth="1"/>
    <col min="14333" max="14333" width="26.42578125" customWidth="1"/>
    <col min="14334" max="14342" width="9.42578125" customWidth="1"/>
    <col min="14589" max="14589" width="26.42578125" customWidth="1"/>
    <col min="14590" max="14598" width="9.42578125" customWidth="1"/>
    <col min="14845" max="14845" width="26.42578125" customWidth="1"/>
    <col min="14846" max="14854" width="9.42578125" customWidth="1"/>
    <col min="15101" max="15101" width="26.42578125" customWidth="1"/>
    <col min="15102" max="15110" width="9.42578125" customWidth="1"/>
    <col min="15357" max="15357" width="26.42578125" customWidth="1"/>
    <col min="15358" max="15366" width="9.42578125" customWidth="1"/>
    <col min="15613" max="15613" width="26.42578125" customWidth="1"/>
    <col min="15614" max="15622" width="9.42578125" customWidth="1"/>
    <col min="15869" max="15869" width="26.42578125" customWidth="1"/>
    <col min="15870" max="15878" width="9.42578125" customWidth="1"/>
    <col min="16125" max="16125" width="26.42578125" customWidth="1"/>
    <col min="16126" max="16134" width="9.42578125" customWidth="1"/>
  </cols>
  <sheetData>
    <row r="1" spans="1:11" ht="46.5" customHeight="1">
      <c r="A1" s="2752" t="s">
        <v>1919</v>
      </c>
      <c r="B1" s="2752"/>
      <c r="C1" s="2752"/>
      <c r="D1" s="2752"/>
      <c r="E1" s="2752"/>
      <c r="F1" s="2752"/>
      <c r="G1" s="2752"/>
      <c r="H1" s="2752"/>
      <c r="I1" s="2752"/>
      <c r="J1" s="2752"/>
      <c r="K1" s="2752"/>
    </row>
    <row r="2" spans="1:11" ht="40.5" customHeight="1">
      <c r="A2" s="2752" t="s">
        <v>1920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</row>
    <row r="3" spans="1:11" ht="18" customHeight="1" thickBot="1">
      <c r="A3" s="20" t="s">
        <v>1637</v>
      </c>
      <c r="B3" s="401"/>
      <c r="C3" s="401"/>
      <c r="D3" s="401"/>
      <c r="E3" s="401"/>
      <c r="F3" s="401"/>
      <c r="G3" s="401"/>
      <c r="H3" s="401"/>
      <c r="I3" s="401"/>
      <c r="J3" s="401"/>
      <c r="K3" s="476" t="s">
        <v>2142</v>
      </c>
    </row>
    <row r="4" spans="1:11" s="3" customFormat="1" ht="18.75" customHeight="1" thickTop="1">
      <c r="A4" s="2692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905</v>
      </c>
      <c r="I4" s="2692"/>
      <c r="J4" s="2692"/>
      <c r="K4" s="2874" t="s">
        <v>502</v>
      </c>
    </row>
    <row r="5" spans="1:11" s="3" customFormat="1" ht="18.75" customHeight="1">
      <c r="A5" s="2693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1" s="3" customFormat="1" ht="18.75" customHeight="1">
      <c r="A6" s="2693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5"/>
    </row>
    <row r="7" spans="1:11" s="3" customFormat="1" ht="18.75" customHeight="1" thickBot="1">
      <c r="A7" s="2694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6"/>
    </row>
    <row r="8" spans="1:11" ht="38.25" customHeight="1">
      <c r="A8" s="514" t="s">
        <v>48</v>
      </c>
      <c r="B8" s="515"/>
      <c r="C8" s="515"/>
      <c r="D8" s="515"/>
      <c r="E8" s="515"/>
      <c r="F8" s="515"/>
      <c r="G8" s="515"/>
      <c r="H8" s="515"/>
      <c r="I8" s="515"/>
      <c r="J8" s="515"/>
      <c r="K8" s="441" t="s">
        <v>504</v>
      </c>
    </row>
    <row r="9" spans="1:11" ht="33.75" customHeight="1">
      <c r="A9" s="469" t="s">
        <v>62</v>
      </c>
      <c r="B9" s="1775">
        <v>41</v>
      </c>
      <c r="C9" s="1775">
        <v>29</v>
      </c>
      <c r="D9" s="1775">
        <v>70</v>
      </c>
      <c r="E9" s="200">
        <v>0</v>
      </c>
      <c r="F9" s="200">
        <v>0</v>
      </c>
      <c r="G9" s="200">
        <v>0</v>
      </c>
      <c r="H9" s="200">
        <f>SUM(E9,B9)</f>
        <v>41</v>
      </c>
      <c r="I9" s="200">
        <f t="shared" ref="I9:J14" si="0">SUM(F9,C9)</f>
        <v>29</v>
      </c>
      <c r="J9" s="200">
        <f t="shared" si="0"/>
        <v>70</v>
      </c>
      <c r="K9" s="42" t="s">
        <v>486</v>
      </c>
    </row>
    <row r="10" spans="1:11" ht="38.25" customHeight="1">
      <c r="A10" s="469" t="s">
        <v>61</v>
      </c>
      <c r="B10" s="1775">
        <v>127</v>
      </c>
      <c r="C10" s="1775">
        <v>97</v>
      </c>
      <c r="D10" s="1775">
        <v>224</v>
      </c>
      <c r="E10" s="200">
        <v>0</v>
      </c>
      <c r="F10" s="200">
        <v>0</v>
      </c>
      <c r="G10" s="200">
        <v>0</v>
      </c>
      <c r="H10" s="200">
        <f t="shared" ref="H10:H14" si="1">SUM(E10,B10)</f>
        <v>127</v>
      </c>
      <c r="I10" s="200">
        <f t="shared" si="0"/>
        <v>97</v>
      </c>
      <c r="J10" s="200">
        <f t="shared" si="0"/>
        <v>224</v>
      </c>
      <c r="K10" s="42" t="s">
        <v>485</v>
      </c>
    </row>
    <row r="11" spans="1:11" ht="38.25" customHeight="1">
      <c r="A11" s="469" t="s">
        <v>1214</v>
      </c>
      <c r="B11" s="1775">
        <v>35</v>
      </c>
      <c r="C11" s="1775">
        <v>42</v>
      </c>
      <c r="D11" s="1775">
        <v>77</v>
      </c>
      <c r="E11" s="200">
        <v>0</v>
      </c>
      <c r="F11" s="200">
        <v>0</v>
      </c>
      <c r="G11" s="200">
        <v>0</v>
      </c>
      <c r="H11" s="200">
        <f t="shared" si="1"/>
        <v>35</v>
      </c>
      <c r="I11" s="200">
        <f t="shared" si="0"/>
        <v>42</v>
      </c>
      <c r="J11" s="200">
        <f t="shared" si="0"/>
        <v>77</v>
      </c>
      <c r="K11" s="42" t="s">
        <v>1717</v>
      </c>
    </row>
    <row r="12" spans="1:11" ht="38.25" customHeight="1">
      <c r="A12" s="469" t="s">
        <v>214</v>
      </c>
      <c r="B12" s="2469">
        <v>47</v>
      </c>
      <c r="C12" s="2469">
        <v>38</v>
      </c>
      <c r="D12" s="2469">
        <v>85</v>
      </c>
      <c r="E12" s="2469">
        <v>0</v>
      </c>
      <c r="F12" s="2469">
        <v>0</v>
      </c>
      <c r="G12" s="2469">
        <v>0</v>
      </c>
      <c r="H12" s="2469">
        <v>47</v>
      </c>
      <c r="I12" s="2469">
        <v>38</v>
      </c>
      <c r="J12" s="2469">
        <v>85</v>
      </c>
      <c r="K12" s="1512"/>
    </row>
    <row r="13" spans="1:11" ht="38.25" customHeight="1">
      <c r="A13" s="469" t="s">
        <v>183</v>
      </c>
      <c r="B13" s="1775">
        <v>33</v>
      </c>
      <c r="C13" s="1775">
        <v>43</v>
      </c>
      <c r="D13" s="1775">
        <v>76</v>
      </c>
      <c r="E13" s="1775">
        <v>0</v>
      </c>
      <c r="F13" s="1775">
        <v>0</v>
      </c>
      <c r="G13" s="1775">
        <v>0</v>
      </c>
      <c r="H13" s="1775">
        <v>33</v>
      </c>
      <c r="I13" s="1775">
        <v>43</v>
      </c>
      <c r="J13" s="1775">
        <v>76</v>
      </c>
      <c r="K13" s="1512" t="s">
        <v>2259</v>
      </c>
    </row>
    <row r="14" spans="1:11" ht="37.5" customHeight="1" thickBot="1">
      <c r="A14" s="469" t="s">
        <v>50</v>
      </c>
      <c r="B14" s="1775">
        <f>SUM(B9:B13)</f>
        <v>283</v>
      </c>
      <c r="C14" s="2469">
        <f t="shared" ref="C14:G14" si="2">SUM(C9:C13)</f>
        <v>249</v>
      </c>
      <c r="D14" s="2469">
        <f t="shared" si="2"/>
        <v>532</v>
      </c>
      <c r="E14" s="2469">
        <f t="shared" si="2"/>
        <v>0</v>
      </c>
      <c r="F14" s="2469">
        <f t="shared" si="2"/>
        <v>0</v>
      </c>
      <c r="G14" s="2469">
        <f t="shared" si="2"/>
        <v>0</v>
      </c>
      <c r="H14" s="200">
        <f t="shared" si="1"/>
        <v>283</v>
      </c>
      <c r="I14" s="200">
        <f t="shared" si="0"/>
        <v>249</v>
      </c>
      <c r="J14" s="200">
        <f t="shared" si="0"/>
        <v>532</v>
      </c>
      <c r="K14" s="42" t="s">
        <v>500</v>
      </c>
    </row>
    <row r="15" spans="1:11" ht="38.25" customHeight="1" thickBot="1">
      <c r="A15" s="34" t="s">
        <v>218</v>
      </c>
      <c r="B15" s="53">
        <f>SUM(B14)</f>
        <v>283</v>
      </c>
      <c r="C15" s="53">
        <f t="shared" ref="C15:J15" si="3">SUM(C14)</f>
        <v>249</v>
      </c>
      <c r="D15" s="53">
        <f t="shared" si="3"/>
        <v>532</v>
      </c>
      <c r="E15" s="53">
        <f t="shared" si="3"/>
        <v>0</v>
      </c>
      <c r="F15" s="53">
        <f t="shared" si="3"/>
        <v>0</v>
      </c>
      <c r="G15" s="53">
        <f t="shared" si="3"/>
        <v>0</v>
      </c>
      <c r="H15" s="53">
        <f t="shared" si="3"/>
        <v>283</v>
      </c>
      <c r="I15" s="53">
        <f t="shared" si="3"/>
        <v>249</v>
      </c>
      <c r="J15" s="53">
        <f t="shared" si="3"/>
        <v>532</v>
      </c>
      <c r="K15" s="1432" t="s">
        <v>2351</v>
      </c>
    </row>
    <row r="16" spans="1:11" ht="13.5" thickTop="1"/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26"/>
  <sheetViews>
    <sheetView rightToLeft="1" view="pageBreakPreview" zoomScale="85" zoomScaleSheetLayoutView="85" workbookViewId="0">
      <selection activeCell="R101" sqref="R101"/>
    </sheetView>
  </sheetViews>
  <sheetFormatPr defaultRowHeight="12.75"/>
  <cols>
    <col min="1" max="1" width="13.5703125" customWidth="1"/>
    <col min="2" max="2" width="16.28515625" customWidth="1"/>
    <col min="3" max="3" width="10.28515625" customWidth="1"/>
    <col min="4" max="4" width="7.7109375" customWidth="1"/>
    <col min="5" max="5" width="6.85546875" customWidth="1"/>
    <col min="6" max="6" width="7.7109375" customWidth="1"/>
    <col min="7" max="7" width="5.42578125" customWidth="1"/>
    <col min="8" max="9" width="6.85546875" customWidth="1"/>
    <col min="10" max="11" width="7.7109375" customWidth="1"/>
    <col min="12" max="12" width="6.42578125" customWidth="1"/>
    <col min="13" max="13" width="10.42578125" customWidth="1"/>
    <col min="14" max="14" width="25.140625" customWidth="1"/>
    <col min="15" max="15" width="22.5703125" customWidth="1"/>
    <col min="256" max="256" width="12.7109375" customWidth="1"/>
    <col min="257" max="257" width="18.85546875" customWidth="1"/>
    <col min="258" max="258" width="8.28515625" customWidth="1"/>
    <col min="259" max="267" width="8.7109375" customWidth="1"/>
    <col min="512" max="512" width="12.7109375" customWidth="1"/>
    <col min="513" max="513" width="18.85546875" customWidth="1"/>
    <col min="514" max="514" width="8.28515625" customWidth="1"/>
    <col min="515" max="523" width="8.7109375" customWidth="1"/>
    <col min="768" max="768" width="12.7109375" customWidth="1"/>
    <col min="769" max="769" width="18.85546875" customWidth="1"/>
    <col min="770" max="770" width="8.28515625" customWidth="1"/>
    <col min="771" max="779" width="8.7109375" customWidth="1"/>
    <col min="1024" max="1024" width="12.7109375" customWidth="1"/>
    <col min="1025" max="1025" width="18.85546875" customWidth="1"/>
    <col min="1026" max="1026" width="8.28515625" customWidth="1"/>
    <col min="1027" max="1035" width="8.7109375" customWidth="1"/>
    <col min="1280" max="1280" width="12.7109375" customWidth="1"/>
    <col min="1281" max="1281" width="18.85546875" customWidth="1"/>
    <col min="1282" max="1282" width="8.28515625" customWidth="1"/>
    <col min="1283" max="1291" width="8.7109375" customWidth="1"/>
    <col min="1536" max="1536" width="12.7109375" customWidth="1"/>
    <col min="1537" max="1537" width="18.85546875" customWidth="1"/>
    <col min="1538" max="1538" width="8.28515625" customWidth="1"/>
    <col min="1539" max="1547" width="8.7109375" customWidth="1"/>
    <col min="1792" max="1792" width="12.7109375" customWidth="1"/>
    <col min="1793" max="1793" width="18.85546875" customWidth="1"/>
    <col min="1794" max="1794" width="8.28515625" customWidth="1"/>
    <col min="1795" max="1803" width="8.7109375" customWidth="1"/>
    <col min="2048" max="2048" width="12.7109375" customWidth="1"/>
    <col min="2049" max="2049" width="18.85546875" customWidth="1"/>
    <col min="2050" max="2050" width="8.28515625" customWidth="1"/>
    <col min="2051" max="2059" width="8.7109375" customWidth="1"/>
    <col min="2304" max="2304" width="12.7109375" customWidth="1"/>
    <col min="2305" max="2305" width="18.85546875" customWidth="1"/>
    <col min="2306" max="2306" width="8.28515625" customWidth="1"/>
    <col min="2307" max="2315" width="8.7109375" customWidth="1"/>
    <col min="2560" max="2560" width="12.7109375" customWidth="1"/>
    <col min="2561" max="2561" width="18.85546875" customWidth="1"/>
    <col min="2562" max="2562" width="8.28515625" customWidth="1"/>
    <col min="2563" max="2571" width="8.7109375" customWidth="1"/>
    <col min="2816" max="2816" width="12.7109375" customWidth="1"/>
    <col min="2817" max="2817" width="18.85546875" customWidth="1"/>
    <col min="2818" max="2818" width="8.28515625" customWidth="1"/>
    <col min="2819" max="2827" width="8.7109375" customWidth="1"/>
    <col min="3072" max="3072" width="12.7109375" customWidth="1"/>
    <col min="3073" max="3073" width="18.85546875" customWidth="1"/>
    <col min="3074" max="3074" width="8.28515625" customWidth="1"/>
    <col min="3075" max="3083" width="8.7109375" customWidth="1"/>
    <col min="3328" max="3328" width="12.7109375" customWidth="1"/>
    <col min="3329" max="3329" width="18.85546875" customWidth="1"/>
    <col min="3330" max="3330" width="8.28515625" customWidth="1"/>
    <col min="3331" max="3339" width="8.7109375" customWidth="1"/>
    <col min="3584" max="3584" width="12.7109375" customWidth="1"/>
    <col min="3585" max="3585" width="18.85546875" customWidth="1"/>
    <col min="3586" max="3586" width="8.28515625" customWidth="1"/>
    <col min="3587" max="3595" width="8.7109375" customWidth="1"/>
    <col min="3840" max="3840" width="12.7109375" customWidth="1"/>
    <col min="3841" max="3841" width="18.85546875" customWidth="1"/>
    <col min="3842" max="3842" width="8.28515625" customWidth="1"/>
    <col min="3843" max="3851" width="8.7109375" customWidth="1"/>
    <col min="4096" max="4096" width="12.7109375" customWidth="1"/>
    <col min="4097" max="4097" width="18.85546875" customWidth="1"/>
    <col min="4098" max="4098" width="8.28515625" customWidth="1"/>
    <col min="4099" max="4107" width="8.7109375" customWidth="1"/>
    <col min="4352" max="4352" width="12.7109375" customWidth="1"/>
    <col min="4353" max="4353" width="18.85546875" customWidth="1"/>
    <col min="4354" max="4354" width="8.28515625" customWidth="1"/>
    <col min="4355" max="4363" width="8.7109375" customWidth="1"/>
    <col min="4608" max="4608" width="12.7109375" customWidth="1"/>
    <col min="4609" max="4609" width="18.85546875" customWidth="1"/>
    <col min="4610" max="4610" width="8.28515625" customWidth="1"/>
    <col min="4611" max="4619" width="8.7109375" customWidth="1"/>
    <col min="4864" max="4864" width="12.7109375" customWidth="1"/>
    <col min="4865" max="4865" width="18.85546875" customWidth="1"/>
    <col min="4866" max="4866" width="8.28515625" customWidth="1"/>
    <col min="4867" max="4875" width="8.7109375" customWidth="1"/>
    <col min="5120" max="5120" width="12.7109375" customWidth="1"/>
    <col min="5121" max="5121" width="18.85546875" customWidth="1"/>
    <col min="5122" max="5122" width="8.28515625" customWidth="1"/>
    <col min="5123" max="5131" width="8.7109375" customWidth="1"/>
    <col min="5376" max="5376" width="12.7109375" customWidth="1"/>
    <col min="5377" max="5377" width="18.85546875" customWidth="1"/>
    <col min="5378" max="5378" width="8.28515625" customWidth="1"/>
    <col min="5379" max="5387" width="8.7109375" customWidth="1"/>
    <col min="5632" max="5632" width="12.7109375" customWidth="1"/>
    <col min="5633" max="5633" width="18.85546875" customWidth="1"/>
    <col min="5634" max="5634" width="8.28515625" customWidth="1"/>
    <col min="5635" max="5643" width="8.7109375" customWidth="1"/>
    <col min="5888" max="5888" width="12.7109375" customWidth="1"/>
    <col min="5889" max="5889" width="18.85546875" customWidth="1"/>
    <col min="5890" max="5890" width="8.28515625" customWidth="1"/>
    <col min="5891" max="5899" width="8.7109375" customWidth="1"/>
    <col min="6144" max="6144" width="12.7109375" customWidth="1"/>
    <col min="6145" max="6145" width="18.85546875" customWidth="1"/>
    <col min="6146" max="6146" width="8.28515625" customWidth="1"/>
    <col min="6147" max="6155" width="8.7109375" customWidth="1"/>
    <col min="6400" max="6400" width="12.7109375" customWidth="1"/>
    <col min="6401" max="6401" width="18.85546875" customWidth="1"/>
    <col min="6402" max="6402" width="8.28515625" customWidth="1"/>
    <col min="6403" max="6411" width="8.7109375" customWidth="1"/>
    <col min="6656" max="6656" width="12.7109375" customWidth="1"/>
    <col min="6657" max="6657" width="18.85546875" customWidth="1"/>
    <col min="6658" max="6658" width="8.28515625" customWidth="1"/>
    <col min="6659" max="6667" width="8.7109375" customWidth="1"/>
    <col min="6912" max="6912" width="12.7109375" customWidth="1"/>
    <col min="6913" max="6913" width="18.85546875" customWidth="1"/>
    <col min="6914" max="6914" width="8.28515625" customWidth="1"/>
    <col min="6915" max="6923" width="8.7109375" customWidth="1"/>
    <col min="7168" max="7168" width="12.7109375" customWidth="1"/>
    <col min="7169" max="7169" width="18.85546875" customWidth="1"/>
    <col min="7170" max="7170" width="8.28515625" customWidth="1"/>
    <col min="7171" max="7179" width="8.7109375" customWidth="1"/>
    <col min="7424" max="7424" width="12.7109375" customWidth="1"/>
    <col min="7425" max="7425" width="18.85546875" customWidth="1"/>
    <col min="7426" max="7426" width="8.28515625" customWidth="1"/>
    <col min="7427" max="7435" width="8.7109375" customWidth="1"/>
    <col min="7680" max="7680" width="12.7109375" customWidth="1"/>
    <col min="7681" max="7681" width="18.85546875" customWidth="1"/>
    <col min="7682" max="7682" width="8.28515625" customWidth="1"/>
    <col min="7683" max="7691" width="8.7109375" customWidth="1"/>
    <col min="7936" max="7936" width="12.7109375" customWidth="1"/>
    <col min="7937" max="7937" width="18.85546875" customWidth="1"/>
    <col min="7938" max="7938" width="8.28515625" customWidth="1"/>
    <col min="7939" max="7947" width="8.7109375" customWidth="1"/>
    <col min="8192" max="8192" width="12.7109375" customWidth="1"/>
    <col min="8193" max="8193" width="18.85546875" customWidth="1"/>
    <col min="8194" max="8194" width="8.28515625" customWidth="1"/>
    <col min="8195" max="8203" width="8.7109375" customWidth="1"/>
    <col min="8448" max="8448" width="12.7109375" customWidth="1"/>
    <col min="8449" max="8449" width="18.85546875" customWidth="1"/>
    <col min="8450" max="8450" width="8.28515625" customWidth="1"/>
    <col min="8451" max="8459" width="8.7109375" customWidth="1"/>
    <col min="8704" max="8704" width="12.7109375" customWidth="1"/>
    <col min="8705" max="8705" width="18.85546875" customWidth="1"/>
    <col min="8706" max="8706" width="8.28515625" customWidth="1"/>
    <col min="8707" max="8715" width="8.7109375" customWidth="1"/>
    <col min="8960" max="8960" width="12.7109375" customWidth="1"/>
    <col min="8961" max="8961" width="18.85546875" customWidth="1"/>
    <col min="8962" max="8962" width="8.28515625" customWidth="1"/>
    <col min="8963" max="8971" width="8.7109375" customWidth="1"/>
    <col min="9216" max="9216" width="12.7109375" customWidth="1"/>
    <col min="9217" max="9217" width="18.85546875" customWidth="1"/>
    <col min="9218" max="9218" width="8.28515625" customWidth="1"/>
    <col min="9219" max="9227" width="8.7109375" customWidth="1"/>
    <col min="9472" max="9472" width="12.7109375" customWidth="1"/>
    <col min="9473" max="9473" width="18.85546875" customWidth="1"/>
    <col min="9474" max="9474" width="8.28515625" customWidth="1"/>
    <col min="9475" max="9483" width="8.7109375" customWidth="1"/>
    <col min="9728" max="9728" width="12.7109375" customWidth="1"/>
    <col min="9729" max="9729" width="18.85546875" customWidth="1"/>
    <col min="9730" max="9730" width="8.28515625" customWidth="1"/>
    <col min="9731" max="9739" width="8.7109375" customWidth="1"/>
    <col min="9984" max="9984" width="12.7109375" customWidth="1"/>
    <col min="9985" max="9985" width="18.85546875" customWidth="1"/>
    <col min="9986" max="9986" width="8.28515625" customWidth="1"/>
    <col min="9987" max="9995" width="8.7109375" customWidth="1"/>
    <col min="10240" max="10240" width="12.7109375" customWidth="1"/>
    <col min="10241" max="10241" width="18.85546875" customWidth="1"/>
    <col min="10242" max="10242" width="8.28515625" customWidth="1"/>
    <col min="10243" max="10251" width="8.7109375" customWidth="1"/>
    <col min="10496" max="10496" width="12.7109375" customWidth="1"/>
    <col min="10497" max="10497" width="18.85546875" customWidth="1"/>
    <col min="10498" max="10498" width="8.28515625" customWidth="1"/>
    <col min="10499" max="10507" width="8.7109375" customWidth="1"/>
    <col min="10752" max="10752" width="12.7109375" customWidth="1"/>
    <col min="10753" max="10753" width="18.85546875" customWidth="1"/>
    <col min="10754" max="10754" width="8.28515625" customWidth="1"/>
    <col min="10755" max="10763" width="8.7109375" customWidth="1"/>
    <col min="11008" max="11008" width="12.7109375" customWidth="1"/>
    <col min="11009" max="11009" width="18.85546875" customWidth="1"/>
    <col min="11010" max="11010" width="8.28515625" customWidth="1"/>
    <col min="11011" max="11019" width="8.7109375" customWidth="1"/>
    <col min="11264" max="11264" width="12.7109375" customWidth="1"/>
    <col min="11265" max="11265" width="18.85546875" customWidth="1"/>
    <col min="11266" max="11266" width="8.28515625" customWidth="1"/>
    <col min="11267" max="11275" width="8.7109375" customWidth="1"/>
    <col min="11520" max="11520" width="12.7109375" customWidth="1"/>
    <col min="11521" max="11521" width="18.85546875" customWidth="1"/>
    <col min="11522" max="11522" width="8.28515625" customWidth="1"/>
    <col min="11523" max="11531" width="8.7109375" customWidth="1"/>
    <col min="11776" max="11776" width="12.7109375" customWidth="1"/>
    <col min="11777" max="11777" width="18.85546875" customWidth="1"/>
    <col min="11778" max="11778" width="8.28515625" customWidth="1"/>
    <col min="11779" max="11787" width="8.7109375" customWidth="1"/>
    <col min="12032" max="12032" width="12.7109375" customWidth="1"/>
    <col min="12033" max="12033" width="18.85546875" customWidth="1"/>
    <col min="12034" max="12034" width="8.28515625" customWidth="1"/>
    <col min="12035" max="12043" width="8.7109375" customWidth="1"/>
    <col min="12288" max="12288" width="12.7109375" customWidth="1"/>
    <col min="12289" max="12289" width="18.85546875" customWidth="1"/>
    <col min="12290" max="12290" width="8.28515625" customWidth="1"/>
    <col min="12291" max="12299" width="8.7109375" customWidth="1"/>
    <col min="12544" max="12544" width="12.7109375" customWidth="1"/>
    <col min="12545" max="12545" width="18.85546875" customWidth="1"/>
    <col min="12546" max="12546" width="8.28515625" customWidth="1"/>
    <col min="12547" max="12555" width="8.7109375" customWidth="1"/>
    <col min="12800" max="12800" width="12.7109375" customWidth="1"/>
    <col min="12801" max="12801" width="18.85546875" customWidth="1"/>
    <col min="12802" max="12802" width="8.28515625" customWidth="1"/>
    <col min="12803" max="12811" width="8.7109375" customWidth="1"/>
    <col min="13056" max="13056" width="12.7109375" customWidth="1"/>
    <col min="13057" max="13057" width="18.85546875" customWidth="1"/>
    <col min="13058" max="13058" width="8.28515625" customWidth="1"/>
    <col min="13059" max="13067" width="8.7109375" customWidth="1"/>
    <col min="13312" max="13312" width="12.7109375" customWidth="1"/>
    <col min="13313" max="13313" width="18.85546875" customWidth="1"/>
    <col min="13314" max="13314" width="8.28515625" customWidth="1"/>
    <col min="13315" max="13323" width="8.7109375" customWidth="1"/>
    <col min="13568" max="13568" width="12.7109375" customWidth="1"/>
    <col min="13569" max="13569" width="18.85546875" customWidth="1"/>
    <col min="13570" max="13570" width="8.28515625" customWidth="1"/>
    <col min="13571" max="13579" width="8.7109375" customWidth="1"/>
    <col min="13824" max="13824" width="12.7109375" customWidth="1"/>
    <col min="13825" max="13825" width="18.85546875" customWidth="1"/>
    <col min="13826" max="13826" width="8.28515625" customWidth="1"/>
    <col min="13827" max="13835" width="8.7109375" customWidth="1"/>
    <col min="14080" max="14080" width="12.7109375" customWidth="1"/>
    <col min="14081" max="14081" width="18.85546875" customWidth="1"/>
    <col min="14082" max="14082" width="8.28515625" customWidth="1"/>
    <col min="14083" max="14091" width="8.7109375" customWidth="1"/>
    <col min="14336" max="14336" width="12.7109375" customWidth="1"/>
    <col min="14337" max="14337" width="18.85546875" customWidth="1"/>
    <col min="14338" max="14338" width="8.28515625" customWidth="1"/>
    <col min="14339" max="14347" width="8.7109375" customWidth="1"/>
    <col min="14592" max="14592" width="12.7109375" customWidth="1"/>
    <col min="14593" max="14593" width="18.85546875" customWidth="1"/>
    <col min="14594" max="14594" width="8.28515625" customWidth="1"/>
    <col min="14595" max="14603" width="8.7109375" customWidth="1"/>
    <col min="14848" max="14848" width="12.7109375" customWidth="1"/>
    <col min="14849" max="14849" width="18.85546875" customWidth="1"/>
    <col min="14850" max="14850" width="8.28515625" customWidth="1"/>
    <col min="14851" max="14859" width="8.7109375" customWidth="1"/>
    <col min="15104" max="15104" width="12.7109375" customWidth="1"/>
    <col min="15105" max="15105" width="18.85546875" customWidth="1"/>
    <col min="15106" max="15106" width="8.28515625" customWidth="1"/>
    <col min="15107" max="15115" width="8.7109375" customWidth="1"/>
    <col min="15360" max="15360" width="12.7109375" customWidth="1"/>
    <col min="15361" max="15361" width="18.85546875" customWidth="1"/>
    <col min="15362" max="15362" width="8.28515625" customWidth="1"/>
    <col min="15363" max="15371" width="8.7109375" customWidth="1"/>
    <col min="15616" max="15616" width="12.7109375" customWidth="1"/>
    <col min="15617" max="15617" width="18.85546875" customWidth="1"/>
    <col min="15618" max="15618" width="8.28515625" customWidth="1"/>
    <col min="15619" max="15627" width="8.7109375" customWidth="1"/>
    <col min="15872" max="15872" width="12.7109375" customWidth="1"/>
    <col min="15873" max="15873" width="18.85546875" customWidth="1"/>
    <col min="15874" max="15874" width="8.28515625" customWidth="1"/>
    <col min="15875" max="15883" width="8.7109375" customWidth="1"/>
    <col min="16128" max="16128" width="12.7109375" customWidth="1"/>
    <col min="16129" max="16129" width="18.85546875" customWidth="1"/>
    <col min="16130" max="16130" width="8.28515625" customWidth="1"/>
    <col min="16131" max="16139" width="8.7109375" customWidth="1"/>
  </cols>
  <sheetData>
    <row r="1" spans="1:15" ht="20.25" customHeight="1">
      <c r="A1" s="2752" t="s">
        <v>1925</v>
      </c>
      <c r="B1" s="2752"/>
      <c r="C1" s="2752"/>
      <c r="D1" s="2752"/>
      <c r="E1" s="2752"/>
      <c r="F1" s="2752"/>
      <c r="G1" s="2752"/>
      <c r="H1" s="2752"/>
      <c r="I1" s="2752"/>
      <c r="J1" s="2752"/>
      <c r="K1" s="2752"/>
      <c r="L1" s="2752"/>
      <c r="M1" s="2752"/>
      <c r="N1" s="2752"/>
      <c r="O1" s="2752"/>
    </row>
    <row r="2" spans="1:15" ht="43.5" customHeight="1">
      <c r="A2" s="2752" t="s">
        <v>1924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752"/>
      <c r="M2" s="2752"/>
      <c r="N2" s="2752"/>
      <c r="O2" s="2752"/>
    </row>
    <row r="3" spans="1:15" ht="20.25" customHeight="1" thickBot="1">
      <c r="A3" s="3144" t="s">
        <v>2217</v>
      </c>
      <c r="B3" s="3144"/>
      <c r="C3" s="401"/>
      <c r="D3" s="401"/>
      <c r="E3" s="401"/>
      <c r="F3" s="401"/>
      <c r="G3" s="401"/>
      <c r="H3" s="401"/>
      <c r="I3" s="401"/>
      <c r="J3" s="401"/>
      <c r="K3" s="401"/>
      <c r="L3" s="401"/>
      <c r="O3" s="481" t="s">
        <v>2218</v>
      </c>
    </row>
    <row r="4" spans="1:15" ht="15.7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696" t="s">
        <v>503</v>
      </c>
      <c r="N4" s="2696" t="s">
        <v>509</v>
      </c>
      <c r="O4" s="2696" t="s">
        <v>502</v>
      </c>
    </row>
    <row r="5" spans="1:15" ht="15.75" customHeight="1">
      <c r="A5" s="2690"/>
      <c r="B5" s="2690"/>
      <c r="C5" s="2690"/>
      <c r="D5" s="2690" t="s">
        <v>1673</v>
      </c>
      <c r="E5" s="2690"/>
      <c r="F5" s="2690"/>
      <c r="G5" s="2690" t="s">
        <v>463</v>
      </c>
      <c r="H5" s="2690"/>
      <c r="I5" s="2690"/>
      <c r="J5" s="2690" t="s">
        <v>464</v>
      </c>
      <c r="K5" s="2690"/>
      <c r="L5" s="2690"/>
      <c r="M5" s="2697"/>
      <c r="N5" s="2697"/>
      <c r="O5" s="2697"/>
    </row>
    <row r="6" spans="1:15" ht="15.75" customHeight="1">
      <c r="A6" s="2690"/>
      <c r="B6" s="2690"/>
      <c r="C6" s="2690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7"/>
      <c r="N6" s="2697"/>
      <c r="O6" s="2697"/>
    </row>
    <row r="7" spans="1:15" ht="10.5" customHeight="1" thickBot="1">
      <c r="A7" s="2707"/>
      <c r="B7" s="2707"/>
      <c r="C7" s="2707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8"/>
      <c r="N7" s="2698"/>
      <c r="O7" s="2698"/>
    </row>
    <row r="8" spans="1:15" ht="21" customHeight="1">
      <c r="A8" s="3247" t="s">
        <v>48</v>
      </c>
      <c r="B8" s="3247"/>
      <c r="C8" s="431"/>
      <c r="D8" s="431"/>
      <c r="E8" s="431"/>
      <c r="F8" s="431"/>
      <c r="G8" s="431"/>
      <c r="H8" s="431"/>
      <c r="I8" s="431"/>
      <c r="J8" s="431"/>
      <c r="K8" s="431"/>
      <c r="L8" s="61"/>
      <c r="M8" s="35"/>
      <c r="N8" s="35"/>
      <c r="O8" s="226" t="s">
        <v>504</v>
      </c>
    </row>
    <row r="9" spans="1:15" ht="21" customHeight="1">
      <c r="A9" s="1392" t="s">
        <v>62</v>
      </c>
      <c r="B9" s="1383" t="s">
        <v>70</v>
      </c>
      <c r="C9" s="1383"/>
      <c r="D9" s="1781">
        <v>41</v>
      </c>
      <c r="E9" s="1781">
        <v>29</v>
      </c>
      <c r="F9" s="1781">
        <v>70</v>
      </c>
      <c r="G9" s="1338">
        <v>0</v>
      </c>
      <c r="H9" s="1338">
        <v>0</v>
      </c>
      <c r="I9" s="1338">
        <v>0</v>
      </c>
      <c r="J9" s="1338">
        <f>SUM(G9,D9)</f>
        <v>41</v>
      </c>
      <c r="K9" s="1338">
        <f t="shared" ref="K9:L13" si="0">SUM(H9,E9)</f>
        <v>29</v>
      </c>
      <c r="L9" s="1338">
        <f t="shared" si="0"/>
        <v>70</v>
      </c>
      <c r="M9" s="37"/>
      <c r="N9" s="42" t="s">
        <v>506</v>
      </c>
      <c r="O9" s="516" t="s">
        <v>486</v>
      </c>
    </row>
    <row r="10" spans="1:15" ht="32.25" customHeight="1">
      <c r="A10" s="2703" t="s">
        <v>61</v>
      </c>
      <c r="B10" s="1383" t="s">
        <v>20</v>
      </c>
      <c r="C10" s="1383"/>
      <c r="D10" s="1781">
        <v>30</v>
      </c>
      <c r="E10" s="1781">
        <v>21</v>
      </c>
      <c r="F10" s="1781">
        <v>51</v>
      </c>
      <c r="G10" s="1338">
        <v>0</v>
      </c>
      <c r="H10" s="1338">
        <v>0</v>
      </c>
      <c r="I10" s="1338">
        <v>0</v>
      </c>
      <c r="J10" s="1338">
        <f t="shared" ref="J10:J13" si="1">SUM(G10,D10)</f>
        <v>30</v>
      </c>
      <c r="K10" s="1338">
        <f t="shared" si="0"/>
        <v>21</v>
      </c>
      <c r="L10" s="1338">
        <f t="shared" si="0"/>
        <v>51</v>
      </c>
      <c r="M10" s="37"/>
      <c r="N10" s="126" t="s">
        <v>513</v>
      </c>
      <c r="O10" s="3242" t="s">
        <v>485</v>
      </c>
    </row>
    <row r="11" spans="1:15" ht="21" customHeight="1">
      <c r="A11" s="2704"/>
      <c r="B11" s="1383" t="s">
        <v>73</v>
      </c>
      <c r="C11" s="1383"/>
      <c r="D11" s="1781">
        <v>23</v>
      </c>
      <c r="E11" s="1781">
        <v>15</v>
      </c>
      <c r="F11" s="1781">
        <v>38</v>
      </c>
      <c r="G11" s="1338">
        <v>0</v>
      </c>
      <c r="H11" s="1338">
        <v>0</v>
      </c>
      <c r="I11" s="1338">
        <v>0</v>
      </c>
      <c r="J11" s="1338">
        <f t="shared" si="1"/>
        <v>23</v>
      </c>
      <c r="K11" s="1338">
        <f t="shared" si="0"/>
        <v>15</v>
      </c>
      <c r="L11" s="1338">
        <f t="shared" si="0"/>
        <v>38</v>
      </c>
      <c r="M11" s="37"/>
      <c r="N11" s="42" t="s">
        <v>512</v>
      </c>
      <c r="O11" s="3243"/>
    </row>
    <row r="12" spans="1:15" ht="21" customHeight="1">
      <c r="A12" s="2704"/>
      <c r="B12" s="1383" t="s">
        <v>74</v>
      </c>
      <c r="C12" s="1383"/>
      <c r="D12" s="1781">
        <v>54</v>
      </c>
      <c r="E12" s="1781">
        <v>22</v>
      </c>
      <c r="F12" s="1781">
        <v>76</v>
      </c>
      <c r="G12" s="1338">
        <v>0</v>
      </c>
      <c r="H12" s="1338">
        <v>0</v>
      </c>
      <c r="I12" s="1338">
        <v>0</v>
      </c>
      <c r="J12" s="1338">
        <f t="shared" si="1"/>
        <v>54</v>
      </c>
      <c r="K12" s="1338">
        <f t="shared" si="0"/>
        <v>22</v>
      </c>
      <c r="L12" s="1338">
        <f t="shared" si="0"/>
        <v>76</v>
      </c>
      <c r="M12" s="37"/>
      <c r="N12" s="42" t="s">
        <v>691</v>
      </c>
      <c r="O12" s="3243"/>
    </row>
    <row r="13" spans="1:15" ht="21" customHeight="1">
      <c r="A13" s="2705"/>
      <c r="B13" s="1383" t="s">
        <v>75</v>
      </c>
      <c r="C13" s="1383"/>
      <c r="D13" s="1781">
        <v>20</v>
      </c>
      <c r="E13" s="1781">
        <v>39</v>
      </c>
      <c r="F13" s="1781">
        <v>59</v>
      </c>
      <c r="G13" s="1338">
        <v>0</v>
      </c>
      <c r="H13" s="1338">
        <v>0</v>
      </c>
      <c r="I13" s="1338">
        <v>0</v>
      </c>
      <c r="J13" s="1338">
        <f t="shared" si="1"/>
        <v>20</v>
      </c>
      <c r="K13" s="1338">
        <f t="shared" si="0"/>
        <v>39</v>
      </c>
      <c r="L13" s="1338">
        <f t="shared" si="0"/>
        <v>59</v>
      </c>
      <c r="M13" s="37"/>
      <c r="N13" s="42" t="s">
        <v>518</v>
      </c>
      <c r="O13" s="3244"/>
    </row>
    <row r="14" spans="1:15" ht="21" customHeight="1">
      <c r="A14" s="2706" t="s">
        <v>219</v>
      </c>
      <c r="B14" s="2706"/>
      <c r="C14" s="2706"/>
      <c r="D14" s="1338">
        <f>SUM(D10:D13)</f>
        <v>127</v>
      </c>
      <c r="E14" s="1338">
        <f t="shared" ref="E14:L14" si="2">SUM(E10:E13)</f>
        <v>97</v>
      </c>
      <c r="F14" s="1338">
        <f t="shared" si="2"/>
        <v>224</v>
      </c>
      <c r="G14" s="1338">
        <f t="shared" si="2"/>
        <v>0</v>
      </c>
      <c r="H14" s="1338">
        <f t="shared" si="2"/>
        <v>0</v>
      </c>
      <c r="I14" s="1338">
        <f t="shared" si="2"/>
        <v>0</v>
      </c>
      <c r="J14" s="1338">
        <f t="shared" si="2"/>
        <v>127</v>
      </c>
      <c r="K14" s="1338">
        <f t="shared" si="2"/>
        <v>97</v>
      </c>
      <c r="L14" s="1338">
        <f t="shared" si="2"/>
        <v>224</v>
      </c>
      <c r="M14" s="42"/>
      <c r="N14" s="3006" t="s">
        <v>2348</v>
      </c>
      <c r="O14" s="3006"/>
    </row>
    <row r="15" spans="1:15" ht="31.5" customHeight="1">
      <c r="A15" s="3237" t="s">
        <v>1214</v>
      </c>
      <c r="B15" s="470" t="s">
        <v>1215</v>
      </c>
      <c r="C15" s="1383"/>
      <c r="D15" s="1781">
        <v>17</v>
      </c>
      <c r="E15" s="1781">
        <v>22</v>
      </c>
      <c r="F15" s="1781">
        <v>39</v>
      </c>
      <c r="G15" s="1338">
        <v>0</v>
      </c>
      <c r="H15" s="1338">
        <v>0</v>
      </c>
      <c r="I15" s="1338">
        <v>0</v>
      </c>
      <c r="J15" s="1338">
        <f>SUM(G15,D15)</f>
        <v>17</v>
      </c>
      <c r="K15" s="1338">
        <f t="shared" ref="K15:L16" si="3">SUM(H15,E15)</f>
        <v>22</v>
      </c>
      <c r="L15" s="1338">
        <f t="shared" si="3"/>
        <v>39</v>
      </c>
      <c r="M15" s="37"/>
      <c r="N15" s="1184" t="s">
        <v>1718</v>
      </c>
      <c r="O15" s="3245" t="s">
        <v>1717</v>
      </c>
    </row>
    <row r="16" spans="1:15" ht="33" customHeight="1">
      <c r="A16" s="3238"/>
      <c r="B16" s="470" t="s">
        <v>1214</v>
      </c>
      <c r="C16" s="1383"/>
      <c r="D16" s="1781">
        <v>18</v>
      </c>
      <c r="E16" s="1781">
        <v>20</v>
      </c>
      <c r="F16" s="1781">
        <v>38</v>
      </c>
      <c r="G16" s="1338">
        <v>0</v>
      </c>
      <c r="H16" s="1338">
        <v>0</v>
      </c>
      <c r="I16" s="1338">
        <v>0</v>
      </c>
      <c r="J16" s="1338">
        <f>SUM(G16,D16)</f>
        <v>18</v>
      </c>
      <c r="K16" s="1338">
        <f t="shared" si="3"/>
        <v>20</v>
      </c>
      <c r="L16" s="1338">
        <f t="shared" si="3"/>
        <v>38</v>
      </c>
      <c r="M16" s="37"/>
      <c r="N16" s="1184" t="s">
        <v>1717</v>
      </c>
      <c r="O16" s="3246"/>
    </row>
    <row r="17" spans="1:15" ht="21" customHeight="1">
      <c r="A17" s="2706" t="s">
        <v>219</v>
      </c>
      <c r="B17" s="2706"/>
      <c r="C17" s="2706"/>
      <c r="D17" s="1338">
        <f t="shared" ref="D17:L17" si="4">SUM(D15:D16)</f>
        <v>35</v>
      </c>
      <c r="E17" s="1338">
        <f t="shared" si="4"/>
        <v>42</v>
      </c>
      <c r="F17" s="1338">
        <f t="shared" si="4"/>
        <v>77</v>
      </c>
      <c r="G17" s="1338">
        <f t="shared" si="4"/>
        <v>0</v>
      </c>
      <c r="H17" s="1338">
        <f t="shared" si="4"/>
        <v>0</v>
      </c>
      <c r="I17" s="1338">
        <f t="shared" si="4"/>
        <v>0</v>
      </c>
      <c r="J17" s="1338">
        <f t="shared" si="4"/>
        <v>35</v>
      </c>
      <c r="K17" s="1338">
        <f t="shared" si="4"/>
        <v>42</v>
      </c>
      <c r="L17" s="1338">
        <f t="shared" si="4"/>
        <v>77</v>
      </c>
      <c r="M17" s="42"/>
      <c r="N17" s="3006" t="s">
        <v>2348</v>
      </c>
      <c r="O17" s="3006"/>
    </row>
    <row r="18" spans="1:15" ht="26.25" customHeight="1">
      <c r="A18" s="3237" t="s">
        <v>214</v>
      </c>
      <c r="B18" s="470" t="s">
        <v>214</v>
      </c>
      <c r="C18" s="1792"/>
      <c r="D18" s="1792">
        <v>21</v>
      </c>
      <c r="E18" s="1781">
        <v>21</v>
      </c>
      <c r="F18" s="1781">
        <v>42</v>
      </c>
      <c r="G18" s="1781">
        <f t="shared" ref="G18:H18" si="5">SUM(G16:G17)</f>
        <v>0</v>
      </c>
      <c r="H18" s="1781">
        <f t="shared" si="5"/>
        <v>0</v>
      </c>
      <c r="I18" s="1781">
        <v>0</v>
      </c>
      <c r="J18" s="1781">
        <f>SUM(D18,G18)</f>
        <v>21</v>
      </c>
      <c r="K18" s="1781">
        <f t="shared" ref="K18:L18" si="6">SUM(E18,H18)</f>
        <v>21</v>
      </c>
      <c r="L18" s="1781">
        <f t="shared" si="6"/>
        <v>42</v>
      </c>
      <c r="M18" s="37"/>
      <c r="N18" s="2285" t="s">
        <v>1755</v>
      </c>
      <c r="O18" s="3239" t="s">
        <v>1755</v>
      </c>
    </row>
    <row r="19" spans="1:15" ht="30.75" customHeight="1">
      <c r="A19" s="3238"/>
      <c r="B19" s="470" t="s">
        <v>1921</v>
      </c>
      <c r="C19" s="1792"/>
      <c r="D19" s="1792">
        <v>26</v>
      </c>
      <c r="E19" s="1781">
        <v>17</v>
      </c>
      <c r="F19" s="1781">
        <v>43</v>
      </c>
      <c r="G19" s="1781">
        <f t="shared" ref="G19:H19" si="7">SUM(G17:G18)</f>
        <v>0</v>
      </c>
      <c r="H19" s="1781">
        <f t="shared" si="7"/>
        <v>0</v>
      </c>
      <c r="I19" s="1781">
        <v>0</v>
      </c>
      <c r="J19" s="1781">
        <f>SUM(D19,G19)</f>
        <v>26</v>
      </c>
      <c r="K19" s="1781">
        <f t="shared" ref="K19" si="8">SUM(E19,H19)</f>
        <v>17</v>
      </c>
      <c r="L19" s="1781">
        <f t="shared" ref="L19" si="9">SUM(F19,I19)</f>
        <v>43</v>
      </c>
      <c r="M19" s="37"/>
      <c r="N19" s="2285" t="s">
        <v>2261</v>
      </c>
      <c r="O19" s="3240"/>
    </row>
    <row r="20" spans="1:15" ht="21" customHeight="1">
      <c r="A20" s="3241" t="s">
        <v>219</v>
      </c>
      <c r="B20" s="3241"/>
      <c r="C20" s="3241"/>
      <c r="D20" s="1781">
        <f>SUM(D18:D19)</f>
        <v>47</v>
      </c>
      <c r="E20" s="1781">
        <f t="shared" ref="E20:L22" si="10">SUM(E18:E19)</f>
        <v>38</v>
      </c>
      <c r="F20" s="1781">
        <f t="shared" si="10"/>
        <v>85</v>
      </c>
      <c r="G20" s="1781">
        <f t="shared" si="10"/>
        <v>0</v>
      </c>
      <c r="H20" s="1781">
        <f t="shared" si="10"/>
        <v>0</v>
      </c>
      <c r="I20" s="1781">
        <f t="shared" si="10"/>
        <v>0</v>
      </c>
      <c r="J20" s="1781">
        <f t="shared" si="10"/>
        <v>47</v>
      </c>
      <c r="K20" s="1781">
        <f t="shared" si="10"/>
        <v>38</v>
      </c>
      <c r="L20" s="1781">
        <f t="shared" si="10"/>
        <v>85</v>
      </c>
      <c r="M20" s="37"/>
      <c r="N20" s="3189" t="s">
        <v>2348</v>
      </c>
      <c r="O20" s="3189"/>
    </row>
    <row r="21" spans="1:15" ht="36.75" customHeight="1">
      <c r="A21" s="3237" t="s">
        <v>183</v>
      </c>
      <c r="B21" s="470" t="s">
        <v>1922</v>
      </c>
      <c r="C21" s="1792"/>
      <c r="D21" s="1781">
        <v>16</v>
      </c>
      <c r="E21" s="1781">
        <v>24</v>
      </c>
      <c r="F21" s="1781">
        <v>40</v>
      </c>
      <c r="G21" s="1781">
        <f t="shared" ref="G21:H21" si="11">SUM(G19:G20)</f>
        <v>0</v>
      </c>
      <c r="H21" s="1781">
        <f t="shared" si="11"/>
        <v>0</v>
      </c>
      <c r="I21" s="1781">
        <f t="shared" si="10"/>
        <v>0</v>
      </c>
      <c r="J21" s="1781">
        <f>SUM(D21,G21)</f>
        <v>16</v>
      </c>
      <c r="K21" s="1781">
        <f t="shared" ref="K21:L21" si="12">SUM(E21,H21)</f>
        <v>24</v>
      </c>
      <c r="L21" s="1781">
        <f t="shared" si="12"/>
        <v>40</v>
      </c>
      <c r="M21" s="37"/>
      <c r="N21" s="2285" t="s">
        <v>2262</v>
      </c>
      <c r="O21" s="3239" t="s">
        <v>2260</v>
      </c>
    </row>
    <row r="22" spans="1:15" ht="31.5" customHeight="1">
      <c r="A22" s="3238"/>
      <c r="B22" s="470" t="s">
        <v>1923</v>
      </c>
      <c r="C22" s="1792"/>
      <c r="D22" s="1781">
        <v>17</v>
      </c>
      <c r="E22" s="1781">
        <v>19</v>
      </c>
      <c r="F22" s="1781">
        <v>36</v>
      </c>
      <c r="G22" s="1781">
        <f t="shared" ref="G22:H22" si="13">SUM(G20:G21)</f>
        <v>0</v>
      </c>
      <c r="H22" s="1781">
        <f t="shared" si="13"/>
        <v>0</v>
      </c>
      <c r="I22" s="1781">
        <f t="shared" si="10"/>
        <v>0</v>
      </c>
      <c r="J22" s="1781">
        <f t="shared" ref="J22" si="14">SUM(D22,G22)</f>
        <v>17</v>
      </c>
      <c r="K22" s="1781">
        <f t="shared" ref="K22" si="15">SUM(E22,H22)</f>
        <v>19</v>
      </c>
      <c r="L22" s="1781">
        <f t="shared" ref="L22" si="16">SUM(F22,I22)</f>
        <v>36</v>
      </c>
      <c r="M22" s="37"/>
      <c r="N22" s="2285" t="s">
        <v>2263</v>
      </c>
      <c r="O22" s="3240"/>
    </row>
    <row r="23" spans="1:15" ht="21" customHeight="1">
      <c r="A23" s="3241" t="s">
        <v>219</v>
      </c>
      <c r="B23" s="3241"/>
      <c r="C23" s="3241"/>
      <c r="D23" s="1781">
        <f>SUM(D21:D22)</f>
        <v>33</v>
      </c>
      <c r="E23" s="1781">
        <f t="shared" ref="E23:L23" si="17">SUM(E21:E22)</f>
        <v>43</v>
      </c>
      <c r="F23" s="1781">
        <f t="shared" si="17"/>
        <v>76</v>
      </c>
      <c r="G23" s="1781">
        <f t="shared" si="17"/>
        <v>0</v>
      </c>
      <c r="H23" s="1781">
        <f t="shared" si="17"/>
        <v>0</v>
      </c>
      <c r="I23" s="1781">
        <f t="shared" si="17"/>
        <v>0</v>
      </c>
      <c r="J23" s="1781">
        <f t="shared" si="17"/>
        <v>33</v>
      </c>
      <c r="K23" s="1781">
        <f t="shared" si="17"/>
        <v>43</v>
      </c>
      <c r="L23" s="1781">
        <f t="shared" si="17"/>
        <v>76</v>
      </c>
      <c r="M23" s="37"/>
      <c r="N23" s="3189" t="s">
        <v>2348</v>
      </c>
      <c r="O23" s="3189"/>
    </row>
    <row r="24" spans="1:15" ht="21" customHeight="1" thickBot="1">
      <c r="A24" s="3234" t="s">
        <v>1216</v>
      </c>
      <c r="B24" s="3234"/>
      <c r="C24" s="3234"/>
      <c r="D24" s="1338">
        <f>SUM(D23,D20,D17,D14,D9)</f>
        <v>283</v>
      </c>
      <c r="E24" s="1781">
        <f t="shared" ref="E24:L24" si="18">SUM(E23,E20,E17,E14,E9)</f>
        <v>249</v>
      </c>
      <c r="F24" s="1781">
        <f t="shared" si="18"/>
        <v>532</v>
      </c>
      <c r="G24" s="1781">
        <f t="shared" si="18"/>
        <v>0</v>
      </c>
      <c r="H24" s="1781">
        <f t="shared" si="18"/>
        <v>0</v>
      </c>
      <c r="I24" s="1781">
        <f t="shared" si="18"/>
        <v>0</v>
      </c>
      <c r="J24" s="1781">
        <f t="shared" si="18"/>
        <v>283</v>
      </c>
      <c r="K24" s="1781">
        <f t="shared" si="18"/>
        <v>249</v>
      </c>
      <c r="L24" s="1781">
        <f t="shared" si="18"/>
        <v>532</v>
      </c>
      <c r="M24" s="3235" t="s">
        <v>500</v>
      </c>
      <c r="N24" s="3235"/>
      <c r="O24" s="3235"/>
    </row>
    <row r="25" spans="1:15" ht="21" customHeight="1" thickBot="1">
      <c r="A25" s="2765" t="s">
        <v>218</v>
      </c>
      <c r="B25" s="2765"/>
      <c r="C25" s="1043"/>
      <c r="D25" s="1362">
        <f>SUM(D24)</f>
        <v>283</v>
      </c>
      <c r="E25" s="1362">
        <f t="shared" ref="E25:L25" si="19">SUM(E24)</f>
        <v>249</v>
      </c>
      <c r="F25" s="1362">
        <f t="shared" si="19"/>
        <v>532</v>
      </c>
      <c r="G25" s="1362">
        <f t="shared" si="19"/>
        <v>0</v>
      </c>
      <c r="H25" s="1362">
        <f t="shared" si="19"/>
        <v>0</v>
      </c>
      <c r="I25" s="1362">
        <f t="shared" si="19"/>
        <v>0</v>
      </c>
      <c r="J25" s="1362">
        <f t="shared" si="19"/>
        <v>283</v>
      </c>
      <c r="K25" s="1362">
        <f t="shared" si="19"/>
        <v>249</v>
      </c>
      <c r="L25" s="1362">
        <f t="shared" si="19"/>
        <v>532</v>
      </c>
      <c r="M25" s="129"/>
      <c r="N25" s="3236" t="s">
        <v>2351</v>
      </c>
      <c r="O25" s="3236"/>
    </row>
    <row r="26" spans="1:15" ht="13.5" thickTop="1"/>
  </sheetData>
  <mergeCells count="36">
    <mergeCell ref="A8:B8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10:A13"/>
    <mergeCell ref="O10:O13"/>
    <mergeCell ref="N14:O14"/>
    <mergeCell ref="A15:A16"/>
    <mergeCell ref="O15:O16"/>
    <mergeCell ref="A14:C14"/>
    <mergeCell ref="N17:O17"/>
    <mergeCell ref="A24:C24"/>
    <mergeCell ref="M24:O24"/>
    <mergeCell ref="A25:B25"/>
    <mergeCell ref="N25:O25"/>
    <mergeCell ref="A18:A19"/>
    <mergeCell ref="O18:O19"/>
    <mergeCell ref="A21:A22"/>
    <mergeCell ref="O21:O22"/>
    <mergeCell ref="A17:C17"/>
    <mergeCell ref="N20:O20"/>
    <mergeCell ref="N23:O23"/>
    <mergeCell ref="A23:C23"/>
    <mergeCell ref="A20:C20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2398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00"/>
  <sheetViews>
    <sheetView rightToLeft="1" view="pageBreakPreview" topLeftCell="A13" zoomScale="80" zoomScaleNormal="60" zoomScaleSheetLayoutView="80" workbookViewId="0">
      <selection activeCell="R101" sqref="R101"/>
    </sheetView>
  </sheetViews>
  <sheetFormatPr defaultRowHeight="18.75"/>
  <cols>
    <col min="1" max="1" width="32" style="19" customWidth="1"/>
    <col min="2" max="10" width="10" style="19" customWidth="1"/>
    <col min="11" max="11" width="38" style="19" customWidth="1"/>
    <col min="12" max="223" width="9.140625" style="19"/>
    <col min="224" max="224" width="27.28515625" style="19" customWidth="1"/>
    <col min="225" max="236" width="10.28515625" style="19" customWidth="1"/>
    <col min="237" max="479" width="9.140625" style="19"/>
    <col min="480" max="480" width="27.28515625" style="19" customWidth="1"/>
    <col min="481" max="492" width="10.28515625" style="19" customWidth="1"/>
    <col min="493" max="735" width="9.140625" style="19"/>
    <col min="736" max="736" width="27.28515625" style="19" customWidth="1"/>
    <col min="737" max="748" width="10.28515625" style="19" customWidth="1"/>
    <col min="749" max="991" width="9.140625" style="19"/>
    <col min="992" max="992" width="27.28515625" style="19" customWidth="1"/>
    <col min="993" max="1004" width="10.28515625" style="19" customWidth="1"/>
    <col min="1005" max="1247" width="9.140625" style="19"/>
    <col min="1248" max="1248" width="27.28515625" style="19" customWidth="1"/>
    <col min="1249" max="1260" width="10.28515625" style="19" customWidth="1"/>
    <col min="1261" max="1503" width="9.140625" style="19"/>
    <col min="1504" max="1504" width="27.28515625" style="19" customWidth="1"/>
    <col min="1505" max="1516" width="10.28515625" style="19" customWidth="1"/>
    <col min="1517" max="1759" width="9.140625" style="19"/>
    <col min="1760" max="1760" width="27.28515625" style="19" customWidth="1"/>
    <col min="1761" max="1772" width="10.28515625" style="19" customWidth="1"/>
    <col min="1773" max="2015" width="9.140625" style="19"/>
    <col min="2016" max="2016" width="27.28515625" style="19" customWidth="1"/>
    <col min="2017" max="2028" width="10.28515625" style="19" customWidth="1"/>
    <col min="2029" max="2271" width="9.140625" style="19"/>
    <col min="2272" max="2272" width="27.28515625" style="19" customWidth="1"/>
    <col min="2273" max="2284" width="10.28515625" style="19" customWidth="1"/>
    <col min="2285" max="2527" width="9.140625" style="19"/>
    <col min="2528" max="2528" width="27.28515625" style="19" customWidth="1"/>
    <col min="2529" max="2540" width="10.28515625" style="19" customWidth="1"/>
    <col min="2541" max="2783" width="9.140625" style="19"/>
    <col min="2784" max="2784" width="27.28515625" style="19" customWidth="1"/>
    <col min="2785" max="2796" width="10.28515625" style="19" customWidth="1"/>
    <col min="2797" max="3039" width="9.140625" style="19"/>
    <col min="3040" max="3040" width="27.28515625" style="19" customWidth="1"/>
    <col min="3041" max="3052" width="10.28515625" style="19" customWidth="1"/>
    <col min="3053" max="3295" width="9.140625" style="19"/>
    <col min="3296" max="3296" width="27.28515625" style="19" customWidth="1"/>
    <col min="3297" max="3308" width="10.28515625" style="19" customWidth="1"/>
    <col min="3309" max="3551" width="9.140625" style="19"/>
    <col min="3552" max="3552" width="27.28515625" style="19" customWidth="1"/>
    <col min="3553" max="3564" width="10.28515625" style="19" customWidth="1"/>
    <col min="3565" max="3807" width="9.140625" style="19"/>
    <col min="3808" max="3808" width="27.28515625" style="19" customWidth="1"/>
    <col min="3809" max="3820" width="10.28515625" style="19" customWidth="1"/>
    <col min="3821" max="4063" width="9.140625" style="19"/>
    <col min="4064" max="4064" width="27.28515625" style="19" customWidth="1"/>
    <col min="4065" max="4076" width="10.28515625" style="19" customWidth="1"/>
    <col min="4077" max="4319" width="9.140625" style="19"/>
    <col min="4320" max="4320" width="27.28515625" style="19" customWidth="1"/>
    <col min="4321" max="4332" width="10.28515625" style="19" customWidth="1"/>
    <col min="4333" max="4575" width="9.140625" style="19"/>
    <col min="4576" max="4576" width="27.28515625" style="19" customWidth="1"/>
    <col min="4577" max="4588" width="10.28515625" style="19" customWidth="1"/>
    <col min="4589" max="4831" width="9.140625" style="19"/>
    <col min="4832" max="4832" width="27.28515625" style="19" customWidth="1"/>
    <col min="4833" max="4844" width="10.28515625" style="19" customWidth="1"/>
    <col min="4845" max="5087" width="9.140625" style="19"/>
    <col min="5088" max="5088" width="27.28515625" style="19" customWidth="1"/>
    <col min="5089" max="5100" width="10.28515625" style="19" customWidth="1"/>
    <col min="5101" max="5343" width="9.140625" style="19"/>
    <col min="5344" max="5344" width="27.28515625" style="19" customWidth="1"/>
    <col min="5345" max="5356" width="10.28515625" style="19" customWidth="1"/>
    <col min="5357" max="5599" width="9.140625" style="19"/>
    <col min="5600" max="5600" width="27.28515625" style="19" customWidth="1"/>
    <col min="5601" max="5612" width="10.28515625" style="19" customWidth="1"/>
    <col min="5613" max="5855" width="9.140625" style="19"/>
    <col min="5856" max="5856" width="27.28515625" style="19" customWidth="1"/>
    <col min="5857" max="5868" width="10.28515625" style="19" customWidth="1"/>
    <col min="5869" max="6111" width="9.140625" style="19"/>
    <col min="6112" max="6112" width="27.28515625" style="19" customWidth="1"/>
    <col min="6113" max="6124" width="10.28515625" style="19" customWidth="1"/>
    <col min="6125" max="6367" width="9.140625" style="19"/>
    <col min="6368" max="6368" width="27.28515625" style="19" customWidth="1"/>
    <col min="6369" max="6380" width="10.28515625" style="19" customWidth="1"/>
    <col min="6381" max="6623" width="9.140625" style="19"/>
    <col min="6624" max="6624" width="27.28515625" style="19" customWidth="1"/>
    <col min="6625" max="6636" width="10.28515625" style="19" customWidth="1"/>
    <col min="6637" max="6879" width="9.140625" style="19"/>
    <col min="6880" max="6880" width="27.28515625" style="19" customWidth="1"/>
    <col min="6881" max="6892" width="10.28515625" style="19" customWidth="1"/>
    <col min="6893" max="7135" width="9.140625" style="19"/>
    <col min="7136" max="7136" width="27.28515625" style="19" customWidth="1"/>
    <col min="7137" max="7148" width="10.28515625" style="19" customWidth="1"/>
    <col min="7149" max="7391" width="9.140625" style="19"/>
    <col min="7392" max="7392" width="27.28515625" style="19" customWidth="1"/>
    <col min="7393" max="7404" width="10.28515625" style="19" customWidth="1"/>
    <col min="7405" max="7647" width="9.140625" style="19"/>
    <col min="7648" max="7648" width="27.28515625" style="19" customWidth="1"/>
    <col min="7649" max="7660" width="10.28515625" style="19" customWidth="1"/>
    <col min="7661" max="7903" width="9.140625" style="19"/>
    <col min="7904" max="7904" width="27.28515625" style="19" customWidth="1"/>
    <col min="7905" max="7916" width="10.28515625" style="19" customWidth="1"/>
    <col min="7917" max="8159" width="9.140625" style="19"/>
    <col min="8160" max="8160" width="27.28515625" style="19" customWidth="1"/>
    <col min="8161" max="8172" width="10.28515625" style="19" customWidth="1"/>
    <col min="8173" max="8415" width="9.140625" style="19"/>
    <col min="8416" max="8416" width="27.28515625" style="19" customWidth="1"/>
    <col min="8417" max="8428" width="10.28515625" style="19" customWidth="1"/>
    <col min="8429" max="8671" width="9.140625" style="19"/>
    <col min="8672" max="8672" width="27.28515625" style="19" customWidth="1"/>
    <col min="8673" max="8684" width="10.28515625" style="19" customWidth="1"/>
    <col min="8685" max="8927" width="9.140625" style="19"/>
    <col min="8928" max="8928" width="27.28515625" style="19" customWidth="1"/>
    <col min="8929" max="8940" width="10.28515625" style="19" customWidth="1"/>
    <col min="8941" max="9183" width="9.140625" style="19"/>
    <col min="9184" max="9184" width="27.28515625" style="19" customWidth="1"/>
    <col min="9185" max="9196" width="10.28515625" style="19" customWidth="1"/>
    <col min="9197" max="9439" width="9.140625" style="19"/>
    <col min="9440" max="9440" width="27.28515625" style="19" customWidth="1"/>
    <col min="9441" max="9452" width="10.28515625" style="19" customWidth="1"/>
    <col min="9453" max="9695" width="9.140625" style="19"/>
    <col min="9696" max="9696" width="27.28515625" style="19" customWidth="1"/>
    <col min="9697" max="9708" width="10.28515625" style="19" customWidth="1"/>
    <col min="9709" max="9951" width="9.140625" style="19"/>
    <col min="9952" max="9952" width="27.28515625" style="19" customWidth="1"/>
    <col min="9953" max="9964" width="10.28515625" style="19" customWidth="1"/>
    <col min="9965" max="10207" width="9.140625" style="19"/>
    <col min="10208" max="10208" width="27.28515625" style="19" customWidth="1"/>
    <col min="10209" max="10220" width="10.28515625" style="19" customWidth="1"/>
    <col min="10221" max="10463" width="9.140625" style="19"/>
    <col min="10464" max="10464" width="27.28515625" style="19" customWidth="1"/>
    <col min="10465" max="10476" width="10.28515625" style="19" customWidth="1"/>
    <col min="10477" max="10719" width="9.140625" style="19"/>
    <col min="10720" max="10720" width="27.28515625" style="19" customWidth="1"/>
    <col min="10721" max="10732" width="10.28515625" style="19" customWidth="1"/>
    <col min="10733" max="10975" width="9.140625" style="19"/>
    <col min="10976" max="10976" width="27.28515625" style="19" customWidth="1"/>
    <col min="10977" max="10988" width="10.28515625" style="19" customWidth="1"/>
    <col min="10989" max="11231" width="9.140625" style="19"/>
    <col min="11232" max="11232" width="27.28515625" style="19" customWidth="1"/>
    <col min="11233" max="11244" width="10.28515625" style="19" customWidth="1"/>
    <col min="11245" max="11487" width="9.140625" style="19"/>
    <col min="11488" max="11488" width="27.28515625" style="19" customWidth="1"/>
    <col min="11489" max="11500" width="10.28515625" style="19" customWidth="1"/>
    <col min="11501" max="11743" width="9.140625" style="19"/>
    <col min="11744" max="11744" width="27.28515625" style="19" customWidth="1"/>
    <col min="11745" max="11756" width="10.28515625" style="19" customWidth="1"/>
    <col min="11757" max="11999" width="9.140625" style="19"/>
    <col min="12000" max="12000" width="27.28515625" style="19" customWidth="1"/>
    <col min="12001" max="12012" width="10.28515625" style="19" customWidth="1"/>
    <col min="12013" max="12255" width="9.140625" style="19"/>
    <col min="12256" max="12256" width="27.28515625" style="19" customWidth="1"/>
    <col min="12257" max="12268" width="10.28515625" style="19" customWidth="1"/>
    <col min="12269" max="12511" width="9.140625" style="19"/>
    <col min="12512" max="12512" width="27.28515625" style="19" customWidth="1"/>
    <col min="12513" max="12524" width="10.28515625" style="19" customWidth="1"/>
    <col min="12525" max="12767" width="9.140625" style="19"/>
    <col min="12768" max="12768" width="27.28515625" style="19" customWidth="1"/>
    <col min="12769" max="12780" width="10.28515625" style="19" customWidth="1"/>
    <col min="12781" max="13023" width="9.140625" style="19"/>
    <col min="13024" max="13024" width="27.28515625" style="19" customWidth="1"/>
    <col min="13025" max="13036" width="10.28515625" style="19" customWidth="1"/>
    <col min="13037" max="13279" width="9.140625" style="19"/>
    <col min="13280" max="13280" width="27.28515625" style="19" customWidth="1"/>
    <col min="13281" max="13292" width="10.28515625" style="19" customWidth="1"/>
    <col min="13293" max="13535" width="9.140625" style="19"/>
    <col min="13536" max="13536" width="27.28515625" style="19" customWidth="1"/>
    <col min="13537" max="13548" width="10.28515625" style="19" customWidth="1"/>
    <col min="13549" max="13791" width="9.140625" style="19"/>
    <col min="13792" max="13792" width="27.28515625" style="19" customWidth="1"/>
    <col min="13793" max="13804" width="10.28515625" style="19" customWidth="1"/>
    <col min="13805" max="14047" width="9.140625" style="19"/>
    <col min="14048" max="14048" width="27.28515625" style="19" customWidth="1"/>
    <col min="14049" max="14060" width="10.28515625" style="19" customWidth="1"/>
    <col min="14061" max="14303" width="9.140625" style="19"/>
    <col min="14304" max="14304" width="27.28515625" style="19" customWidth="1"/>
    <col min="14305" max="14316" width="10.28515625" style="19" customWidth="1"/>
    <col min="14317" max="14559" width="9.140625" style="19"/>
    <col min="14560" max="14560" width="27.28515625" style="19" customWidth="1"/>
    <col min="14561" max="14572" width="10.28515625" style="19" customWidth="1"/>
    <col min="14573" max="14815" width="9.140625" style="19"/>
    <col min="14816" max="14816" width="27.28515625" style="19" customWidth="1"/>
    <col min="14817" max="14828" width="10.28515625" style="19" customWidth="1"/>
    <col min="14829" max="15071" width="9.140625" style="19"/>
    <col min="15072" max="15072" width="27.28515625" style="19" customWidth="1"/>
    <col min="15073" max="15084" width="10.28515625" style="19" customWidth="1"/>
    <col min="15085" max="15327" width="9.140625" style="19"/>
    <col min="15328" max="15328" width="27.28515625" style="19" customWidth="1"/>
    <col min="15329" max="15340" width="10.28515625" style="19" customWidth="1"/>
    <col min="15341" max="15583" width="9.140625" style="19"/>
    <col min="15584" max="15584" width="27.28515625" style="19" customWidth="1"/>
    <col min="15585" max="15596" width="10.28515625" style="19" customWidth="1"/>
    <col min="15597" max="15839" width="9.140625" style="19"/>
    <col min="15840" max="15840" width="27.28515625" style="19" customWidth="1"/>
    <col min="15841" max="15852" width="10.28515625" style="19" customWidth="1"/>
    <col min="15853" max="16095" width="9.140625" style="19"/>
    <col min="16096" max="16096" width="27.28515625" style="19" customWidth="1"/>
    <col min="16097" max="16108" width="10.28515625" style="19" customWidth="1"/>
    <col min="16109" max="16384" width="9.140625" style="19"/>
  </cols>
  <sheetData>
    <row r="1" spans="1:11" s="349" customFormat="1" ht="22.5" customHeight="1">
      <c r="A1" s="2693" t="s">
        <v>1926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349" customFormat="1" ht="28.5" customHeight="1">
      <c r="A2" s="2691" t="s">
        <v>1927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349" customFormat="1" ht="20.25" customHeight="1" thickBot="1">
      <c r="A3" s="20" t="s">
        <v>2219</v>
      </c>
      <c r="B3" s="397"/>
      <c r="C3" s="397"/>
      <c r="D3" s="397"/>
      <c r="E3" s="397"/>
      <c r="F3" s="397"/>
      <c r="G3" s="397"/>
      <c r="H3" s="397"/>
      <c r="I3" s="397"/>
      <c r="J3" s="397"/>
      <c r="K3" s="78" t="s">
        <v>2220</v>
      </c>
    </row>
    <row r="4" spans="1:11" s="18" customFormat="1" ht="12.75" customHeight="1" thickTop="1">
      <c r="A4" s="2992" t="s">
        <v>53</v>
      </c>
      <c r="B4" s="2992" t="s">
        <v>45</v>
      </c>
      <c r="C4" s="2992"/>
      <c r="D4" s="2992"/>
      <c r="E4" s="2992" t="s">
        <v>46</v>
      </c>
      <c r="F4" s="2992"/>
      <c r="G4" s="2992"/>
      <c r="H4" s="2992" t="s">
        <v>905</v>
      </c>
      <c r="I4" s="2992"/>
      <c r="J4" s="2992"/>
      <c r="K4" s="2994" t="s">
        <v>502</v>
      </c>
    </row>
    <row r="5" spans="1:11" s="18" customFormat="1" ht="15" customHeight="1">
      <c r="A5" s="2990"/>
      <c r="B5" s="2990" t="s">
        <v>1673</v>
      </c>
      <c r="C5" s="2990"/>
      <c r="D5" s="2990"/>
      <c r="E5" s="2990" t="s">
        <v>463</v>
      </c>
      <c r="F5" s="2990"/>
      <c r="G5" s="2990"/>
      <c r="H5" s="2990" t="s">
        <v>464</v>
      </c>
      <c r="I5" s="2990"/>
      <c r="J5" s="2990"/>
      <c r="K5" s="2995"/>
    </row>
    <row r="6" spans="1:11" s="18" customFormat="1" ht="14.25" customHeight="1">
      <c r="A6" s="2990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995"/>
    </row>
    <row r="7" spans="1:11" s="18" customFormat="1" ht="18" customHeight="1" thickBot="1">
      <c r="A7" s="2993"/>
      <c r="B7" s="1415" t="s">
        <v>934</v>
      </c>
      <c r="C7" s="1415" t="s">
        <v>935</v>
      </c>
      <c r="D7" s="1415" t="s">
        <v>936</v>
      </c>
      <c r="E7" s="1415" t="s">
        <v>934</v>
      </c>
      <c r="F7" s="1415" t="s">
        <v>935</v>
      </c>
      <c r="G7" s="1415" t="s">
        <v>936</v>
      </c>
      <c r="H7" s="1415" t="s">
        <v>934</v>
      </c>
      <c r="I7" s="1415" t="s">
        <v>935</v>
      </c>
      <c r="J7" s="1415" t="s">
        <v>936</v>
      </c>
      <c r="K7" s="2996"/>
    </row>
    <row r="8" spans="1:11" ht="16.5" customHeight="1">
      <c r="A8" s="388" t="s">
        <v>48</v>
      </c>
      <c r="B8" s="21"/>
      <c r="C8" s="21"/>
      <c r="D8" s="21"/>
      <c r="E8" s="21"/>
      <c r="F8" s="21"/>
      <c r="G8" s="21"/>
      <c r="H8" s="21"/>
      <c r="I8" s="21"/>
      <c r="J8" s="21"/>
      <c r="K8" s="217" t="s">
        <v>504</v>
      </c>
    </row>
    <row r="9" spans="1:11" ht="16.5" customHeight="1">
      <c r="A9" s="407" t="s">
        <v>1259</v>
      </c>
      <c r="B9" s="1797">
        <v>17</v>
      </c>
      <c r="C9" s="1797">
        <v>46</v>
      </c>
      <c r="D9" s="1797">
        <v>63</v>
      </c>
      <c r="E9" s="200">
        <v>0</v>
      </c>
      <c r="F9" s="200">
        <v>0</v>
      </c>
      <c r="G9" s="200">
        <v>0</v>
      </c>
      <c r="H9" s="200">
        <f>SUM(E9,B9)</f>
        <v>17</v>
      </c>
      <c r="I9" s="200">
        <f t="shared" ref="I9:J21" si="0">SUM(F9,C9)</f>
        <v>46</v>
      </c>
      <c r="J9" s="200">
        <f t="shared" si="0"/>
        <v>63</v>
      </c>
      <c r="K9" s="42" t="s">
        <v>589</v>
      </c>
    </row>
    <row r="10" spans="1:11" ht="16.5" customHeight="1">
      <c r="A10" s="407" t="s">
        <v>60</v>
      </c>
      <c r="B10" s="1797">
        <v>61</v>
      </c>
      <c r="C10" s="1797">
        <v>124</v>
      </c>
      <c r="D10" s="1797">
        <v>185</v>
      </c>
      <c r="E10" s="200">
        <v>0</v>
      </c>
      <c r="F10" s="200">
        <v>0</v>
      </c>
      <c r="G10" s="200">
        <v>0</v>
      </c>
      <c r="H10" s="200">
        <f t="shared" ref="H10:H21" si="1">SUM(E10,B10)</f>
        <v>61</v>
      </c>
      <c r="I10" s="200">
        <f t="shared" si="0"/>
        <v>124</v>
      </c>
      <c r="J10" s="200">
        <f t="shared" si="0"/>
        <v>185</v>
      </c>
      <c r="K10" s="1512" t="s">
        <v>483</v>
      </c>
    </row>
    <row r="11" spans="1:11" ht="16.5" customHeight="1">
      <c r="A11" s="407" t="s">
        <v>61</v>
      </c>
      <c r="B11" s="1797">
        <v>104</v>
      </c>
      <c r="C11" s="1797">
        <v>107</v>
      </c>
      <c r="D11" s="1797">
        <v>211</v>
      </c>
      <c r="E11" s="200">
        <v>0</v>
      </c>
      <c r="F11" s="200">
        <v>0</v>
      </c>
      <c r="G11" s="200">
        <v>0</v>
      </c>
      <c r="H11" s="200">
        <f t="shared" si="1"/>
        <v>104</v>
      </c>
      <c r="I11" s="200">
        <f t="shared" si="0"/>
        <v>107</v>
      </c>
      <c r="J11" s="200">
        <f t="shared" si="0"/>
        <v>211</v>
      </c>
      <c r="K11" s="1512" t="s">
        <v>485</v>
      </c>
    </row>
    <row r="12" spans="1:11" ht="16.5" customHeight="1">
      <c r="A12" s="407" t="s">
        <v>62</v>
      </c>
      <c r="B12" s="1797">
        <v>20</v>
      </c>
      <c r="C12" s="1797">
        <v>32</v>
      </c>
      <c r="D12" s="1797">
        <v>52</v>
      </c>
      <c r="E12" s="200">
        <v>0</v>
      </c>
      <c r="F12" s="200">
        <v>0</v>
      </c>
      <c r="G12" s="200">
        <v>0</v>
      </c>
      <c r="H12" s="200">
        <f t="shared" si="1"/>
        <v>20</v>
      </c>
      <c r="I12" s="200">
        <f t="shared" si="0"/>
        <v>32</v>
      </c>
      <c r="J12" s="200">
        <f t="shared" si="0"/>
        <v>52</v>
      </c>
      <c r="K12" s="1512" t="s">
        <v>486</v>
      </c>
    </row>
    <row r="13" spans="1:11" ht="16.5" customHeight="1">
      <c r="A13" s="407" t="s">
        <v>63</v>
      </c>
      <c r="B13" s="1797">
        <v>98</v>
      </c>
      <c r="C13" s="1797">
        <v>178</v>
      </c>
      <c r="D13" s="1797">
        <v>276</v>
      </c>
      <c r="E13" s="200">
        <v>0</v>
      </c>
      <c r="F13" s="200">
        <v>0</v>
      </c>
      <c r="G13" s="200">
        <v>0</v>
      </c>
      <c r="H13" s="200">
        <f t="shared" si="1"/>
        <v>98</v>
      </c>
      <c r="I13" s="200">
        <f t="shared" si="0"/>
        <v>178</v>
      </c>
      <c r="J13" s="200">
        <f t="shared" si="0"/>
        <v>276</v>
      </c>
      <c r="K13" s="1512" t="s">
        <v>487</v>
      </c>
    </row>
    <row r="14" spans="1:11" ht="16.5" customHeight="1">
      <c r="A14" s="407" t="s">
        <v>64</v>
      </c>
      <c r="B14" s="1797">
        <v>90</v>
      </c>
      <c r="C14" s="1797">
        <v>53</v>
      </c>
      <c r="D14" s="1797">
        <v>143</v>
      </c>
      <c r="E14" s="200">
        <v>0</v>
      </c>
      <c r="F14" s="200">
        <v>0</v>
      </c>
      <c r="G14" s="200">
        <v>0</v>
      </c>
      <c r="H14" s="200">
        <f t="shared" si="1"/>
        <v>90</v>
      </c>
      <c r="I14" s="200">
        <f t="shared" si="0"/>
        <v>53</v>
      </c>
      <c r="J14" s="200">
        <f t="shared" si="0"/>
        <v>143</v>
      </c>
      <c r="K14" s="1512" t="s">
        <v>527</v>
      </c>
    </row>
    <row r="15" spans="1:11" ht="16.5" customHeight="1">
      <c r="A15" s="407" t="s">
        <v>26</v>
      </c>
      <c r="B15" s="1797">
        <v>529</v>
      </c>
      <c r="C15" s="1797">
        <v>959</v>
      </c>
      <c r="D15" s="1797">
        <v>1488</v>
      </c>
      <c r="E15" s="200">
        <v>0</v>
      </c>
      <c r="F15" s="200">
        <v>0</v>
      </c>
      <c r="G15" s="200">
        <v>0</v>
      </c>
      <c r="H15" s="200">
        <f t="shared" si="1"/>
        <v>529</v>
      </c>
      <c r="I15" s="200">
        <f t="shared" si="0"/>
        <v>959</v>
      </c>
      <c r="J15" s="200">
        <f t="shared" si="0"/>
        <v>1488</v>
      </c>
      <c r="K15" s="1512" t="s">
        <v>689</v>
      </c>
    </row>
    <row r="16" spans="1:11" ht="16.5" customHeight="1">
      <c r="A16" s="407" t="s">
        <v>137</v>
      </c>
      <c r="B16" s="1797">
        <v>86</v>
      </c>
      <c r="C16" s="1797">
        <v>143</v>
      </c>
      <c r="D16" s="1797">
        <v>229</v>
      </c>
      <c r="E16" s="200">
        <v>0</v>
      </c>
      <c r="F16" s="200">
        <v>0</v>
      </c>
      <c r="G16" s="200">
        <v>0</v>
      </c>
      <c r="H16" s="200">
        <f t="shared" si="1"/>
        <v>86</v>
      </c>
      <c r="I16" s="200">
        <f t="shared" si="0"/>
        <v>143</v>
      </c>
      <c r="J16" s="200">
        <f t="shared" si="0"/>
        <v>229</v>
      </c>
      <c r="K16" s="1512" t="s">
        <v>727</v>
      </c>
    </row>
    <row r="17" spans="1:11" ht="16.5" customHeight="1">
      <c r="A17" s="407" t="s">
        <v>29</v>
      </c>
      <c r="B17" s="1797">
        <v>484</v>
      </c>
      <c r="C17" s="1797">
        <v>512</v>
      </c>
      <c r="D17" s="1797">
        <v>996</v>
      </c>
      <c r="E17" s="200">
        <v>0</v>
      </c>
      <c r="F17" s="200">
        <v>0</v>
      </c>
      <c r="G17" s="200">
        <v>0</v>
      </c>
      <c r="H17" s="200">
        <f t="shared" si="1"/>
        <v>484</v>
      </c>
      <c r="I17" s="200">
        <f t="shared" si="0"/>
        <v>512</v>
      </c>
      <c r="J17" s="200">
        <f t="shared" si="0"/>
        <v>996</v>
      </c>
      <c r="K17" s="1512" t="s">
        <v>679</v>
      </c>
    </row>
    <row r="18" spans="1:11" ht="16.5" customHeight="1">
      <c r="A18" s="407" t="s">
        <v>68</v>
      </c>
      <c r="B18" s="1797">
        <v>171</v>
      </c>
      <c r="C18" s="1797">
        <v>181</v>
      </c>
      <c r="D18" s="1797">
        <v>352</v>
      </c>
      <c r="E18" s="200">
        <v>0</v>
      </c>
      <c r="F18" s="200">
        <v>0</v>
      </c>
      <c r="G18" s="200">
        <v>0</v>
      </c>
      <c r="H18" s="200">
        <f t="shared" si="1"/>
        <v>171</v>
      </c>
      <c r="I18" s="200">
        <f t="shared" si="0"/>
        <v>181</v>
      </c>
      <c r="J18" s="200">
        <f t="shared" si="0"/>
        <v>352</v>
      </c>
      <c r="K18" s="1512" t="s">
        <v>496</v>
      </c>
    </row>
    <row r="19" spans="1:11" ht="16.5" customHeight="1">
      <c r="A19" s="407" t="s">
        <v>40</v>
      </c>
      <c r="B19" s="1797">
        <v>136</v>
      </c>
      <c r="C19" s="1797">
        <v>18</v>
      </c>
      <c r="D19" s="1797">
        <v>154</v>
      </c>
      <c r="E19" s="200">
        <v>0</v>
      </c>
      <c r="F19" s="200">
        <v>0</v>
      </c>
      <c r="G19" s="200">
        <v>0</v>
      </c>
      <c r="H19" s="200">
        <f>SUM(E19,B19)</f>
        <v>136</v>
      </c>
      <c r="I19" s="200">
        <f>SUM(F19,C19)</f>
        <v>18</v>
      </c>
      <c r="J19" s="200">
        <f>SUM(G19,D19)</f>
        <v>154</v>
      </c>
      <c r="K19" s="1512" t="s">
        <v>1260</v>
      </c>
    </row>
    <row r="20" spans="1:11" ht="16.5" customHeight="1">
      <c r="A20" s="407" t="s">
        <v>171</v>
      </c>
      <c r="B20" s="1797">
        <v>210</v>
      </c>
      <c r="C20" s="1797">
        <v>271</v>
      </c>
      <c r="D20" s="1797">
        <v>481</v>
      </c>
      <c r="E20" s="200">
        <v>0</v>
      </c>
      <c r="F20" s="200">
        <v>0</v>
      </c>
      <c r="G20" s="200">
        <v>0</v>
      </c>
      <c r="H20" s="200">
        <f t="shared" si="1"/>
        <v>210</v>
      </c>
      <c r="I20" s="200">
        <f t="shared" si="0"/>
        <v>271</v>
      </c>
      <c r="J20" s="200">
        <f t="shared" si="0"/>
        <v>481</v>
      </c>
      <c r="K20" s="1512" t="s">
        <v>579</v>
      </c>
    </row>
    <row r="21" spans="1:11" ht="16.5" customHeight="1">
      <c r="A21" s="407" t="s">
        <v>69</v>
      </c>
      <c r="B21" s="1797">
        <v>17</v>
      </c>
      <c r="C21" s="1797">
        <v>29</v>
      </c>
      <c r="D21" s="1797">
        <v>46</v>
      </c>
      <c r="E21" s="200">
        <v>0</v>
      </c>
      <c r="F21" s="200">
        <v>0</v>
      </c>
      <c r="G21" s="200">
        <v>0</v>
      </c>
      <c r="H21" s="200">
        <f t="shared" si="1"/>
        <v>17</v>
      </c>
      <c r="I21" s="200">
        <f t="shared" si="0"/>
        <v>29</v>
      </c>
      <c r="J21" s="200">
        <f t="shared" si="0"/>
        <v>46</v>
      </c>
      <c r="K21" s="1485" t="s">
        <v>498</v>
      </c>
    </row>
    <row r="22" spans="1:11" ht="16.5" customHeight="1">
      <c r="A22" s="407" t="s">
        <v>50</v>
      </c>
      <c r="B22" s="200">
        <f t="shared" ref="B22:J22" si="2">SUM(B9:B21)</f>
        <v>2023</v>
      </c>
      <c r="C22" s="1797">
        <f t="shared" si="2"/>
        <v>2653</v>
      </c>
      <c r="D22" s="1797">
        <f t="shared" si="2"/>
        <v>4676</v>
      </c>
      <c r="E22" s="1797">
        <f t="shared" si="2"/>
        <v>0</v>
      </c>
      <c r="F22" s="1797">
        <f t="shared" si="2"/>
        <v>0</v>
      </c>
      <c r="G22" s="1797">
        <f t="shared" si="2"/>
        <v>0</v>
      </c>
      <c r="H22" s="1797">
        <f t="shared" si="2"/>
        <v>2023</v>
      </c>
      <c r="I22" s="1797">
        <f t="shared" si="2"/>
        <v>2653</v>
      </c>
      <c r="J22" s="1797">
        <f t="shared" si="2"/>
        <v>4676</v>
      </c>
      <c r="K22" s="1512" t="s">
        <v>500</v>
      </c>
    </row>
    <row r="23" spans="1:11" ht="16.5" customHeight="1">
      <c r="A23" s="383" t="s">
        <v>51</v>
      </c>
      <c r="B23" s="403"/>
      <c r="C23" s="403"/>
      <c r="D23" s="403"/>
      <c r="E23" s="403"/>
      <c r="F23" s="403"/>
      <c r="G23" s="403"/>
      <c r="H23" s="403"/>
      <c r="I23" s="403"/>
      <c r="J23" s="403"/>
      <c r="K23" s="1512" t="s">
        <v>582</v>
      </c>
    </row>
    <row r="24" spans="1:11" s="1812" customFormat="1" ht="16.5" customHeight="1">
      <c r="A24" s="1781" t="s">
        <v>60</v>
      </c>
      <c r="B24" s="1792">
        <v>108</v>
      </c>
      <c r="C24" s="1792">
        <v>25</v>
      </c>
      <c r="D24" s="1792">
        <v>133</v>
      </c>
      <c r="E24" s="1792">
        <v>0</v>
      </c>
      <c r="F24" s="1792">
        <v>0</v>
      </c>
      <c r="G24" s="1792">
        <v>0</v>
      </c>
      <c r="H24" s="1792">
        <f>SUM(B24,E24)</f>
        <v>108</v>
      </c>
      <c r="I24" s="1792">
        <f t="shared" ref="I24:J24" si="3">SUM(C24,F24)</f>
        <v>25</v>
      </c>
      <c r="J24" s="1792">
        <f t="shared" si="3"/>
        <v>133</v>
      </c>
      <c r="K24" s="1512" t="s">
        <v>483</v>
      </c>
    </row>
    <row r="25" spans="1:11" s="1812" customFormat="1" ht="16.5" customHeight="1">
      <c r="A25" s="1781" t="s">
        <v>63</v>
      </c>
      <c r="B25" s="1792">
        <v>78</v>
      </c>
      <c r="C25" s="1792">
        <v>24</v>
      </c>
      <c r="D25" s="1792">
        <v>102</v>
      </c>
      <c r="E25" s="1792">
        <v>0</v>
      </c>
      <c r="F25" s="1792">
        <v>0</v>
      </c>
      <c r="G25" s="1792">
        <v>0</v>
      </c>
      <c r="H25" s="1792">
        <f t="shared" ref="H25:H29" si="4">SUM(B25,E25)</f>
        <v>78</v>
      </c>
      <c r="I25" s="1792">
        <f t="shared" ref="I25:I31" si="5">SUM(C25,F25)</f>
        <v>24</v>
      </c>
      <c r="J25" s="1792">
        <f t="shared" ref="J25:J31" si="6">SUM(D25,G25)</f>
        <v>102</v>
      </c>
      <c r="K25" s="1512" t="s">
        <v>487</v>
      </c>
    </row>
    <row r="26" spans="1:11" ht="16.5" customHeight="1">
      <c r="A26" s="407" t="s">
        <v>1261</v>
      </c>
      <c r="B26" s="1797">
        <v>135</v>
      </c>
      <c r="C26" s="1797">
        <v>131</v>
      </c>
      <c r="D26" s="1797">
        <v>266</v>
      </c>
      <c r="E26" s="200">
        <v>0</v>
      </c>
      <c r="F26" s="200">
        <v>0</v>
      </c>
      <c r="G26" s="200">
        <v>0</v>
      </c>
      <c r="H26" s="1792">
        <f t="shared" si="4"/>
        <v>135</v>
      </c>
      <c r="I26" s="1792">
        <f t="shared" si="5"/>
        <v>131</v>
      </c>
      <c r="J26" s="1792">
        <f t="shared" si="6"/>
        <v>266</v>
      </c>
      <c r="K26" s="1512" t="s">
        <v>689</v>
      </c>
    </row>
    <row r="27" spans="1:11" ht="16.5" customHeight="1">
      <c r="A27" s="407" t="s">
        <v>137</v>
      </c>
      <c r="B27" s="1797">
        <v>24</v>
      </c>
      <c r="C27" s="1797">
        <v>13</v>
      </c>
      <c r="D27" s="1797">
        <v>37</v>
      </c>
      <c r="E27" s="200">
        <v>0</v>
      </c>
      <c r="F27" s="200">
        <v>0</v>
      </c>
      <c r="G27" s="200">
        <v>0</v>
      </c>
      <c r="H27" s="1792">
        <f t="shared" si="4"/>
        <v>24</v>
      </c>
      <c r="I27" s="1792">
        <f t="shared" si="5"/>
        <v>13</v>
      </c>
      <c r="J27" s="1792">
        <f t="shared" si="6"/>
        <v>37</v>
      </c>
      <c r="K27" s="42" t="s">
        <v>727</v>
      </c>
    </row>
    <row r="28" spans="1:11" s="1812" customFormat="1" ht="16.5" customHeight="1">
      <c r="A28" s="1796" t="s">
        <v>29</v>
      </c>
      <c r="B28" s="998">
        <v>1</v>
      </c>
      <c r="C28" s="998">
        <v>1</v>
      </c>
      <c r="D28" s="1797">
        <v>2</v>
      </c>
      <c r="E28" s="1797">
        <v>0</v>
      </c>
      <c r="F28" s="1797">
        <v>0</v>
      </c>
      <c r="G28" s="1797">
        <v>0</v>
      </c>
      <c r="H28" s="1792">
        <f t="shared" si="4"/>
        <v>1</v>
      </c>
      <c r="I28" s="1792">
        <f t="shared" si="5"/>
        <v>1</v>
      </c>
      <c r="J28" s="1792">
        <f t="shared" si="6"/>
        <v>2</v>
      </c>
      <c r="K28" s="877" t="s">
        <v>679</v>
      </c>
    </row>
    <row r="29" spans="1:11" s="1812" customFormat="1" ht="16.5" customHeight="1">
      <c r="A29" s="1796" t="s">
        <v>68</v>
      </c>
      <c r="B29" s="998">
        <v>49</v>
      </c>
      <c r="C29" s="998">
        <v>18</v>
      </c>
      <c r="D29" s="1797">
        <v>67</v>
      </c>
      <c r="E29" s="1797">
        <v>0</v>
      </c>
      <c r="F29" s="1797">
        <v>0</v>
      </c>
      <c r="G29" s="1797">
        <v>0</v>
      </c>
      <c r="H29" s="1792">
        <f t="shared" si="4"/>
        <v>49</v>
      </c>
      <c r="I29" s="1792">
        <f t="shared" si="5"/>
        <v>18</v>
      </c>
      <c r="J29" s="1792">
        <f t="shared" si="6"/>
        <v>67</v>
      </c>
      <c r="K29" s="877" t="s">
        <v>496</v>
      </c>
    </row>
    <row r="30" spans="1:11" s="1812" customFormat="1" ht="16.5" customHeight="1">
      <c r="A30" s="1796" t="s">
        <v>40</v>
      </c>
      <c r="B30" s="998">
        <v>1</v>
      </c>
      <c r="C30" s="998">
        <v>0</v>
      </c>
      <c r="D30" s="1797">
        <v>1</v>
      </c>
      <c r="E30" s="1797">
        <v>0</v>
      </c>
      <c r="F30" s="1797">
        <v>0</v>
      </c>
      <c r="G30" s="1797">
        <v>0</v>
      </c>
      <c r="H30" s="1792">
        <f>SUM(B30,E30)</f>
        <v>1</v>
      </c>
      <c r="I30" s="1792">
        <f>SUM(C30,F30)</f>
        <v>0</v>
      </c>
      <c r="J30" s="1792">
        <f>SUM(D30,G30)</f>
        <v>1</v>
      </c>
      <c r="K30" s="877" t="s">
        <v>1260</v>
      </c>
    </row>
    <row r="31" spans="1:11" s="1812" customFormat="1" ht="16.5" customHeight="1">
      <c r="A31" s="2298" t="s">
        <v>69</v>
      </c>
      <c r="B31" s="998">
        <v>28</v>
      </c>
      <c r="C31" s="998">
        <v>42</v>
      </c>
      <c r="D31" s="998">
        <f>SUM(B31:C31)</f>
        <v>70</v>
      </c>
      <c r="E31" s="998">
        <v>0</v>
      </c>
      <c r="F31" s="998">
        <v>0</v>
      </c>
      <c r="G31" s="998">
        <v>0</v>
      </c>
      <c r="H31" s="1795">
        <f>SUM(B31,E31)</f>
        <v>28</v>
      </c>
      <c r="I31" s="1795">
        <f t="shared" si="5"/>
        <v>42</v>
      </c>
      <c r="J31" s="1795">
        <f t="shared" si="6"/>
        <v>70</v>
      </c>
      <c r="K31" s="877" t="s">
        <v>498</v>
      </c>
    </row>
    <row r="32" spans="1:11" ht="16.5" customHeight="1" thickBot="1">
      <c r="A32" s="560" t="s">
        <v>52</v>
      </c>
      <c r="B32" s="502">
        <f t="shared" ref="B32:J32" si="7">SUM(B24:B31)</f>
        <v>424</v>
      </c>
      <c r="C32" s="502">
        <f t="shared" si="7"/>
        <v>254</v>
      </c>
      <c r="D32" s="502">
        <f t="shared" si="7"/>
        <v>678</v>
      </c>
      <c r="E32" s="502">
        <f t="shared" si="7"/>
        <v>0</v>
      </c>
      <c r="F32" s="502">
        <f t="shared" si="7"/>
        <v>0</v>
      </c>
      <c r="G32" s="502">
        <f t="shared" si="7"/>
        <v>0</v>
      </c>
      <c r="H32" s="502">
        <f t="shared" si="7"/>
        <v>424</v>
      </c>
      <c r="I32" s="502">
        <f t="shared" si="7"/>
        <v>254</v>
      </c>
      <c r="J32" s="502">
        <f t="shared" si="7"/>
        <v>678</v>
      </c>
      <c r="K32" s="101" t="s">
        <v>588</v>
      </c>
    </row>
    <row r="33" spans="1:11" ht="16.5" customHeight="1" thickBot="1">
      <c r="A33" s="34" t="s">
        <v>218</v>
      </c>
      <c r="B33" s="53">
        <f t="shared" ref="B33:J33" si="8">SUM(B32,B22)</f>
        <v>2447</v>
      </c>
      <c r="C33" s="53">
        <f t="shared" si="8"/>
        <v>2907</v>
      </c>
      <c r="D33" s="53">
        <f t="shared" si="8"/>
        <v>5354</v>
      </c>
      <c r="E33" s="53">
        <f t="shared" si="8"/>
        <v>0</v>
      </c>
      <c r="F33" s="53">
        <f t="shared" si="8"/>
        <v>0</v>
      </c>
      <c r="G33" s="53">
        <f t="shared" si="8"/>
        <v>0</v>
      </c>
      <c r="H33" s="53">
        <f t="shared" si="8"/>
        <v>2447</v>
      </c>
      <c r="I33" s="53">
        <f t="shared" si="8"/>
        <v>2907</v>
      </c>
      <c r="J33" s="53">
        <f t="shared" si="8"/>
        <v>5354</v>
      </c>
      <c r="K33" s="1432" t="s">
        <v>2351</v>
      </c>
    </row>
    <row r="34" spans="1:11" ht="19.5" thickTop="1">
      <c r="A34" s="4"/>
      <c r="B34" s="3"/>
      <c r="C34" s="3"/>
      <c r="D34" s="3"/>
      <c r="E34" s="3"/>
      <c r="F34" s="3"/>
      <c r="G34" s="3"/>
      <c r="H34" s="3"/>
      <c r="I34" s="3"/>
    </row>
    <row r="35" spans="1:11">
      <c r="A35" s="4"/>
      <c r="B35" s="3"/>
      <c r="C35" s="3"/>
      <c r="D35" s="3"/>
      <c r="E35" s="3"/>
      <c r="F35" s="3"/>
      <c r="G35" s="3"/>
      <c r="H35" s="3"/>
      <c r="I35" s="3"/>
    </row>
    <row r="36" spans="1:11">
      <c r="A36" s="4"/>
      <c r="B36" s="3"/>
      <c r="C36" s="3"/>
      <c r="D36" s="3"/>
      <c r="E36" s="3"/>
      <c r="F36" s="3"/>
      <c r="G36" s="3"/>
      <c r="H36" s="3"/>
      <c r="I36" s="3"/>
    </row>
    <row r="37" spans="1:11">
      <c r="A37" s="4"/>
      <c r="B37" s="3"/>
      <c r="C37" s="3"/>
      <c r="D37" s="3"/>
      <c r="E37" s="3"/>
      <c r="F37" s="3"/>
      <c r="G37" s="3"/>
      <c r="H37" s="3"/>
      <c r="I37" s="3"/>
    </row>
    <row r="38" spans="1:11">
      <c r="A38" s="4"/>
      <c r="B38" s="3"/>
      <c r="C38" s="3"/>
      <c r="D38" s="3"/>
      <c r="E38" s="3"/>
      <c r="F38" s="3"/>
      <c r="G38" s="3"/>
      <c r="H38" s="3"/>
      <c r="I38" s="3"/>
    </row>
    <row r="39" spans="1:11">
      <c r="A39" s="4"/>
      <c r="B39" s="3"/>
      <c r="C39" s="3"/>
      <c r="D39" s="3"/>
      <c r="E39" s="3"/>
      <c r="F39" s="3"/>
      <c r="G39" s="3"/>
      <c r="H39" s="3"/>
      <c r="I39" s="3"/>
    </row>
    <row r="40" spans="1:11">
      <c r="A40" s="4"/>
    </row>
    <row r="52" spans="1:10">
      <c r="A52" s="3248"/>
      <c r="B52" s="3248"/>
      <c r="C52" s="3248"/>
      <c r="D52" s="3248"/>
      <c r="E52" s="3248"/>
      <c r="F52" s="3248"/>
      <c r="G52" s="3248"/>
      <c r="H52" s="3248"/>
      <c r="I52" s="3248"/>
      <c r="J52" s="3248"/>
    </row>
    <row r="300" spans="5:12">
      <c r="E300" s="1812"/>
      <c r="F300" s="1812"/>
      <c r="G300" s="1812"/>
      <c r="H300" s="1812"/>
      <c r="I300" s="1812"/>
      <c r="J300" s="1812"/>
      <c r="K300" s="1812"/>
      <c r="L300" s="1812"/>
    </row>
  </sheetData>
  <mergeCells count="11">
    <mergeCell ref="A52:J52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214"/>
  <sheetViews>
    <sheetView rightToLeft="1" view="pageBreakPreview" topLeftCell="A100" zoomScale="75" zoomScaleNormal="75" zoomScaleSheetLayoutView="75" workbookViewId="0">
      <selection activeCell="R101" sqref="R101"/>
    </sheetView>
  </sheetViews>
  <sheetFormatPr defaultRowHeight="18.75"/>
  <cols>
    <col min="1" max="1" width="19.28515625" style="566" customWidth="1"/>
    <col min="2" max="2" width="14.42578125" style="566" customWidth="1"/>
    <col min="3" max="3" width="9" style="566" customWidth="1"/>
    <col min="4" max="12" width="8.140625" style="566" customWidth="1"/>
    <col min="13" max="13" width="12.28515625" style="549" customWidth="1"/>
    <col min="14" max="14" width="24.42578125" style="549" customWidth="1"/>
    <col min="15" max="15" width="21.140625" style="549" customWidth="1"/>
    <col min="16" max="229" width="9.140625" style="549"/>
    <col min="230" max="230" width="17.28515625" style="549" customWidth="1"/>
    <col min="231" max="231" width="18.5703125" style="549" customWidth="1"/>
    <col min="232" max="232" width="10.7109375" style="549" customWidth="1"/>
    <col min="233" max="244" width="9.85546875" style="549" customWidth="1"/>
    <col min="245" max="485" width="9.140625" style="549"/>
    <col min="486" max="486" width="17.28515625" style="549" customWidth="1"/>
    <col min="487" max="487" width="18.5703125" style="549" customWidth="1"/>
    <col min="488" max="488" width="10.7109375" style="549" customWidth="1"/>
    <col min="489" max="500" width="9.85546875" style="549" customWidth="1"/>
    <col min="501" max="741" width="9.140625" style="549"/>
    <col min="742" max="742" width="17.28515625" style="549" customWidth="1"/>
    <col min="743" max="743" width="18.5703125" style="549" customWidth="1"/>
    <col min="744" max="744" width="10.7109375" style="549" customWidth="1"/>
    <col min="745" max="756" width="9.85546875" style="549" customWidth="1"/>
    <col min="757" max="997" width="9.140625" style="549"/>
    <col min="998" max="998" width="17.28515625" style="549" customWidth="1"/>
    <col min="999" max="999" width="18.5703125" style="549" customWidth="1"/>
    <col min="1000" max="1000" width="10.7109375" style="549" customWidth="1"/>
    <col min="1001" max="1012" width="9.85546875" style="549" customWidth="1"/>
    <col min="1013" max="1253" width="9.140625" style="549"/>
    <col min="1254" max="1254" width="17.28515625" style="549" customWidth="1"/>
    <col min="1255" max="1255" width="18.5703125" style="549" customWidth="1"/>
    <col min="1256" max="1256" width="10.7109375" style="549" customWidth="1"/>
    <col min="1257" max="1268" width="9.85546875" style="549" customWidth="1"/>
    <col min="1269" max="1509" width="9.140625" style="549"/>
    <col min="1510" max="1510" width="17.28515625" style="549" customWidth="1"/>
    <col min="1511" max="1511" width="18.5703125" style="549" customWidth="1"/>
    <col min="1512" max="1512" width="10.7109375" style="549" customWidth="1"/>
    <col min="1513" max="1524" width="9.85546875" style="549" customWidth="1"/>
    <col min="1525" max="1765" width="9.140625" style="549"/>
    <col min="1766" max="1766" width="17.28515625" style="549" customWidth="1"/>
    <col min="1767" max="1767" width="18.5703125" style="549" customWidth="1"/>
    <col min="1768" max="1768" width="10.7109375" style="549" customWidth="1"/>
    <col min="1769" max="1780" width="9.85546875" style="549" customWidth="1"/>
    <col min="1781" max="2021" width="9.140625" style="549"/>
    <col min="2022" max="2022" width="17.28515625" style="549" customWidth="1"/>
    <col min="2023" max="2023" width="18.5703125" style="549" customWidth="1"/>
    <col min="2024" max="2024" width="10.7109375" style="549" customWidth="1"/>
    <col min="2025" max="2036" width="9.85546875" style="549" customWidth="1"/>
    <col min="2037" max="2277" width="9.140625" style="549"/>
    <col min="2278" max="2278" width="17.28515625" style="549" customWidth="1"/>
    <col min="2279" max="2279" width="18.5703125" style="549" customWidth="1"/>
    <col min="2280" max="2280" width="10.7109375" style="549" customWidth="1"/>
    <col min="2281" max="2292" width="9.85546875" style="549" customWidth="1"/>
    <col min="2293" max="2533" width="9.140625" style="549"/>
    <col min="2534" max="2534" width="17.28515625" style="549" customWidth="1"/>
    <col min="2535" max="2535" width="18.5703125" style="549" customWidth="1"/>
    <col min="2536" max="2536" width="10.7109375" style="549" customWidth="1"/>
    <col min="2537" max="2548" width="9.85546875" style="549" customWidth="1"/>
    <col min="2549" max="2789" width="9.140625" style="549"/>
    <col min="2790" max="2790" width="17.28515625" style="549" customWidth="1"/>
    <col min="2791" max="2791" width="18.5703125" style="549" customWidth="1"/>
    <col min="2792" max="2792" width="10.7109375" style="549" customWidth="1"/>
    <col min="2793" max="2804" width="9.85546875" style="549" customWidth="1"/>
    <col min="2805" max="3045" width="9.140625" style="549"/>
    <col min="3046" max="3046" width="17.28515625" style="549" customWidth="1"/>
    <col min="3047" max="3047" width="18.5703125" style="549" customWidth="1"/>
    <col min="3048" max="3048" width="10.7109375" style="549" customWidth="1"/>
    <col min="3049" max="3060" width="9.85546875" style="549" customWidth="1"/>
    <col min="3061" max="3301" width="9.140625" style="549"/>
    <col min="3302" max="3302" width="17.28515625" style="549" customWidth="1"/>
    <col min="3303" max="3303" width="18.5703125" style="549" customWidth="1"/>
    <col min="3304" max="3304" width="10.7109375" style="549" customWidth="1"/>
    <col min="3305" max="3316" width="9.85546875" style="549" customWidth="1"/>
    <col min="3317" max="3557" width="9.140625" style="549"/>
    <col min="3558" max="3558" width="17.28515625" style="549" customWidth="1"/>
    <col min="3559" max="3559" width="18.5703125" style="549" customWidth="1"/>
    <col min="3560" max="3560" width="10.7109375" style="549" customWidth="1"/>
    <col min="3561" max="3572" width="9.85546875" style="549" customWidth="1"/>
    <col min="3573" max="3813" width="9.140625" style="549"/>
    <col min="3814" max="3814" width="17.28515625" style="549" customWidth="1"/>
    <col min="3815" max="3815" width="18.5703125" style="549" customWidth="1"/>
    <col min="3816" max="3816" width="10.7109375" style="549" customWidth="1"/>
    <col min="3817" max="3828" width="9.85546875" style="549" customWidth="1"/>
    <col min="3829" max="4069" width="9.140625" style="549"/>
    <col min="4070" max="4070" width="17.28515625" style="549" customWidth="1"/>
    <col min="4071" max="4071" width="18.5703125" style="549" customWidth="1"/>
    <col min="4072" max="4072" width="10.7109375" style="549" customWidth="1"/>
    <col min="4073" max="4084" width="9.85546875" style="549" customWidth="1"/>
    <col min="4085" max="4325" width="9.140625" style="549"/>
    <col min="4326" max="4326" width="17.28515625" style="549" customWidth="1"/>
    <col min="4327" max="4327" width="18.5703125" style="549" customWidth="1"/>
    <col min="4328" max="4328" width="10.7109375" style="549" customWidth="1"/>
    <col min="4329" max="4340" width="9.85546875" style="549" customWidth="1"/>
    <col min="4341" max="4581" width="9.140625" style="549"/>
    <col min="4582" max="4582" width="17.28515625" style="549" customWidth="1"/>
    <col min="4583" max="4583" width="18.5703125" style="549" customWidth="1"/>
    <col min="4584" max="4584" width="10.7109375" style="549" customWidth="1"/>
    <col min="4585" max="4596" width="9.85546875" style="549" customWidth="1"/>
    <col min="4597" max="4837" width="9.140625" style="549"/>
    <col min="4838" max="4838" width="17.28515625" style="549" customWidth="1"/>
    <col min="4839" max="4839" width="18.5703125" style="549" customWidth="1"/>
    <col min="4840" max="4840" width="10.7109375" style="549" customWidth="1"/>
    <col min="4841" max="4852" width="9.85546875" style="549" customWidth="1"/>
    <col min="4853" max="5093" width="9.140625" style="549"/>
    <col min="5094" max="5094" width="17.28515625" style="549" customWidth="1"/>
    <col min="5095" max="5095" width="18.5703125" style="549" customWidth="1"/>
    <col min="5096" max="5096" width="10.7109375" style="549" customWidth="1"/>
    <col min="5097" max="5108" width="9.85546875" style="549" customWidth="1"/>
    <col min="5109" max="5349" width="9.140625" style="549"/>
    <col min="5350" max="5350" width="17.28515625" style="549" customWidth="1"/>
    <col min="5351" max="5351" width="18.5703125" style="549" customWidth="1"/>
    <col min="5352" max="5352" width="10.7109375" style="549" customWidth="1"/>
    <col min="5353" max="5364" width="9.85546875" style="549" customWidth="1"/>
    <col min="5365" max="5605" width="9.140625" style="549"/>
    <col min="5606" max="5606" width="17.28515625" style="549" customWidth="1"/>
    <col min="5607" max="5607" width="18.5703125" style="549" customWidth="1"/>
    <col min="5608" max="5608" width="10.7109375" style="549" customWidth="1"/>
    <col min="5609" max="5620" width="9.85546875" style="549" customWidth="1"/>
    <col min="5621" max="5861" width="9.140625" style="549"/>
    <col min="5862" max="5862" width="17.28515625" style="549" customWidth="1"/>
    <col min="5863" max="5863" width="18.5703125" style="549" customWidth="1"/>
    <col min="5864" max="5864" width="10.7109375" style="549" customWidth="1"/>
    <col min="5865" max="5876" width="9.85546875" style="549" customWidth="1"/>
    <col min="5877" max="6117" width="9.140625" style="549"/>
    <col min="6118" max="6118" width="17.28515625" style="549" customWidth="1"/>
    <col min="6119" max="6119" width="18.5703125" style="549" customWidth="1"/>
    <col min="6120" max="6120" width="10.7109375" style="549" customWidth="1"/>
    <col min="6121" max="6132" width="9.85546875" style="549" customWidth="1"/>
    <col min="6133" max="6373" width="9.140625" style="549"/>
    <col min="6374" max="6374" width="17.28515625" style="549" customWidth="1"/>
    <col min="6375" max="6375" width="18.5703125" style="549" customWidth="1"/>
    <col min="6376" max="6376" width="10.7109375" style="549" customWidth="1"/>
    <col min="6377" max="6388" width="9.85546875" style="549" customWidth="1"/>
    <col min="6389" max="6629" width="9.140625" style="549"/>
    <col min="6630" max="6630" width="17.28515625" style="549" customWidth="1"/>
    <col min="6631" max="6631" width="18.5703125" style="549" customWidth="1"/>
    <col min="6632" max="6632" width="10.7109375" style="549" customWidth="1"/>
    <col min="6633" max="6644" width="9.85546875" style="549" customWidth="1"/>
    <col min="6645" max="6885" width="9.140625" style="549"/>
    <col min="6886" max="6886" width="17.28515625" style="549" customWidth="1"/>
    <col min="6887" max="6887" width="18.5703125" style="549" customWidth="1"/>
    <col min="6888" max="6888" width="10.7109375" style="549" customWidth="1"/>
    <col min="6889" max="6900" width="9.85546875" style="549" customWidth="1"/>
    <col min="6901" max="7141" width="9.140625" style="549"/>
    <col min="7142" max="7142" width="17.28515625" style="549" customWidth="1"/>
    <col min="7143" max="7143" width="18.5703125" style="549" customWidth="1"/>
    <col min="7144" max="7144" width="10.7109375" style="549" customWidth="1"/>
    <col min="7145" max="7156" width="9.85546875" style="549" customWidth="1"/>
    <col min="7157" max="7397" width="9.140625" style="549"/>
    <col min="7398" max="7398" width="17.28515625" style="549" customWidth="1"/>
    <col min="7399" max="7399" width="18.5703125" style="549" customWidth="1"/>
    <col min="7400" max="7400" width="10.7109375" style="549" customWidth="1"/>
    <col min="7401" max="7412" width="9.85546875" style="549" customWidth="1"/>
    <col min="7413" max="7653" width="9.140625" style="549"/>
    <col min="7654" max="7654" width="17.28515625" style="549" customWidth="1"/>
    <col min="7655" max="7655" width="18.5703125" style="549" customWidth="1"/>
    <col min="7656" max="7656" width="10.7109375" style="549" customWidth="1"/>
    <col min="7657" max="7668" width="9.85546875" style="549" customWidth="1"/>
    <col min="7669" max="7909" width="9.140625" style="549"/>
    <col min="7910" max="7910" width="17.28515625" style="549" customWidth="1"/>
    <col min="7911" max="7911" width="18.5703125" style="549" customWidth="1"/>
    <col min="7912" max="7912" width="10.7109375" style="549" customWidth="1"/>
    <col min="7913" max="7924" width="9.85546875" style="549" customWidth="1"/>
    <col min="7925" max="8165" width="9.140625" style="549"/>
    <col min="8166" max="8166" width="17.28515625" style="549" customWidth="1"/>
    <col min="8167" max="8167" width="18.5703125" style="549" customWidth="1"/>
    <col min="8168" max="8168" width="10.7109375" style="549" customWidth="1"/>
    <col min="8169" max="8180" width="9.85546875" style="549" customWidth="1"/>
    <col min="8181" max="8421" width="9.140625" style="549"/>
    <col min="8422" max="8422" width="17.28515625" style="549" customWidth="1"/>
    <col min="8423" max="8423" width="18.5703125" style="549" customWidth="1"/>
    <col min="8424" max="8424" width="10.7109375" style="549" customWidth="1"/>
    <col min="8425" max="8436" width="9.85546875" style="549" customWidth="1"/>
    <col min="8437" max="8677" width="9.140625" style="549"/>
    <col min="8678" max="8678" width="17.28515625" style="549" customWidth="1"/>
    <col min="8679" max="8679" width="18.5703125" style="549" customWidth="1"/>
    <col min="8680" max="8680" width="10.7109375" style="549" customWidth="1"/>
    <col min="8681" max="8692" width="9.85546875" style="549" customWidth="1"/>
    <col min="8693" max="8933" width="9.140625" style="549"/>
    <col min="8934" max="8934" width="17.28515625" style="549" customWidth="1"/>
    <col min="8935" max="8935" width="18.5703125" style="549" customWidth="1"/>
    <col min="8936" max="8936" width="10.7109375" style="549" customWidth="1"/>
    <col min="8937" max="8948" width="9.85546875" style="549" customWidth="1"/>
    <col min="8949" max="9189" width="9.140625" style="549"/>
    <col min="9190" max="9190" width="17.28515625" style="549" customWidth="1"/>
    <col min="9191" max="9191" width="18.5703125" style="549" customWidth="1"/>
    <col min="9192" max="9192" width="10.7109375" style="549" customWidth="1"/>
    <col min="9193" max="9204" width="9.85546875" style="549" customWidth="1"/>
    <col min="9205" max="9445" width="9.140625" style="549"/>
    <col min="9446" max="9446" width="17.28515625" style="549" customWidth="1"/>
    <col min="9447" max="9447" width="18.5703125" style="549" customWidth="1"/>
    <col min="9448" max="9448" width="10.7109375" style="549" customWidth="1"/>
    <col min="9449" max="9460" width="9.85546875" style="549" customWidth="1"/>
    <col min="9461" max="9701" width="9.140625" style="549"/>
    <col min="9702" max="9702" width="17.28515625" style="549" customWidth="1"/>
    <col min="9703" max="9703" width="18.5703125" style="549" customWidth="1"/>
    <col min="9704" max="9704" width="10.7109375" style="549" customWidth="1"/>
    <col min="9705" max="9716" width="9.85546875" style="549" customWidth="1"/>
    <col min="9717" max="9957" width="9.140625" style="549"/>
    <col min="9958" max="9958" width="17.28515625" style="549" customWidth="1"/>
    <col min="9959" max="9959" width="18.5703125" style="549" customWidth="1"/>
    <col min="9960" max="9960" width="10.7109375" style="549" customWidth="1"/>
    <col min="9961" max="9972" width="9.85546875" style="549" customWidth="1"/>
    <col min="9973" max="10213" width="9.140625" style="549"/>
    <col min="10214" max="10214" width="17.28515625" style="549" customWidth="1"/>
    <col min="10215" max="10215" width="18.5703125" style="549" customWidth="1"/>
    <col min="10216" max="10216" width="10.7109375" style="549" customWidth="1"/>
    <col min="10217" max="10228" width="9.85546875" style="549" customWidth="1"/>
    <col min="10229" max="10469" width="9.140625" style="549"/>
    <col min="10470" max="10470" width="17.28515625" style="549" customWidth="1"/>
    <col min="10471" max="10471" width="18.5703125" style="549" customWidth="1"/>
    <col min="10472" max="10472" width="10.7109375" style="549" customWidth="1"/>
    <col min="10473" max="10484" width="9.85546875" style="549" customWidth="1"/>
    <col min="10485" max="10725" width="9.140625" style="549"/>
    <col min="10726" max="10726" width="17.28515625" style="549" customWidth="1"/>
    <col min="10727" max="10727" width="18.5703125" style="549" customWidth="1"/>
    <col min="10728" max="10728" width="10.7109375" style="549" customWidth="1"/>
    <col min="10729" max="10740" width="9.85546875" style="549" customWidth="1"/>
    <col min="10741" max="10981" width="9.140625" style="549"/>
    <col min="10982" max="10982" width="17.28515625" style="549" customWidth="1"/>
    <col min="10983" max="10983" width="18.5703125" style="549" customWidth="1"/>
    <col min="10984" max="10984" width="10.7109375" style="549" customWidth="1"/>
    <col min="10985" max="10996" width="9.85546875" style="549" customWidth="1"/>
    <col min="10997" max="11237" width="9.140625" style="549"/>
    <col min="11238" max="11238" width="17.28515625" style="549" customWidth="1"/>
    <col min="11239" max="11239" width="18.5703125" style="549" customWidth="1"/>
    <col min="11240" max="11240" width="10.7109375" style="549" customWidth="1"/>
    <col min="11241" max="11252" width="9.85546875" style="549" customWidth="1"/>
    <col min="11253" max="11493" width="9.140625" style="549"/>
    <col min="11494" max="11494" width="17.28515625" style="549" customWidth="1"/>
    <col min="11495" max="11495" width="18.5703125" style="549" customWidth="1"/>
    <col min="11496" max="11496" width="10.7109375" style="549" customWidth="1"/>
    <col min="11497" max="11508" width="9.85546875" style="549" customWidth="1"/>
    <col min="11509" max="11749" width="9.140625" style="549"/>
    <col min="11750" max="11750" width="17.28515625" style="549" customWidth="1"/>
    <col min="11751" max="11751" width="18.5703125" style="549" customWidth="1"/>
    <col min="11752" max="11752" width="10.7109375" style="549" customWidth="1"/>
    <col min="11753" max="11764" width="9.85546875" style="549" customWidth="1"/>
    <col min="11765" max="12005" width="9.140625" style="549"/>
    <col min="12006" max="12006" width="17.28515625" style="549" customWidth="1"/>
    <col min="12007" max="12007" width="18.5703125" style="549" customWidth="1"/>
    <col min="12008" max="12008" width="10.7109375" style="549" customWidth="1"/>
    <col min="12009" max="12020" width="9.85546875" style="549" customWidth="1"/>
    <col min="12021" max="12261" width="9.140625" style="549"/>
    <col min="12262" max="12262" width="17.28515625" style="549" customWidth="1"/>
    <col min="12263" max="12263" width="18.5703125" style="549" customWidth="1"/>
    <col min="12264" max="12264" width="10.7109375" style="549" customWidth="1"/>
    <col min="12265" max="12276" width="9.85546875" style="549" customWidth="1"/>
    <col min="12277" max="12517" width="9.140625" style="549"/>
    <col min="12518" max="12518" width="17.28515625" style="549" customWidth="1"/>
    <col min="12519" max="12519" width="18.5703125" style="549" customWidth="1"/>
    <col min="12520" max="12520" width="10.7109375" style="549" customWidth="1"/>
    <col min="12521" max="12532" width="9.85546875" style="549" customWidth="1"/>
    <col min="12533" max="12773" width="9.140625" style="549"/>
    <col min="12774" max="12774" width="17.28515625" style="549" customWidth="1"/>
    <col min="12775" max="12775" width="18.5703125" style="549" customWidth="1"/>
    <col min="12776" max="12776" width="10.7109375" style="549" customWidth="1"/>
    <col min="12777" max="12788" width="9.85546875" style="549" customWidth="1"/>
    <col min="12789" max="13029" width="9.140625" style="549"/>
    <col min="13030" max="13030" width="17.28515625" style="549" customWidth="1"/>
    <col min="13031" max="13031" width="18.5703125" style="549" customWidth="1"/>
    <col min="13032" max="13032" width="10.7109375" style="549" customWidth="1"/>
    <col min="13033" max="13044" width="9.85546875" style="549" customWidth="1"/>
    <col min="13045" max="13285" width="9.140625" style="549"/>
    <col min="13286" max="13286" width="17.28515625" style="549" customWidth="1"/>
    <col min="13287" max="13287" width="18.5703125" style="549" customWidth="1"/>
    <col min="13288" max="13288" width="10.7109375" style="549" customWidth="1"/>
    <col min="13289" max="13300" width="9.85546875" style="549" customWidth="1"/>
    <col min="13301" max="13541" width="9.140625" style="549"/>
    <col min="13542" max="13542" width="17.28515625" style="549" customWidth="1"/>
    <col min="13543" max="13543" width="18.5703125" style="549" customWidth="1"/>
    <col min="13544" max="13544" width="10.7109375" style="549" customWidth="1"/>
    <col min="13545" max="13556" width="9.85546875" style="549" customWidth="1"/>
    <col min="13557" max="13797" width="9.140625" style="549"/>
    <col min="13798" max="13798" width="17.28515625" style="549" customWidth="1"/>
    <col min="13799" max="13799" width="18.5703125" style="549" customWidth="1"/>
    <col min="13800" max="13800" width="10.7109375" style="549" customWidth="1"/>
    <col min="13801" max="13812" width="9.85546875" style="549" customWidth="1"/>
    <col min="13813" max="14053" width="9.140625" style="549"/>
    <col min="14054" max="14054" width="17.28515625" style="549" customWidth="1"/>
    <col min="14055" max="14055" width="18.5703125" style="549" customWidth="1"/>
    <col min="14056" max="14056" width="10.7109375" style="549" customWidth="1"/>
    <col min="14057" max="14068" width="9.85546875" style="549" customWidth="1"/>
    <col min="14069" max="14309" width="9.140625" style="549"/>
    <col min="14310" max="14310" width="17.28515625" style="549" customWidth="1"/>
    <col min="14311" max="14311" width="18.5703125" style="549" customWidth="1"/>
    <col min="14312" max="14312" width="10.7109375" style="549" customWidth="1"/>
    <col min="14313" max="14324" width="9.85546875" style="549" customWidth="1"/>
    <col min="14325" max="14565" width="9.140625" style="549"/>
    <col min="14566" max="14566" width="17.28515625" style="549" customWidth="1"/>
    <col min="14567" max="14567" width="18.5703125" style="549" customWidth="1"/>
    <col min="14568" max="14568" width="10.7109375" style="549" customWidth="1"/>
    <col min="14569" max="14580" width="9.85546875" style="549" customWidth="1"/>
    <col min="14581" max="14821" width="9.140625" style="549"/>
    <col min="14822" max="14822" width="17.28515625" style="549" customWidth="1"/>
    <col min="14823" max="14823" width="18.5703125" style="549" customWidth="1"/>
    <col min="14824" max="14824" width="10.7109375" style="549" customWidth="1"/>
    <col min="14825" max="14836" width="9.85546875" style="549" customWidth="1"/>
    <col min="14837" max="15077" width="9.140625" style="549"/>
    <col min="15078" max="15078" width="17.28515625" style="549" customWidth="1"/>
    <col min="15079" max="15079" width="18.5703125" style="549" customWidth="1"/>
    <col min="15080" max="15080" width="10.7109375" style="549" customWidth="1"/>
    <col min="15081" max="15092" width="9.85546875" style="549" customWidth="1"/>
    <col min="15093" max="15333" width="9.140625" style="549"/>
    <col min="15334" max="15334" width="17.28515625" style="549" customWidth="1"/>
    <col min="15335" max="15335" width="18.5703125" style="549" customWidth="1"/>
    <col min="15336" max="15336" width="10.7109375" style="549" customWidth="1"/>
    <col min="15337" max="15348" width="9.85546875" style="549" customWidth="1"/>
    <col min="15349" max="15589" width="9.140625" style="549"/>
    <col min="15590" max="15590" width="17.28515625" style="549" customWidth="1"/>
    <col min="15591" max="15591" width="18.5703125" style="549" customWidth="1"/>
    <col min="15592" max="15592" width="10.7109375" style="549" customWidth="1"/>
    <col min="15593" max="15604" width="9.85546875" style="549" customWidth="1"/>
    <col min="15605" max="15845" width="9.140625" style="549"/>
    <col min="15846" max="15846" width="17.28515625" style="549" customWidth="1"/>
    <col min="15847" max="15847" width="18.5703125" style="549" customWidth="1"/>
    <col min="15848" max="15848" width="10.7109375" style="549" customWidth="1"/>
    <col min="15849" max="15860" width="9.85546875" style="549" customWidth="1"/>
    <col min="15861" max="16101" width="9.140625" style="549"/>
    <col min="16102" max="16102" width="17.28515625" style="549" customWidth="1"/>
    <col min="16103" max="16103" width="18.5703125" style="549" customWidth="1"/>
    <col min="16104" max="16104" width="10.7109375" style="549" customWidth="1"/>
    <col min="16105" max="16116" width="9.85546875" style="549" customWidth="1"/>
    <col min="16117" max="16384" width="9.140625" style="549"/>
  </cols>
  <sheetData>
    <row r="1" spans="1:15" s="532" customFormat="1" ht="26.25" customHeight="1">
      <c r="A1" s="2693" t="s">
        <v>1935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s="532" customFormat="1" ht="36" customHeight="1">
      <c r="A2" s="3274" t="s">
        <v>1934</v>
      </c>
      <c r="B2" s="3274"/>
      <c r="C2" s="3274"/>
      <c r="D2" s="3274"/>
      <c r="E2" s="3274"/>
      <c r="F2" s="3274"/>
      <c r="G2" s="3274"/>
      <c r="H2" s="3274"/>
      <c r="I2" s="3274"/>
      <c r="J2" s="3274"/>
      <c r="K2" s="3274"/>
      <c r="L2" s="3274"/>
      <c r="M2" s="3274"/>
      <c r="N2" s="3274"/>
      <c r="O2" s="3274"/>
    </row>
    <row r="3" spans="1:15" s="532" customFormat="1" ht="18.75" customHeight="1" thickBot="1">
      <c r="A3" s="775" t="s">
        <v>2143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20"/>
      <c r="N3" s="534"/>
      <c r="O3" s="78" t="s">
        <v>2221</v>
      </c>
    </row>
    <row r="4" spans="1:15" s="534" customFormat="1" ht="24" customHeight="1" thickTop="1">
      <c r="A4" s="3275" t="s">
        <v>1636</v>
      </c>
      <c r="B4" s="3275" t="s">
        <v>54</v>
      </c>
      <c r="C4" s="3275" t="s">
        <v>55</v>
      </c>
      <c r="D4" s="2838" t="s">
        <v>45</v>
      </c>
      <c r="E4" s="2838"/>
      <c r="F4" s="2838"/>
      <c r="G4" s="2838" t="s">
        <v>46</v>
      </c>
      <c r="H4" s="2838"/>
      <c r="I4" s="2838"/>
      <c r="J4" s="2838" t="s">
        <v>47</v>
      </c>
      <c r="K4" s="2838"/>
      <c r="L4" s="2838"/>
      <c r="M4" s="2826" t="s">
        <v>503</v>
      </c>
      <c r="N4" s="2826" t="s">
        <v>509</v>
      </c>
      <c r="O4" s="2826" t="s">
        <v>1296</v>
      </c>
    </row>
    <row r="5" spans="1:15" s="534" customFormat="1" ht="24" customHeight="1">
      <c r="A5" s="3276"/>
      <c r="B5" s="3276"/>
      <c r="C5" s="3276"/>
      <c r="D5" s="2818" t="s">
        <v>1673</v>
      </c>
      <c r="E5" s="2818"/>
      <c r="F5" s="2818"/>
      <c r="G5" s="2818" t="s">
        <v>463</v>
      </c>
      <c r="H5" s="2818"/>
      <c r="I5" s="2818"/>
      <c r="J5" s="2818" t="s">
        <v>464</v>
      </c>
      <c r="K5" s="2818"/>
      <c r="L5" s="2818"/>
      <c r="M5" s="2827"/>
      <c r="N5" s="2827"/>
      <c r="O5" s="2827"/>
    </row>
    <row r="6" spans="1:15" s="534" customFormat="1" ht="24" customHeight="1">
      <c r="A6" s="3276"/>
      <c r="B6" s="3276"/>
      <c r="C6" s="3276"/>
      <c r="D6" s="739" t="s">
        <v>931</v>
      </c>
      <c r="E6" s="739" t="s">
        <v>1126</v>
      </c>
      <c r="F6" s="1496" t="s">
        <v>954</v>
      </c>
      <c r="G6" s="739" t="s">
        <v>931</v>
      </c>
      <c r="H6" s="739" t="s">
        <v>1126</v>
      </c>
      <c r="I6" s="1496" t="s">
        <v>954</v>
      </c>
      <c r="J6" s="739" t="s">
        <v>931</v>
      </c>
      <c r="K6" s="739" t="s">
        <v>1126</v>
      </c>
      <c r="L6" s="1496" t="s">
        <v>954</v>
      </c>
      <c r="M6" s="2827"/>
      <c r="N6" s="2827"/>
      <c r="O6" s="2827"/>
    </row>
    <row r="7" spans="1:15" s="534" customFormat="1" ht="24" customHeight="1" thickBot="1">
      <c r="A7" s="3277"/>
      <c r="B7" s="3277"/>
      <c r="C7" s="3277"/>
      <c r="D7" s="1500" t="s">
        <v>934</v>
      </c>
      <c r="E7" s="1500" t="s">
        <v>935</v>
      </c>
      <c r="F7" s="1500" t="s">
        <v>936</v>
      </c>
      <c r="G7" s="1500" t="s">
        <v>934</v>
      </c>
      <c r="H7" s="1500" t="s">
        <v>935</v>
      </c>
      <c r="I7" s="1500" t="s">
        <v>936</v>
      </c>
      <c r="J7" s="1500" t="s">
        <v>934</v>
      </c>
      <c r="K7" s="1500" t="s">
        <v>935</v>
      </c>
      <c r="L7" s="1500" t="s">
        <v>936</v>
      </c>
      <c r="M7" s="2828"/>
      <c r="N7" s="2828"/>
      <c r="O7" s="2828"/>
    </row>
    <row r="8" spans="1:15" ht="25.5" customHeight="1">
      <c r="A8" s="1511" t="s">
        <v>48</v>
      </c>
      <c r="B8" s="1511"/>
      <c r="C8" s="70"/>
      <c r="D8" s="70"/>
      <c r="E8" s="70"/>
      <c r="F8" s="70"/>
      <c r="G8" s="70"/>
      <c r="H8" s="70"/>
      <c r="I8" s="70"/>
      <c r="J8" s="70"/>
      <c r="K8" s="70"/>
      <c r="L8" s="551"/>
      <c r="M8" s="249"/>
      <c r="N8" s="1185"/>
      <c r="O8" s="1185" t="s">
        <v>504</v>
      </c>
    </row>
    <row r="9" spans="1:15" ht="24" customHeight="1">
      <c r="A9" s="2472" t="s">
        <v>1259</v>
      </c>
      <c r="B9" s="1052" t="s">
        <v>70</v>
      </c>
      <c r="C9" s="1186"/>
      <c r="D9" s="1780">
        <v>17</v>
      </c>
      <c r="E9" s="1780">
        <v>46</v>
      </c>
      <c r="F9" s="1780">
        <v>63</v>
      </c>
      <c r="G9" s="1052">
        <v>0</v>
      </c>
      <c r="H9" s="1052">
        <v>0</v>
      </c>
      <c r="I9" s="1052">
        <v>0</v>
      </c>
      <c r="J9" s="1052">
        <f>SUM(G9,D9)</f>
        <v>17</v>
      </c>
      <c r="K9" s="1052">
        <f t="shared" ref="K9:L16" si="0">SUM(H9,E9)</f>
        <v>46</v>
      </c>
      <c r="L9" s="1052">
        <f t="shared" si="0"/>
        <v>63</v>
      </c>
      <c r="M9" s="1187"/>
      <c r="N9" s="1187" t="s">
        <v>506</v>
      </c>
      <c r="O9" s="2535" t="s">
        <v>589</v>
      </c>
    </row>
    <row r="10" spans="1:15" ht="28.5" customHeight="1">
      <c r="A10" s="3151" t="s">
        <v>60</v>
      </c>
      <c r="B10" s="1052" t="s">
        <v>187</v>
      </c>
      <c r="C10" s="1186"/>
      <c r="D10" s="1780">
        <v>11</v>
      </c>
      <c r="E10" s="1780">
        <v>29</v>
      </c>
      <c r="F10" s="1780">
        <v>40</v>
      </c>
      <c r="G10" s="1052">
        <v>0</v>
      </c>
      <c r="H10" s="1052">
        <v>0</v>
      </c>
      <c r="I10" s="1052">
        <v>0</v>
      </c>
      <c r="J10" s="1052">
        <f t="shared" ref="J10:J16" si="1">SUM(G10,D10)</f>
        <v>11</v>
      </c>
      <c r="K10" s="1052">
        <f t="shared" si="0"/>
        <v>29</v>
      </c>
      <c r="L10" s="1052">
        <f t="shared" si="0"/>
        <v>40</v>
      </c>
      <c r="M10" s="1187"/>
      <c r="N10" s="249" t="s">
        <v>592</v>
      </c>
      <c r="O10" s="3249" t="s">
        <v>483</v>
      </c>
    </row>
    <row r="11" spans="1:15" ht="30.75" customHeight="1">
      <c r="A11" s="3151"/>
      <c r="B11" s="1052" t="s">
        <v>1262</v>
      </c>
      <c r="C11" s="1186"/>
      <c r="D11" s="1780">
        <v>13</v>
      </c>
      <c r="E11" s="1780">
        <v>13</v>
      </c>
      <c r="F11" s="1780">
        <v>26</v>
      </c>
      <c r="G11" s="1052">
        <v>0</v>
      </c>
      <c r="H11" s="1052">
        <v>0</v>
      </c>
      <c r="I11" s="1052">
        <v>0</v>
      </c>
      <c r="J11" s="1052">
        <f t="shared" si="1"/>
        <v>13</v>
      </c>
      <c r="K11" s="1052">
        <f t="shared" si="0"/>
        <v>13</v>
      </c>
      <c r="L11" s="1052">
        <f t="shared" si="0"/>
        <v>26</v>
      </c>
      <c r="M11" s="1187"/>
      <c r="N11" s="1079" t="s">
        <v>1263</v>
      </c>
      <c r="O11" s="3269"/>
    </row>
    <row r="12" spans="1:15" ht="28.5" customHeight="1">
      <c r="A12" s="3151"/>
      <c r="B12" s="1052" t="s">
        <v>1264</v>
      </c>
      <c r="C12" s="1186"/>
      <c r="D12" s="1780">
        <v>4</v>
      </c>
      <c r="E12" s="1780">
        <v>11</v>
      </c>
      <c r="F12" s="1780">
        <v>15</v>
      </c>
      <c r="G12" s="1052">
        <v>0</v>
      </c>
      <c r="H12" s="1052">
        <v>0</v>
      </c>
      <c r="I12" s="1052">
        <v>0</v>
      </c>
      <c r="J12" s="1052">
        <f t="shared" si="1"/>
        <v>4</v>
      </c>
      <c r="K12" s="1052">
        <f t="shared" si="0"/>
        <v>11</v>
      </c>
      <c r="L12" s="1052">
        <f t="shared" si="0"/>
        <v>15</v>
      </c>
      <c r="M12" s="1187"/>
      <c r="N12" s="1079" t="s">
        <v>645</v>
      </c>
      <c r="O12" s="3269"/>
    </row>
    <row r="13" spans="1:15" ht="28.5" customHeight="1">
      <c r="A13" s="3151"/>
      <c r="B13" s="1052" t="s">
        <v>226</v>
      </c>
      <c r="C13" s="1186"/>
      <c r="D13" s="1780">
        <v>7</v>
      </c>
      <c r="E13" s="1780">
        <v>14</v>
      </c>
      <c r="F13" s="1780">
        <v>21</v>
      </c>
      <c r="G13" s="1052">
        <v>0</v>
      </c>
      <c r="H13" s="1052">
        <v>0</v>
      </c>
      <c r="I13" s="1052">
        <v>0</v>
      </c>
      <c r="J13" s="1052">
        <f t="shared" si="1"/>
        <v>7</v>
      </c>
      <c r="K13" s="1052">
        <f t="shared" si="0"/>
        <v>14</v>
      </c>
      <c r="L13" s="1052">
        <f t="shared" si="0"/>
        <v>21</v>
      </c>
      <c r="M13" s="1187"/>
      <c r="N13" s="1079" t="s">
        <v>682</v>
      </c>
      <c r="O13" s="3269"/>
    </row>
    <row r="14" spans="1:15" ht="28.5" customHeight="1">
      <c r="A14" s="3151"/>
      <c r="B14" s="1052" t="s">
        <v>1137</v>
      </c>
      <c r="C14" s="1186"/>
      <c r="D14" s="1780">
        <v>10</v>
      </c>
      <c r="E14" s="1780">
        <v>29</v>
      </c>
      <c r="F14" s="1780">
        <v>39</v>
      </c>
      <c r="G14" s="1052">
        <v>0</v>
      </c>
      <c r="H14" s="1052">
        <v>0</v>
      </c>
      <c r="I14" s="1052">
        <v>0</v>
      </c>
      <c r="J14" s="1052">
        <f t="shared" si="1"/>
        <v>10</v>
      </c>
      <c r="K14" s="1052">
        <f t="shared" si="0"/>
        <v>29</v>
      </c>
      <c r="L14" s="1052">
        <f t="shared" si="0"/>
        <v>39</v>
      </c>
      <c r="M14" s="1187"/>
      <c r="N14" s="1187" t="s">
        <v>507</v>
      </c>
      <c r="O14" s="3269"/>
    </row>
    <row r="15" spans="1:15" ht="28.5" customHeight="1">
      <c r="A15" s="3151"/>
      <c r="B15" s="1052" t="s">
        <v>1265</v>
      </c>
      <c r="C15" s="1186"/>
      <c r="D15" s="1780">
        <v>8</v>
      </c>
      <c r="E15" s="1780">
        <v>16</v>
      </c>
      <c r="F15" s="1780">
        <v>24</v>
      </c>
      <c r="G15" s="1052">
        <v>0</v>
      </c>
      <c r="H15" s="1052">
        <v>0</v>
      </c>
      <c r="I15" s="1052">
        <v>0</v>
      </c>
      <c r="J15" s="1052">
        <f t="shared" si="1"/>
        <v>8</v>
      </c>
      <c r="K15" s="1052">
        <f t="shared" si="0"/>
        <v>16</v>
      </c>
      <c r="L15" s="1052">
        <f t="shared" si="0"/>
        <v>24</v>
      </c>
      <c r="M15" s="1187"/>
      <c r="N15" s="1187" t="s">
        <v>1719</v>
      </c>
      <c r="O15" s="3269"/>
    </row>
    <row r="16" spans="1:15" ht="28.5" customHeight="1">
      <c r="A16" s="3151"/>
      <c r="B16" s="1052" t="s">
        <v>1266</v>
      </c>
      <c r="C16" s="1186"/>
      <c r="D16" s="1780">
        <v>8</v>
      </c>
      <c r="E16" s="1780">
        <v>12</v>
      </c>
      <c r="F16" s="1780">
        <v>20</v>
      </c>
      <c r="G16" s="1052">
        <v>0</v>
      </c>
      <c r="H16" s="1052">
        <v>0</v>
      </c>
      <c r="I16" s="1052">
        <v>0</v>
      </c>
      <c r="J16" s="1052">
        <f t="shared" si="1"/>
        <v>8</v>
      </c>
      <c r="K16" s="1052">
        <f t="shared" si="0"/>
        <v>12</v>
      </c>
      <c r="L16" s="1052">
        <f t="shared" si="0"/>
        <v>20</v>
      </c>
      <c r="M16" s="1187"/>
      <c r="N16" s="1079" t="s">
        <v>704</v>
      </c>
      <c r="O16" s="3250"/>
    </row>
    <row r="17" spans="1:15" ht="22.5" customHeight="1">
      <c r="A17" s="2825" t="s">
        <v>219</v>
      </c>
      <c r="B17" s="2860"/>
      <c r="C17" s="1188"/>
      <c r="D17" s="426">
        <f>SUM(D10:D16)</f>
        <v>61</v>
      </c>
      <c r="E17" s="426">
        <f t="shared" ref="E17:L17" si="2">SUM(E10:E16)</f>
        <v>124</v>
      </c>
      <c r="F17" s="426">
        <f t="shared" si="2"/>
        <v>185</v>
      </c>
      <c r="G17" s="426">
        <f t="shared" si="2"/>
        <v>0</v>
      </c>
      <c r="H17" s="426">
        <f t="shared" si="2"/>
        <v>0</v>
      </c>
      <c r="I17" s="426">
        <f t="shared" si="2"/>
        <v>0</v>
      </c>
      <c r="J17" s="426">
        <f t="shared" si="2"/>
        <v>61</v>
      </c>
      <c r="K17" s="426">
        <f t="shared" si="2"/>
        <v>124</v>
      </c>
      <c r="L17" s="1052">
        <f t="shared" si="2"/>
        <v>185</v>
      </c>
      <c r="M17" s="1187"/>
      <c r="N17" s="2810" t="s">
        <v>2342</v>
      </c>
      <c r="O17" s="2810"/>
    </row>
    <row r="18" spans="1:15" s="561" customFormat="1" ht="20.25" customHeight="1">
      <c r="A18" s="2804" t="s">
        <v>61</v>
      </c>
      <c r="B18" s="1052" t="s">
        <v>74</v>
      </c>
      <c r="C18" s="1052"/>
      <c r="D18" s="1780">
        <v>27</v>
      </c>
      <c r="E18" s="1780">
        <v>13</v>
      </c>
      <c r="F18" s="1780">
        <v>40</v>
      </c>
      <c r="G18" s="1052">
        <v>0</v>
      </c>
      <c r="H18" s="1052">
        <v>0</v>
      </c>
      <c r="I18" s="1052">
        <v>0</v>
      </c>
      <c r="J18" s="1052">
        <f>SUM(G18,D18)</f>
        <v>27</v>
      </c>
      <c r="K18" s="1052">
        <f t="shared" ref="K18:L21" si="3">SUM(H18,E18)</f>
        <v>13</v>
      </c>
      <c r="L18" s="1052">
        <f t="shared" si="3"/>
        <v>40</v>
      </c>
      <c r="M18" s="1187"/>
      <c r="N18" s="1187" t="s">
        <v>691</v>
      </c>
      <c r="O18" s="3249" t="s">
        <v>485</v>
      </c>
    </row>
    <row r="19" spans="1:15" s="561" customFormat="1" ht="24.75" customHeight="1">
      <c r="A19" s="2805"/>
      <c r="B19" s="1052" t="s">
        <v>73</v>
      </c>
      <c r="C19" s="1052"/>
      <c r="D19" s="1780">
        <v>33</v>
      </c>
      <c r="E19" s="1780">
        <v>36</v>
      </c>
      <c r="F19" s="1780">
        <v>69</v>
      </c>
      <c r="G19" s="1052">
        <v>0</v>
      </c>
      <c r="H19" s="1052">
        <v>0</v>
      </c>
      <c r="I19" s="1052">
        <v>0</v>
      </c>
      <c r="J19" s="1052">
        <f t="shared" ref="J19:J21" si="4">SUM(G19,D19)</f>
        <v>33</v>
      </c>
      <c r="K19" s="1052">
        <f t="shared" si="3"/>
        <v>36</v>
      </c>
      <c r="L19" s="1052">
        <f t="shared" si="3"/>
        <v>69</v>
      </c>
      <c r="M19" s="1187"/>
      <c r="N19" s="1187" t="s">
        <v>512</v>
      </c>
      <c r="O19" s="3269"/>
    </row>
    <row r="20" spans="1:15" s="561" customFormat="1" ht="20.25" customHeight="1">
      <c r="A20" s="2805"/>
      <c r="B20" s="1052" t="s">
        <v>1267</v>
      </c>
      <c r="C20" s="1052"/>
      <c r="D20" s="1780">
        <v>27</v>
      </c>
      <c r="E20" s="1780">
        <v>32</v>
      </c>
      <c r="F20" s="1780">
        <v>59</v>
      </c>
      <c r="G20" s="1052">
        <v>0</v>
      </c>
      <c r="H20" s="1052">
        <v>0</v>
      </c>
      <c r="I20" s="1052">
        <v>0</v>
      </c>
      <c r="J20" s="1052">
        <f t="shared" si="4"/>
        <v>27</v>
      </c>
      <c r="K20" s="1052">
        <f t="shared" si="3"/>
        <v>32</v>
      </c>
      <c r="L20" s="1052">
        <f t="shared" si="3"/>
        <v>59</v>
      </c>
      <c r="M20" s="1187"/>
      <c r="N20" s="1187" t="s">
        <v>1720</v>
      </c>
      <c r="O20" s="3269"/>
    </row>
    <row r="21" spans="1:15" s="561" customFormat="1" ht="28.5" customHeight="1">
      <c r="A21" s="2805"/>
      <c r="B21" s="1059" t="s">
        <v>1268</v>
      </c>
      <c r="C21" s="1059"/>
      <c r="D21" s="1791">
        <v>17</v>
      </c>
      <c r="E21" s="1791">
        <v>26</v>
      </c>
      <c r="F21" s="1791">
        <v>43</v>
      </c>
      <c r="G21" s="1059">
        <v>0</v>
      </c>
      <c r="H21" s="1059">
        <v>0</v>
      </c>
      <c r="I21" s="1059">
        <v>0</v>
      </c>
      <c r="J21" s="1059">
        <f t="shared" si="4"/>
        <v>17</v>
      </c>
      <c r="K21" s="1059">
        <f t="shared" si="3"/>
        <v>26</v>
      </c>
      <c r="L21" s="1059">
        <f t="shared" si="3"/>
        <v>43</v>
      </c>
      <c r="M21" s="1189"/>
      <c r="N21" s="1189" t="s">
        <v>1721</v>
      </c>
      <c r="O21" s="3269"/>
    </row>
    <row r="22" spans="1:15" ht="25.5" customHeight="1" thickBot="1">
      <c r="A22" s="3135" t="s">
        <v>219</v>
      </c>
      <c r="B22" s="3135"/>
      <c r="C22" s="665"/>
      <c r="D22" s="1466">
        <f>SUM(D18:D21)</f>
        <v>104</v>
      </c>
      <c r="E22" s="1466">
        <f t="shared" ref="E22:L22" si="5">SUM(E18:E21)</f>
        <v>107</v>
      </c>
      <c r="F22" s="1466">
        <f t="shared" si="5"/>
        <v>211</v>
      </c>
      <c r="G22" s="1466">
        <f t="shared" si="5"/>
        <v>0</v>
      </c>
      <c r="H22" s="1466">
        <f t="shared" si="5"/>
        <v>0</v>
      </c>
      <c r="I22" s="1466">
        <f t="shared" si="5"/>
        <v>0</v>
      </c>
      <c r="J22" s="1466">
        <f t="shared" si="5"/>
        <v>104</v>
      </c>
      <c r="K22" s="1466">
        <f t="shared" si="5"/>
        <v>107</v>
      </c>
      <c r="L22" s="1466">
        <f t="shared" si="5"/>
        <v>211</v>
      </c>
      <c r="M22" s="2536"/>
      <c r="N22" s="2817" t="s">
        <v>2342</v>
      </c>
      <c r="O22" s="2817"/>
    </row>
    <row r="23" spans="1:15" ht="28.5" customHeight="1" thickTop="1">
      <c r="A23" s="1062"/>
      <c r="B23" s="1062"/>
      <c r="C23" s="70"/>
      <c r="D23" s="1050"/>
      <c r="E23" s="1050"/>
      <c r="F23" s="1050"/>
      <c r="G23" s="1050"/>
      <c r="H23" s="1050"/>
      <c r="I23" s="1050"/>
      <c r="J23" s="1050"/>
      <c r="K23" s="1050"/>
      <c r="L23" s="1050"/>
      <c r="M23" s="1190"/>
      <c r="N23" s="1063"/>
      <c r="O23" s="1063"/>
    </row>
    <row r="24" spans="1:15" ht="28.5" customHeight="1">
      <c r="A24" s="1062"/>
      <c r="B24" s="1062"/>
      <c r="C24" s="70"/>
      <c r="D24" s="1050"/>
      <c r="E24" s="1050"/>
      <c r="F24" s="1050"/>
      <c r="G24" s="1050"/>
      <c r="H24" s="1050"/>
      <c r="I24" s="1050"/>
      <c r="J24" s="1050"/>
      <c r="K24" s="1050"/>
      <c r="L24" s="1050"/>
      <c r="M24" s="1190"/>
      <c r="N24" s="1063"/>
      <c r="O24" s="1063"/>
    </row>
    <row r="25" spans="1:15" ht="31.5" customHeight="1" thickBot="1">
      <c r="A25" s="1191" t="s">
        <v>2222</v>
      </c>
      <c r="B25" s="1191"/>
      <c r="C25" s="1162"/>
      <c r="D25" s="1162"/>
      <c r="E25" s="1162"/>
      <c r="F25" s="1162"/>
      <c r="G25" s="1162"/>
      <c r="H25" s="1162"/>
      <c r="I25" s="1162"/>
      <c r="J25" s="1162"/>
      <c r="K25" s="1162"/>
      <c r="L25" s="1162"/>
      <c r="M25" s="1192"/>
      <c r="N25" s="3264" t="s">
        <v>2223</v>
      </c>
      <c r="O25" s="3264"/>
    </row>
    <row r="26" spans="1:15" ht="21.75" customHeight="1" thickTop="1">
      <c r="A26" s="3265" t="s">
        <v>1636</v>
      </c>
      <c r="B26" s="3265" t="s">
        <v>54</v>
      </c>
      <c r="C26" s="3265" t="s">
        <v>55</v>
      </c>
      <c r="D26" s="2838" t="s">
        <v>45</v>
      </c>
      <c r="E26" s="2838"/>
      <c r="F26" s="2838"/>
      <c r="G26" s="2838" t="s">
        <v>46</v>
      </c>
      <c r="H26" s="2838"/>
      <c r="I26" s="2838"/>
      <c r="J26" s="2838" t="s">
        <v>47</v>
      </c>
      <c r="K26" s="2838"/>
      <c r="L26" s="2838"/>
      <c r="M26" s="2826" t="s">
        <v>503</v>
      </c>
      <c r="N26" s="2826" t="s">
        <v>509</v>
      </c>
      <c r="O26" s="2826" t="s">
        <v>1296</v>
      </c>
    </row>
    <row r="27" spans="1:15" ht="21.75" customHeight="1">
      <c r="A27" s="3266"/>
      <c r="B27" s="3266"/>
      <c r="C27" s="3266"/>
      <c r="D27" s="2818" t="s">
        <v>1673</v>
      </c>
      <c r="E27" s="2818"/>
      <c r="F27" s="2818"/>
      <c r="G27" s="2818" t="s">
        <v>463</v>
      </c>
      <c r="H27" s="2818"/>
      <c r="I27" s="2818"/>
      <c r="J27" s="2818" t="s">
        <v>464</v>
      </c>
      <c r="K27" s="2818"/>
      <c r="L27" s="2818"/>
      <c r="M27" s="2827"/>
      <c r="N27" s="2827"/>
      <c r="O27" s="2827"/>
    </row>
    <row r="28" spans="1:15" ht="21.75" customHeight="1">
      <c r="A28" s="3266"/>
      <c r="B28" s="3266"/>
      <c r="C28" s="3266"/>
      <c r="D28" s="739" t="s">
        <v>931</v>
      </c>
      <c r="E28" s="739" t="s">
        <v>1126</v>
      </c>
      <c r="F28" s="1374" t="s">
        <v>954</v>
      </c>
      <c r="G28" s="739" t="s">
        <v>931</v>
      </c>
      <c r="H28" s="739" t="s">
        <v>1126</v>
      </c>
      <c r="I28" s="1374" t="s">
        <v>954</v>
      </c>
      <c r="J28" s="739" t="s">
        <v>931</v>
      </c>
      <c r="K28" s="739" t="s">
        <v>1126</v>
      </c>
      <c r="L28" s="1374" t="s">
        <v>954</v>
      </c>
      <c r="M28" s="2827"/>
      <c r="N28" s="2827"/>
      <c r="O28" s="2827"/>
    </row>
    <row r="29" spans="1:15" ht="21.75" customHeight="1" thickBot="1">
      <c r="A29" s="3267"/>
      <c r="B29" s="3267"/>
      <c r="C29" s="3267"/>
      <c r="D29" s="1041" t="s">
        <v>934</v>
      </c>
      <c r="E29" s="1041" t="s">
        <v>935</v>
      </c>
      <c r="F29" s="1041" t="s">
        <v>936</v>
      </c>
      <c r="G29" s="1041" t="s">
        <v>934</v>
      </c>
      <c r="H29" s="1041" t="s">
        <v>935</v>
      </c>
      <c r="I29" s="1041" t="s">
        <v>936</v>
      </c>
      <c r="J29" s="1041" t="s">
        <v>934</v>
      </c>
      <c r="K29" s="1041" t="s">
        <v>935</v>
      </c>
      <c r="L29" s="1041" t="s">
        <v>936</v>
      </c>
      <c r="M29" s="2828"/>
      <c r="N29" s="2828"/>
      <c r="O29" s="2828"/>
    </row>
    <row r="30" spans="1:15" ht="24" customHeight="1">
      <c r="A30" s="465" t="s">
        <v>62</v>
      </c>
      <c r="B30" s="465"/>
      <c r="C30" s="465"/>
      <c r="D30" s="1787">
        <v>20</v>
      </c>
      <c r="E30" s="1787">
        <v>32</v>
      </c>
      <c r="F30" s="1787">
        <v>52</v>
      </c>
      <c r="G30" s="465">
        <v>0</v>
      </c>
      <c r="H30" s="465">
        <v>0</v>
      </c>
      <c r="I30" s="465">
        <v>0</v>
      </c>
      <c r="J30" s="465">
        <f>SUM(G30,D30)</f>
        <v>20</v>
      </c>
      <c r="K30" s="465">
        <f t="shared" ref="K30:L36" si="6">SUM(H30,E30)</f>
        <v>32</v>
      </c>
      <c r="L30" s="465">
        <f t="shared" si="6"/>
        <v>52</v>
      </c>
      <c r="M30" s="1193"/>
      <c r="N30" s="1193"/>
      <c r="O30" s="1193" t="s">
        <v>486</v>
      </c>
    </row>
    <row r="31" spans="1:15" ht="24" customHeight="1">
      <c r="A31" s="2804" t="s">
        <v>63</v>
      </c>
      <c r="B31" s="465" t="s">
        <v>77</v>
      </c>
      <c r="C31" s="465"/>
      <c r="D31" s="1787">
        <v>20</v>
      </c>
      <c r="E31" s="1787">
        <v>53</v>
      </c>
      <c r="F31" s="1787">
        <v>73</v>
      </c>
      <c r="G31" s="465">
        <v>0</v>
      </c>
      <c r="H31" s="465">
        <v>0</v>
      </c>
      <c r="I31" s="465">
        <v>0</v>
      </c>
      <c r="J31" s="465">
        <f t="shared" ref="J31:J36" si="7">SUM(G31,D31)</f>
        <v>20</v>
      </c>
      <c r="K31" s="465">
        <f t="shared" si="6"/>
        <v>53</v>
      </c>
      <c r="L31" s="465">
        <f t="shared" si="6"/>
        <v>73</v>
      </c>
      <c r="M31" s="1193"/>
      <c r="N31" s="1193" t="s">
        <v>519</v>
      </c>
      <c r="O31" s="3249" t="s">
        <v>487</v>
      </c>
    </row>
    <row r="32" spans="1:15" ht="24" customHeight="1">
      <c r="A32" s="2805"/>
      <c r="B32" s="465" t="s">
        <v>78</v>
      </c>
      <c r="C32" s="465"/>
      <c r="D32" s="1787">
        <v>9</v>
      </c>
      <c r="E32" s="1787">
        <v>50</v>
      </c>
      <c r="F32" s="1787">
        <v>59</v>
      </c>
      <c r="G32" s="465">
        <v>0</v>
      </c>
      <c r="H32" s="465">
        <v>0</v>
      </c>
      <c r="I32" s="465">
        <v>0</v>
      </c>
      <c r="J32" s="465">
        <f t="shared" si="7"/>
        <v>9</v>
      </c>
      <c r="K32" s="465">
        <f t="shared" si="6"/>
        <v>50</v>
      </c>
      <c r="L32" s="465">
        <f t="shared" si="6"/>
        <v>59</v>
      </c>
      <c r="M32" s="1193"/>
      <c r="N32" s="1193" t="s">
        <v>521</v>
      </c>
      <c r="O32" s="3269"/>
    </row>
    <row r="33" spans="1:15" ht="24" customHeight="1">
      <c r="A33" s="2805"/>
      <c r="B33" s="465" t="s">
        <v>79</v>
      </c>
      <c r="C33" s="465"/>
      <c r="D33" s="1787">
        <v>14</v>
      </c>
      <c r="E33" s="1787">
        <v>31</v>
      </c>
      <c r="F33" s="1787">
        <v>45</v>
      </c>
      <c r="G33" s="465">
        <v>0</v>
      </c>
      <c r="H33" s="465">
        <v>0</v>
      </c>
      <c r="I33" s="465">
        <v>0</v>
      </c>
      <c r="J33" s="465">
        <f t="shared" si="7"/>
        <v>14</v>
      </c>
      <c r="K33" s="465">
        <f t="shared" si="6"/>
        <v>31</v>
      </c>
      <c r="L33" s="465">
        <f t="shared" si="6"/>
        <v>45</v>
      </c>
      <c r="M33" s="1193"/>
      <c r="N33" s="1193" t="s">
        <v>522</v>
      </c>
      <c r="O33" s="3269"/>
    </row>
    <row r="34" spans="1:15" ht="24" customHeight="1">
      <c r="A34" s="2805"/>
      <c r="B34" s="465" t="s">
        <v>80</v>
      </c>
      <c r="C34" s="465"/>
      <c r="D34" s="1787">
        <v>23</v>
      </c>
      <c r="E34" s="1787">
        <v>22</v>
      </c>
      <c r="F34" s="1787">
        <v>45</v>
      </c>
      <c r="G34" s="465">
        <v>0</v>
      </c>
      <c r="H34" s="465">
        <v>0</v>
      </c>
      <c r="I34" s="465">
        <v>0</v>
      </c>
      <c r="J34" s="465">
        <f t="shared" si="7"/>
        <v>23</v>
      </c>
      <c r="K34" s="465">
        <f t="shared" si="6"/>
        <v>22</v>
      </c>
      <c r="L34" s="465">
        <f t="shared" si="6"/>
        <v>45</v>
      </c>
      <c r="M34" s="1193"/>
      <c r="N34" s="1193" t="s">
        <v>523</v>
      </c>
      <c r="O34" s="3269"/>
    </row>
    <row r="35" spans="1:15" ht="24" customHeight="1">
      <c r="A35" s="2805"/>
      <c r="B35" s="465" t="s">
        <v>1269</v>
      </c>
      <c r="C35" s="465"/>
      <c r="D35" s="1787">
        <v>13</v>
      </c>
      <c r="E35" s="1787">
        <v>8</v>
      </c>
      <c r="F35" s="1787">
        <v>21</v>
      </c>
      <c r="G35" s="465">
        <v>0</v>
      </c>
      <c r="H35" s="465">
        <v>0</v>
      </c>
      <c r="I35" s="465">
        <v>0</v>
      </c>
      <c r="J35" s="465">
        <f t="shared" si="7"/>
        <v>13</v>
      </c>
      <c r="K35" s="465">
        <f t="shared" si="6"/>
        <v>8</v>
      </c>
      <c r="L35" s="465">
        <f t="shared" si="6"/>
        <v>21</v>
      </c>
      <c r="M35" s="1193"/>
      <c r="N35" s="1187" t="s">
        <v>1722</v>
      </c>
      <c r="O35" s="3269"/>
    </row>
    <row r="36" spans="1:15" ht="24" customHeight="1">
      <c r="A36" s="2806"/>
      <c r="B36" s="465" t="s">
        <v>22</v>
      </c>
      <c r="C36" s="465"/>
      <c r="D36" s="1787">
        <v>19</v>
      </c>
      <c r="E36" s="1787">
        <v>14</v>
      </c>
      <c r="F36" s="1787">
        <v>33</v>
      </c>
      <c r="G36" s="465">
        <v>0</v>
      </c>
      <c r="H36" s="465">
        <v>0</v>
      </c>
      <c r="I36" s="465">
        <v>0</v>
      </c>
      <c r="J36" s="465">
        <f t="shared" si="7"/>
        <v>19</v>
      </c>
      <c r="K36" s="465">
        <f t="shared" si="6"/>
        <v>14</v>
      </c>
      <c r="L36" s="465">
        <f t="shared" si="6"/>
        <v>33</v>
      </c>
      <c r="M36" s="1193"/>
      <c r="N36" s="1193" t="s">
        <v>507</v>
      </c>
      <c r="O36" s="3250"/>
    </row>
    <row r="37" spans="1:15" ht="24" customHeight="1">
      <c r="A37" s="2825" t="s">
        <v>219</v>
      </c>
      <c r="B37" s="2825"/>
      <c r="C37" s="2825"/>
      <c r="D37" s="465">
        <f>SUM(D31:D36)</f>
        <v>98</v>
      </c>
      <c r="E37" s="465">
        <f t="shared" ref="E37:L37" si="8">SUM(E31:E36)</f>
        <v>178</v>
      </c>
      <c r="F37" s="465">
        <f t="shared" si="8"/>
        <v>276</v>
      </c>
      <c r="G37" s="465">
        <f t="shared" si="8"/>
        <v>0</v>
      </c>
      <c r="H37" s="465">
        <f t="shared" si="8"/>
        <v>0</v>
      </c>
      <c r="I37" s="465">
        <f t="shared" si="8"/>
        <v>0</v>
      </c>
      <c r="J37" s="465">
        <f t="shared" si="8"/>
        <v>98</v>
      </c>
      <c r="K37" s="465">
        <f t="shared" si="8"/>
        <v>178</v>
      </c>
      <c r="L37" s="465">
        <f t="shared" si="8"/>
        <v>276</v>
      </c>
      <c r="M37" s="1193"/>
      <c r="N37" s="2810" t="s">
        <v>2342</v>
      </c>
      <c r="O37" s="2810"/>
    </row>
    <row r="38" spans="1:15" ht="24" customHeight="1">
      <c r="A38" s="2804" t="s">
        <v>64</v>
      </c>
      <c r="B38" s="465" t="s">
        <v>1270</v>
      </c>
      <c r="C38" s="465"/>
      <c r="D38" s="1787">
        <v>29</v>
      </c>
      <c r="E38" s="1787">
        <v>18</v>
      </c>
      <c r="F38" s="1787">
        <v>47</v>
      </c>
      <c r="G38" s="465">
        <v>0</v>
      </c>
      <c r="H38" s="465">
        <v>0</v>
      </c>
      <c r="I38" s="465">
        <v>0</v>
      </c>
      <c r="J38" s="465">
        <f>SUM(G38,D38)</f>
        <v>29</v>
      </c>
      <c r="K38" s="465">
        <f t="shared" ref="K38:L39" si="9">SUM(H38,E38)</f>
        <v>18</v>
      </c>
      <c r="L38" s="465">
        <f t="shared" si="9"/>
        <v>47</v>
      </c>
      <c r="M38" s="1193"/>
      <c r="N38" s="1193" t="s">
        <v>528</v>
      </c>
      <c r="O38" s="3249" t="s">
        <v>527</v>
      </c>
    </row>
    <row r="39" spans="1:15" ht="24" customHeight="1">
      <c r="A39" s="2806"/>
      <c r="B39" s="607" t="s">
        <v>97</v>
      </c>
      <c r="C39" s="607"/>
      <c r="D39" s="1788">
        <v>61</v>
      </c>
      <c r="E39" s="1788">
        <v>35</v>
      </c>
      <c r="F39" s="1788">
        <v>96</v>
      </c>
      <c r="G39" s="607">
        <v>0</v>
      </c>
      <c r="H39" s="607">
        <v>0</v>
      </c>
      <c r="I39" s="607">
        <v>0</v>
      </c>
      <c r="J39" s="607">
        <f>SUM(G39,D39)</f>
        <v>61</v>
      </c>
      <c r="K39" s="607">
        <f t="shared" si="9"/>
        <v>35</v>
      </c>
      <c r="L39" s="607">
        <f t="shared" si="9"/>
        <v>96</v>
      </c>
      <c r="M39" s="1194"/>
      <c r="N39" s="1194" t="s">
        <v>533</v>
      </c>
      <c r="O39" s="3250"/>
    </row>
    <row r="40" spans="1:15" ht="24" customHeight="1">
      <c r="A40" s="2825" t="s">
        <v>219</v>
      </c>
      <c r="B40" s="2825"/>
      <c r="C40" s="2825"/>
      <c r="D40" s="465">
        <f>SUM(D38:D39)</f>
        <v>90</v>
      </c>
      <c r="E40" s="465">
        <f t="shared" ref="E40:K40" si="10">SUM(E38:E39)</f>
        <v>53</v>
      </c>
      <c r="F40" s="465">
        <f t="shared" si="10"/>
        <v>143</v>
      </c>
      <c r="G40" s="465">
        <f t="shared" si="10"/>
        <v>0</v>
      </c>
      <c r="H40" s="465">
        <f t="shared" si="10"/>
        <v>0</v>
      </c>
      <c r="I40" s="465">
        <f t="shared" si="10"/>
        <v>0</v>
      </c>
      <c r="J40" s="465">
        <f t="shared" si="10"/>
        <v>90</v>
      </c>
      <c r="K40" s="465">
        <f t="shared" si="10"/>
        <v>53</v>
      </c>
      <c r="L40" s="465">
        <f>SUM(L38:L39)</f>
        <v>143</v>
      </c>
      <c r="M40" s="1193"/>
      <c r="N40" s="2810" t="s">
        <v>2342</v>
      </c>
      <c r="O40" s="2810"/>
    </row>
    <row r="41" spans="1:15" ht="24" customHeight="1">
      <c r="A41" s="3271" t="s">
        <v>1261</v>
      </c>
      <c r="B41" s="551" t="s">
        <v>100</v>
      </c>
      <c r="C41" s="551"/>
      <c r="D41" s="551">
        <v>90</v>
      </c>
      <c r="E41" s="551">
        <v>268</v>
      </c>
      <c r="F41" s="551">
        <v>358</v>
      </c>
      <c r="G41" s="551">
        <v>0</v>
      </c>
      <c r="H41" s="551">
        <v>0</v>
      </c>
      <c r="I41" s="551">
        <v>0</v>
      </c>
      <c r="J41" s="551">
        <f>SUM(G41,D41)</f>
        <v>90</v>
      </c>
      <c r="K41" s="551">
        <f t="shared" ref="K41:L46" si="11">SUM(H41,E41)</f>
        <v>268</v>
      </c>
      <c r="L41" s="551">
        <f t="shared" si="11"/>
        <v>358</v>
      </c>
      <c r="M41" s="1195"/>
      <c r="N41" s="1195" t="s">
        <v>544</v>
      </c>
      <c r="O41" s="3249" t="s">
        <v>689</v>
      </c>
    </row>
    <row r="42" spans="1:15" ht="24" customHeight="1">
      <c r="A42" s="3272"/>
      <c r="B42" s="465" t="s">
        <v>101</v>
      </c>
      <c r="C42" s="465"/>
      <c r="D42" s="1787">
        <v>40</v>
      </c>
      <c r="E42" s="1787">
        <v>130</v>
      </c>
      <c r="F42" s="551">
        <v>170</v>
      </c>
      <c r="G42" s="551">
        <v>0</v>
      </c>
      <c r="H42" s="551">
        <v>0</v>
      </c>
      <c r="I42" s="551">
        <v>0</v>
      </c>
      <c r="J42" s="551">
        <f t="shared" ref="J42:J46" si="12">SUM(G42,D42)</f>
        <v>40</v>
      </c>
      <c r="K42" s="551">
        <f t="shared" si="11"/>
        <v>130</v>
      </c>
      <c r="L42" s="551">
        <f t="shared" si="11"/>
        <v>170</v>
      </c>
      <c r="M42" s="1193"/>
      <c r="N42" s="1193" t="s">
        <v>605</v>
      </c>
      <c r="O42" s="3269"/>
    </row>
    <row r="43" spans="1:15" ht="24" customHeight="1">
      <c r="A43" s="3272"/>
      <c r="B43" s="465" t="s">
        <v>88</v>
      </c>
      <c r="C43" s="465"/>
      <c r="D43" s="1787">
        <v>96</v>
      </c>
      <c r="E43" s="1787">
        <v>147</v>
      </c>
      <c r="F43" s="551">
        <v>243</v>
      </c>
      <c r="G43" s="551">
        <v>0</v>
      </c>
      <c r="H43" s="551">
        <v>0</v>
      </c>
      <c r="I43" s="551">
        <v>0</v>
      </c>
      <c r="J43" s="551">
        <f t="shared" si="12"/>
        <v>96</v>
      </c>
      <c r="K43" s="551">
        <f t="shared" si="11"/>
        <v>147</v>
      </c>
      <c r="L43" s="551">
        <f t="shared" si="11"/>
        <v>243</v>
      </c>
      <c r="M43" s="1193"/>
      <c r="N43" s="1193" t="s">
        <v>538</v>
      </c>
      <c r="O43" s="3269"/>
    </row>
    <row r="44" spans="1:15" ht="24" customHeight="1">
      <c r="A44" s="3272"/>
      <c r="B44" s="465" t="s">
        <v>89</v>
      </c>
      <c r="C44" s="465"/>
      <c r="D44" s="1787">
        <v>99</v>
      </c>
      <c r="E44" s="1787">
        <v>143</v>
      </c>
      <c r="F44" s="551">
        <v>242</v>
      </c>
      <c r="G44" s="551">
        <v>0</v>
      </c>
      <c r="H44" s="551">
        <v>0</v>
      </c>
      <c r="I44" s="551">
        <v>0</v>
      </c>
      <c r="J44" s="551">
        <f t="shared" si="12"/>
        <v>99</v>
      </c>
      <c r="K44" s="551">
        <f t="shared" si="11"/>
        <v>143</v>
      </c>
      <c r="L44" s="551">
        <f t="shared" si="11"/>
        <v>242</v>
      </c>
      <c r="M44" s="1193"/>
      <c r="N44" s="1193" t="s">
        <v>539</v>
      </c>
      <c r="O44" s="3269"/>
    </row>
    <row r="45" spans="1:15" ht="39.75" customHeight="1">
      <c r="A45" s="3272"/>
      <c r="B45" s="465" t="s">
        <v>1271</v>
      </c>
      <c r="C45" s="465"/>
      <c r="D45" s="1787">
        <v>80</v>
      </c>
      <c r="E45" s="1787">
        <v>110</v>
      </c>
      <c r="F45" s="551">
        <v>190</v>
      </c>
      <c r="G45" s="551">
        <v>0</v>
      </c>
      <c r="H45" s="551">
        <v>0</v>
      </c>
      <c r="I45" s="551">
        <v>0</v>
      </c>
      <c r="J45" s="551">
        <f t="shared" si="12"/>
        <v>80</v>
      </c>
      <c r="K45" s="551">
        <f t="shared" si="11"/>
        <v>110</v>
      </c>
      <c r="L45" s="551">
        <f t="shared" si="11"/>
        <v>190</v>
      </c>
      <c r="M45" s="1193"/>
      <c r="N45" s="1193" t="s">
        <v>1272</v>
      </c>
      <c r="O45" s="3269"/>
    </row>
    <row r="46" spans="1:15" ht="26.25" customHeight="1">
      <c r="A46" s="3273"/>
      <c r="B46" s="607" t="s">
        <v>1179</v>
      </c>
      <c r="C46" s="607"/>
      <c r="D46" s="1788">
        <v>124</v>
      </c>
      <c r="E46" s="1788">
        <v>161</v>
      </c>
      <c r="F46" s="70">
        <v>285</v>
      </c>
      <c r="G46" s="70">
        <v>0</v>
      </c>
      <c r="H46" s="70">
        <v>0</v>
      </c>
      <c r="I46" s="70">
        <v>0</v>
      </c>
      <c r="J46" s="70">
        <f t="shared" si="12"/>
        <v>124</v>
      </c>
      <c r="K46" s="70">
        <f t="shared" si="11"/>
        <v>161</v>
      </c>
      <c r="L46" s="70">
        <f t="shared" si="11"/>
        <v>285</v>
      </c>
      <c r="M46" s="1194"/>
      <c r="N46" s="1194" t="s">
        <v>541</v>
      </c>
      <c r="O46" s="3269"/>
    </row>
    <row r="47" spans="1:15" ht="24" customHeight="1" thickBot="1">
      <c r="A47" s="3135" t="s">
        <v>219</v>
      </c>
      <c r="B47" s="3135"/>
      <c r="C47" s="665"/>
      <c r="D47" s="1466">
        <f>SUM(D41:D46)</f>
        <v>529</v>
      </c>
      <c r="E47" s="1466">
        <f t="shared" ref="E47:L47" si="13">SUM(E41:E46)</f>
        <v>959</v>
      </c>
      <c r="F47" s="1466">
        <f t="shared" si="13"/>
        <v>1488</v>
      </c>
      <c r="G47" s="1466">
        <f t="shared" si="13"/>
        <v>0</v>
      </c>
      <c r="H47" s="1466">
        <f t="shared" si="13"/>
        <v>0</v>
      </c>
      <c r="I47" s="1466">
        <f t="shared" si="13"/>
        <v>0</v>
      </c>
      <c r="J47" s="1466">
        <f t="shared" si="13"/>
        <v>529</v>
      </c>
      <c r="K47" s="1466">
        <f t="shared" si="13"/>
        <v>959</v>
      </c>
      <c r="L47" s="1466">
        <f t="shared" si="13"/>
        <v>1488</v>
      </c>
      <c r="M47" s="2536"/>
      <c r="N47" s="2817" t="s">
        <v>2342</v>
      </c>
      <c r="O47" s="2817"/>
    </row>
    <row r="48" spans="1:15" ht="29.25" customHeight="1" thickTop="1" thickBot="1">
      <c r="A48" s="1191" t="s">
        <v>2222</v>
      </c>
      <c r="B48" s="1191"/>
      <c r="C48" s="2249"/>
      <c r="D48" s="2249"/>
      <c r="E48" s="2249"/>
      <c r="F48" s="2249"/>
      <c r="G48" s="2249"/>
      <c r="H48" s="2249"/>
      <c r="I48" s="2249"/>
      <c r="J48" s="2249"/>
      <c r="K48" s="2249"/>
      <c r="L48" s="2249"/>
      <c r="M48" s="1192"/>
      <c r="N48" s="3264" t="s">
        <v>2223</v>
      </c>
      <c r="O48" s="3264"/>
    </row>
    <row r="49" spans="1:15" ht="16.5" customHeight="1" thickTop="1">
      <c r="A49" s="3265" t="s">
        <v>53</v>
      </c>
      <c r="B49" s="3265" t="s">
        <v>54</v>
      </c>
      <c r="C49" s="3265" t="s">
        <v>55</v>
      </c>
      <c r="D49" s="2838" t="s">
        <v>45</v>
      </c>
      <c r="E49" s="2838"/>
      <c r="F49" s="2838"/>
      <c r="G49" s="2838" t="s">
        <v>46</v>
      </c>
      <c r="H49" s="2838"/>
      <c r="I49" s="2838"/>
      <c r="J49" s="2838" t="s">
        <v>47</v>
      </c>
      <c r="K49" s="2838"/>
      <c r="L49" s="2838"/>
      <c r="M49" s="2826" t="s">
        <v>503</v>
      </c>
      <c r="N49" s="2826" t="s">
        <v>509</v>
      </c>
      <c r="O49" s="2826" t="s">
        <v>502</v>
      </c>
    </row>
    <row r="50" spans="1:15" ht="16.5" customHeight="1">
      <c r="A50" s="3266"/>
      <c r="B50" s="3266"/>
      <c r="C50" s="3266"/>
      <c r="D50" s="2818" t="s">
        <v>1673</v>
      </c>
      <c r="E50" s="2818"/>
      <c r="F50" s="2818"/>
      <c r="G50" s="2818" t="s">
        <v>463</v>
      </c>
      <c r="H50" s="2818"/>
      <c r="I50" s="2818"/>
      <c r="J50" s="2818" t="s">
        <v>464</v>
      </c>
      <c r="K50" s="2818"/>
      <c r="L50" s="2818"/>
      <c r="M50" s="2827"/>
      <c r="N50" s="2827"/>
      <c r="O50" s="2827"/>
    </row>
    <row r="51" spans="1:15" ht="16.5" customHeight="1">
      <c r="A51" s="3266"/>
      <c r="B51" s="3266"/>
      <c r="C51" s="3266"/>
      <c r="D51" s="739" t="s">
        <v>931</v>
      </c>
      <c r="E51" s="739" t="s">
        <v>1126</v>
      </c>
      <c r="F51" s="1374" t="s">
        <v>954</v>
      </c>
      <c r="G51" s="739" t="s">
        <v>931</v>
      </c>
      <c r="H51" s="739" t="s">
        <v>1126</v>
      </c>
      <c r="I51" s="1374" t="s">
        <v>954</v>
      </c>
      <c r="J51" s="739" t="s">
        <v>931</v>
      </c>
      <c r="K51" s="739" t="s">
        <v>1126</v>
      </c>
      <c r="L51" s="1374" t="s">
        <v>954</v>
      </c>
      <c r="M51" s="2827"/>
      <c r="N51" s="2827"/>
      <c r="O51" s="2827"/>
    </row>
    <row r="52" spans="1:15" ht="16.5" customHeight="1" thickBot="1">
      <c r="A52" s="3267"/>
      <c r="B52" s="3267"/>
      <c r="C52" s="3267"/>
      <c r="D52" s="1041" t="s">
        <v>934</v>
      </c>
      <c r="E52" s="1041" t="s">
        <v>935</v>
      </c>
      <c r="F52" s="1041" t="s">
        <v>936</v>
      </c>
      <c r="G52" s="1041" t="s">
        <v>934</v>
      </c>
      <c r="H52" s="1041" t="s">
        <v>935</v>
      </c>
      <c r="I52" s="1041" t="s">
        <v>936</v>
      </c>
      <c r="J52" s="1041" t="s">
        <v>934</v>
      </c>
      <c r="K52" s="1041" t="s">
        <v>935</v>
      </c>
      <c r="L52" s="1041" t="s">
        <v>936</v>
      </c>
      <c r="M52" s="2828"/>
      <c r="N52" s="2828"/>
      <c r="O52" s="2828"/>
    </row>
    <row r="53" spans="1:15" ht="25.5" customHeight="1">
      <c r="A53" s="2834" t="s">
        <v>137</v>
      </c>
      <c r="B53" s="426" t="s">
        <v>77</v>
      </c>
      <c r="C53" s="1065"/>
      <c r="D53" s="551">
        <v>28</v>
      </c>
      <c r="E53" s="551">
        <v>53</v>
      </c>
      <c r="F53" s="551">
        <v>81</v>
      </c>
      <c r="G53" s="551">
        <v>0</v>
      </c>
      <c r="H53" s="551">
        <v>0</v>
      </c>
      <c r="I53" s="551">
        <v>0</v>
      </c>
      <c r="J53" s="551">
        <f>SUM(G53,D53)</f>
        <v>28</v>
      </c>
      <c r="K53" s="551">
        <f t="shared" ref="K53:L55" si="14">SUM(H53,E53)</f>
        <v>53</v>
      </c>
      <c r="L53" s="551">
        <f t="shared" si="14"/>
        <v>81</v>
      </c>
      <c r="M53" s="1195"/>
      <c r="N53" s="1195" t="s">
        <v>519</v>
      </c>
      <c r="O53" s="3270" t="s">
        <v>1083</v>
      </c>
    </row>
    <row r="54" spans="1:15" ht="25.5" customHeight="1">
      <c r="A54" s="2835"/>
      <c r="B54" s="1052" t="s">
        <v>78</v>
      </c>
      <c r="C54" s="1031"/>
      <c r="D54" s="1787">
        <v>28</v>
      </c>
      <c r="E54" s="1787">
        <v>46</v>
      </c>
      <c r="F54" s="551">
        <v>74</v>
      </c>
      <c r="G54" s="551">
        <v>0</v>
      </c>
      <c r="H54" s="551">
        <v>0</v>
      </c>
      <c r="I54" s="551">
        <v>0</v>
      </c>
      <c r="J54" s="551">
        <f t="shared" ref="J54:J55" si="15">SUM(G54,D54)</f>
        <v>28</v>
      </c>
      <c r="K54" s="551">
        <f t="shared" si="14"/>
        <v>46</v>
      </c>
      <c r="L54" s="551">
        <f t="shared" si="14"/>
        <v>74</v>
      </c>
      <c r="M54" s="1193"/>
      <c r="N54" s="1193" t="s">
        <v>521</v>
      </c>
      <c r="O54" s="3269"/>
    </row>
    <row r="55" spans="1:15" ht="25.5" customHeight="1">
      <c r="A55" s="2835"/>
      <c r="B55" s="1052" t="s">
        <v>22</v>
      </c>
      <c r="C55" s="1031"/>
      <c r="D55" s="1787">
        <v>30</v>
      </c>
      <c r="E55" s="1787">
        <v>23</v>
      </c>
      <c r="F55" s="551">
        <v>53</v>
      </c>
      <c r="G55" s="551">
        <v>0</v>
      </c>
      <c r="H55" s="551">
        <v>0</v>
      </c>
      <c r="I55" s="551">
        <v>0</v>
      </c>
      <c r="J55" s="551">
        <f t="shared" si="15"/>
        <v>30</v>
      </c>
      <c r="K55" s="551">
        <f t="shared" si="14"/>
        <v>23</v>
      </c>
      <c r="L55" s="551">
        <f t="shared" si="14"/>
        <v>53</v>
      </c>
      <c r="M55" s="1193"/>
      <c r="N55" s="1193" t="s">
        <v>507</v>
      </c>
      <c r="O55" s="3269"/>
    </row>
    <row r="56" spans="1:15" s="1813" customFormat="1" ht="25.5" customHeight="1">
      <c r="A56" s="2816"/>
      <c r="B56" s="1780" t="s">
        <v>80</v>
      </c>
      <c r="C56" s="1782"/>
      <c r="D56" s="1787">
        <v>0</v>
      </c>
      <c r="E56" s="1787">
        <v>21</v>
      </c>
      <c r="F56" s="551">
        <v>21</v>
      </c>
      <c r="G56" s="551">
        <v>0</v>
      </c>
      <c r="H56" s="551">
        <v>0</v>
      </c>
      <c r="I56" s="551">
        <v>0</v>
      </c>
      <c r="J56" s="551">
        <f t="shared" ref="J56" si="16">SUM(G56,D56)</f>
        <v>0</v>
      </c>
      <c r="K56" s="551">
        <f t="shared" ref="K56" si="17">SUM(H56,E56)</f>
        <v>21</v>
      </c>
      <c r="L56" s="551">
        <f t="shared" ref="L56" si="18">SUM(I56,F56)</f>
        <v>21</v>
      </c>
      <c r="M56" s="1193"/>
      <c r="N56" s="877" t="s">
        <v>523</v>
      </c>
      <c r="O56" s="3250"/>
    </row>
    <row r="57" spans="1:15" ht="25.5" customHeight="1">
      <c r="A57" s="2825" t="s">
        <v>219</v>
      </c>
      <c r="B57" s="2825"/>
      <c r="C57" s="1031"/>
      <c r="D57" s="1787">
        <f>SUM(D53:D56)</f>
        <v>86</v>
      </c>
      <c r="E57" s="1787">
        <f t="shared" ref="E57:L57" si="19">SUM(E53:E56)</f>
        <v>143</v>
      </c>
      <c r="F57" s="1787">
        <f t="shared" si="19"/>
        <v>229</v>
      </c>
      <c r="G57" s="1787">
        <f t="shared" si="19"/>
        <v>0</v>
      </c>
      <c r="H57" s="1787">
        <f t="shared" si="19"/>
        <v>0</v>
      </c>
      <c r="I57" s="1787">
        <f t="shared" si="19"/>
        <v>0</v>
      </c>
      <c r="J57" s="1787">
        <f t="shared" si="19"/>
        <v>86</v>
      </c>
      <c r="K57" s="1787">
        <f t="shared" si="19"/>
        <v>143</v>
      </c>
      <c r="L57" s="1787">
        <f t="shared" si="19"/>
        <v>229</v>
      </c>
      <c r="M57" s="1193"/>
      <c r="N57" s="2810" t="s">
        <v>2342</v>
      </c>
      <c r="O57" s="2810"/>
    </row>
    <row r="58" spans="1:15" ht="23.25" customHeight="1">
      <c r="A58" s="3151" t="s">
        <v>29</v>
      </c>
      <c r="B58" s="1052" t="s">
        <v>100</v>
      </c>
      <c r="C58" s="1031"/>
      <c r="D58" s="1787">
        <v>81</v>
      </c>
      <c r="E58" s="1787">
        <v>126</v>
      </c>
      <c r="F58" s="1787">
        <v>207</v>
      </c>
      <c r="G58" s="465">
        <v>0</v>
      </c>
      <c r="H58" s="465">
        <v>0</v>
      </c>
      <c r="I58" s="465">
        <v>0</v>
      </c>
      <c r="J58" s="465">
        <f>SUM(G58,D58)</f>
        <v>81</v>
      </c>
      <c r="K58" s="465">
        <f t="shared" ref="K58:L66" si="20">SUM(H58,E58)</f>
        <v>126</v>
      </c>
      <c r="L58" s="465">
        <f t="shared" si="20"/>
        <v>207</v>
      </c>
      <c r="M58" s="1193"/>
      <c r="N58" s="1196" t="s">
        <v>1175</v>
      </c>
      <c r="O58" s="3249" t="s">
        <v>679</v>
      </c>
    </row>
    <row r="59" spans="1:15" ht="23.25" customHeight="1">
      <c r="A59" s="3151"/>
      <c r="B59" s="1052" t="s">
        <v>101</v>
      </c>
      <c r="C59" s="1031"/>
      <c r="D59" s="1787">
        <v>26</v>
      </c>
      <c r="E59" s="1787">
        <v>54</v>
      </c>
      <c r="F59" s="1787">
        <v>80</v>
      </c>
      <c r="G59" s="465">
        <v>0</v>
      </c>
      <c r="H59" s="465">
        <v>0</v>
      </c>
      <c r="I59" s="465">
        <v>0</v>
      </c>
      <c r="J59" s="465">
        <f t="shared" ref="J59:J66" si="21">SUM(G59,D59)</f>
        <v>26</v>
      </c>
      <c r="K59" s="465">
        <f t="shared" si="20"/>
        <v>54</v>
      </c>
      <c r="L59" s="465">
        <f t="shared" si="20"/>
        <v>80</v>
      </c>
      <c r="M59" s="1193"/>
      <c r="N59" s="1196" t="s">
        <v>1176</v>
      </c>
      <c r="O59" s="3269"/>
    </row>
    <row r="60" spans="1:15" ht="23.25" customHeight="1">
      <c r="A60" s="3151"/>
      <c r="B60" s="1052" t="s">
        <v>227</v>
      </c>
      <c r="C60" s="1031"/>
      <c r="D60" s="1787">
        <v>86</v>
      </c>
      <c r="E60" s="1787">
        <v>66</v>
      </c>
      <c r="F60" s="1787">
        <v>152</v>
      </c>
      <c r="G60" s="465">
        <v>0</v>
      </c>
      <c r="H60" s="465">
        <v>0</v>
      </c>
      <c r="I60" s="465">
        <v>0</v>
      </c>
      <c r="J60" s="465">
        <f t="shared" si="21"/>
        <v>86</v>
      </c>
      <c r="K60" s="465">
        <f t="shared" si="20"/>
        <v>66</v>
      </c>
      <c r="L60" s="465">
        <f t="shared" si="20"/>
        <v>152</v>
      </c>
      <c r="M60" s="1193"/>
      <c r="N60" s="1193" t="s">
        <v>538</v>
      </c>
      <c r="O60" s="3269"/>
    </row>
    <row r="61" spans="1:15" ht="23.25" customHeight="1">
      <c r="A61" s="3151"/>
      <c r="B61" s="1052" t="s">
        <v>89</v>
      </c>
      <c r="C61" s="1031"/>
      <c r="D61" s="1787">
        <v>69</v>
      </c>
      <c r="E61" s="1787">
        <v>91</v>
      </c>
      <c r="F61" s="1787">
        <v>160</v>
      </c>
      <c r="G61" s="465">
        <v>0</v>
      </c>
      <c r="H61" s="465">
        <v>0</v>
      </c>
      <c r="I61" s="465">
        <v>0</v>
      </c>
      <c r="J61" s="465">
        <f t="shared" si="21"/>
        <v>69</v>
      </c>
      <c r="K61" s="465">
        <f t="shared" si="20"/>
        <v>91</v>
      </c>
      <c r="L61" s="465">
        <f t="shared" si="20"/>
        <v>160</v>
      </c>
      <c r="M61" s="1193"/>
      <c r="N61" s="1193" t="s">
        <v>539</v>
      </c>
      <c r="O61" s="3269"/>
    </row>
    <row r="62" spans="1:15" ht="23.25" customHeight="1">
      <c r="A62" s="3151"/>
      <c r="B62" s="1052" t="s">
        <v>63</v>
      </c>
      <c r="C62" s="1031"/>
      <c r="D62" s="1787">
        <v>27</v>
      </c>
      <c r="E62" s="1787">
        <v>32</v>
      </c>
      <c r="F62" s="1787">
        <v>59</v>
      </c>
      <c r="G62" s="465">
        <v>0</v>
      </c>
      <c r="H62" s="465">
        <v>0</v>
      </c>
      <c r="I62" s="465">
        <v>0</v>
      </c>
      <c r="J62" s="465">
        <f t="shared" si="21"/>
        <v>27</v>
      </c>
      <c r="K62" s="465">
        <f t="shared" si="20"/>
        <v>32</v>
      </c>
      <c r="L62" s="465">
        <f t="shared" si="20"/>
        <v>59</v>
      </c>
      <c r="M62" s="1193"/>
      <c r="N62" s="1193" t="s">
        <v>487</v>
      </c>
      <c r="O62" s="3269"/>
    </row>
    <row r="63" spans="1:15" ht="23.25" customHeight="1">
      <c r="A63" s="3151"/>
      <c r="B63" s="1052" t="s">
        <v>80</v>
      </c>
      <c r="C63" s="1031"/>
      <c r="D63" s="1787">
        <v>24</v>
      </c>
      <c r="E63" s="1787">
        <v>24</v>
      </c>
      <c r="F63" s="1787">
        <v>48</v>
      </c>
      <c r="G63" s="465">
        <v>0</v>
      </c>
      <c r="H63" s="465">
        <v>0</v>
      </c>
      <c r="I63" s="465">
        <v>0</v>
      </c>
      <c r="J63" s="465">
        <f t="shared" si="21"/>
        <v>24</v>
      </c>
      <c r="K63" s="465">
        <f t="shared" si="20"/>
        <v>24</v>
      </c>
      <c r="L63" s="465">
        <f t="shared" si="20"/>
        <v>48</v>
      </c>
      <c r="M63" s="1193"/>
      <c r="N63" s="1193" t="s">
        <v>523</v>
      </c>
      <c r="O63" s="3269"/>
    </row>
    <row r="64" spans="1:15" ht="23.25" customHeight="1">
      <c r="A64" s="3151"/>
      <c r="B64" s="1052" t="s">
        <v>22</v>
      </c>
      <c r="C64" s="1031"/>
      <c r="D64" s="1787">
        <v>15</v>
      </c>
      <c r="E64" s="1787">
        <v>15</v>
      </c>
      <c r="F64" s="1787">
        <v>30</v>
      </c>
      <c r="G64" s="465">
        <v>0</v>
      </c>
      <c r="H64" s="465">
        <v>0</v>
      </c>
      <c r="I64" s="465">
        <v>0</v>
      </c>
      <c r="J64" s="465">
        <f t="shared" si="21"/>
        <v>15</v>
      </c>
      <c r="K64" s="465">
        <f t="shared" si="20"/>
        <v>15</v>
      </c>
      <c r="L64" s="465">
        <f t="shared" si="20"/>
        <v>30</v>
      </c>
      <c r="M64" s="1193"/>
      <c r="N64" s="1193" t="s">
        <v>507</v>
      </c>
      <c r="O64" s="3269"/>
    </row>
    <row r="65" spans="1:15" ht="23.25" customHeight="1">
      <c r="A65" s="3151"/>
      <c r="B65" s="1052" t="s">
        <v>176</v>
      </c>
      <c r="C65" s="1031"/>
      <c r="D65" s="1787">
        <v>54</v>
      </c>
      <c r="E65" s="1787">
        <v>17</v>
      </c>
      <c r="F65" s="1787">
        <v>71</v>
      </c>
      <c r="G65" s="465">
        <v>0</v>
      </c>
      <c r="H65" s="465">
        <v>0</v>
      </c>
      <c r="I65" s="465">
        <v>0</v>
      </c>
      <c r="J65" s="465">
        <f t="shared" si="21"/>
        <v>54</v>
      </c>
      <c r="K65" s="465">
        <f t="shared" si="20"/>
        <v>17</v>
      </c>
      <c r="L65" s="465">
        <f t="shared" si="20"/>
        <v>71</v>
      </c>
      <c r="M65" s="1193"/>
      <c r="N65" s="1267" t="s">
        <v>1800</v>
      </c>
      <c r="O65" s="3269"/>
    </row>
    <row r="66" spans="1:15" ht="23.25" customHeight="1">
      <c r="A66" s="2804"/>
      <c r="B66" s="1059" t="s">
        <v>1274</v>
      </c>
      <c r="C66" s="1054"/>
      <c r="D66" s="1788">
        <v>102</v>
      </c>
      <c r="E66" s="1788">
        <v>87</v>
      </c>
      <c r="F66" s="1787">
        <v>189</v>
      </c>
      <c r="G66" s="465">
        <v>0</v>
      </c>
      <c r="H66" s="465">
        <v>0</v>
      </c>
      <c r="I66" s="465">
        <v>0</v>
      </c>
      <c r="J66" s="465">
        <f t="shared" si="21"/>
        <v>102</v>
      </c>
      <c r="K66" s="465">
        <f t="shared" si="20"/>
        <v>87</v>
      </c>
      <c r="L66" s="465">
        <f t="shared" si="20"/>
        <v>189</v>
      </c>
      <c r="M66" s="1194"/>
      <c r="N66" s="1194" t="s">
        <v>1275</v>
      </c>
      <c r="O66" s="3269"/>
    </row>
    <row r="67" spans="1:15" ht="23.25" customHeight="1">
      <c r="A67" s="2825" t="s">
        <v>219</v>
      </c>
      <c r="B67" s="2825"/>
      <c r="C67" s="465"/>
      <c r="D67" s="465">
        <f t="shared" ref="D67:L67" si="22">SUM(D58:D66)</f>
        <v>484</v>
      </c>
      <c r="E67" s="465">
        <f t="shared" si="22"/>
        <v>512</v>
      </c>
      <c r="F67" s="465">
        <f t="shared" si="22"/>
        <v>996</v>
      </c>
      <c r="G67" s="465">
        <f t="shared" si="22"/>
        <v>0</v>
      </c>
      <c r="H67" s="465">
        <f t="shared" si="22"/>
        <v>0</v>
      </c>
      <c r="I67" s="465">
        <f t="shared" si="22"/>
        <v>0</v>
      </c>
      <c r="J67" s="465">
        <f t="shared" si="22"/>
        <v>484</v>
      </c>
      <c r="K67" s="465">
        <f t="shared" si="22"/>
        <v>512</v>
      </c>
      <c r="L67" s="465">
        <f t="shared" si="22"/>
        <v>996</v>
      </c>
      <c r="M67" s="1193"/>
      <c r="N67" s="2810" t="s">
        <v>2342</v>
      </c>
      <c r="O67" s="2810"/>
    </row>
    <row r="68" spans="1:15" ht="23.25" customHeight="1">
      <c r="A68" s="2804" t="s">
        <v>68</v>
      </c>
      <c r="B68" s="426" t="s">
        <v>68</v>
      </c>
      <c r="C68" s="426"/>
      <c r="D68" s="551">
        <v>116</v>
      </c>
      <c r="E68" s="551">
        <v>114</v>
      </c>
      <c r="F68" s="551">
        <v>230</v>
      </c>
      <c r="G68" s="551">
        <v>0</v>
      </c>
      <c r="H68" s="551">
        <v>0</v>
      </c>
      <c r="I68" s="551">
        <f>SUM(G68:H68)</f>
        <v>0</v>
      </c>
      <c r="J68" s="551">
        <f>SUM(D68,G68)</f>
        <v>116</v>
      </c>
      <c r="K68" s="551">
        <f>SUM(E68,H68)</f>
        <v>114</v>
      </c>
      <c r="L68" s="551">
        <f>SUM(J68:K68)</f>
        <v>230</v>
      </c>
      <c r="M68" s="1197"/>
      <c r="N68" s="1197" t="s">
        <v>496</v>
      </c>
      <c r="O68" s="3028" t="s">
        <v>496</v>
      </c>
    </row>
    <row r="69" spans="1:15" ht="23.25" customHeight="1">
      <c r="A69" s="2805"/>
      <c r="B69" s="1059" t="s">
        <v>1276</v>
      </c>
      <c r="C69" s="1059"/>
      <c r="D69" s="1791">
        <v>55</v>
      </c>
      <c r="E69" s="1791">
        <v>67</v>
      </c>
      <c r="F69" s="70">
        <v>122</v>
      </c>
      <c r="G69" s="1059">
        <v>0</v>
      </c>
      <c r="H69" s="1059">
        <v>0</v>
      </c>
      <c r="I69" s="1059">
        <f>SUM(G69:H69)</f>
        <v>0</v>
      </c>
      <c r="J69" s="1059">
        <f>SUM(D69,G69)</f>
        <v>55</v>
      </c>
      <c r="K69" s="1059">
        <f>SUM(E69,H69)</f>
        <v>67</v>
      </c>
      <c r="L69" s="1059">
        <f>SUM(J69:K69)</f>
        <v>122</v>
      </c>
      <c r="M69" s="1198"/>
      <c r="N69" s="1198" t="s">
        <v>497</v>
      </c>
      <c r="O69" s="3157"/>
    </row>
    <row r="70" spans="1:15" ht="23.25" customHeight="1" thickBot="1">
      <c r="A70" s="3135" t="s">
        <v>219</v>
      </c>
      <c r="B70" s="3135"/>
      <c r="C70" s="665"/>
      <c r="D70" s="1466">
        <f>SUM(D68:D69)</f>
        <v>171</v>
      </c>
      <c r="E70" s="1466">
        <f t="shared" ref="E70:L70" si="23">SUM(E68:E69)</f>
        <v>181</v>
      </c>
      <c r="F70" s="1466">
        <f t="shared" si="23"/>
        <v>352</v>
      </c>
      <c r="G70" s="1466">
        <f t="shared" si="23"/>
        <v>0</v>
      </c>
      <c r="H70" s="1466">
        <f t="shared" si="23"/>
        <v>0</v>
      </c>
      <c r="I70" s="1466">
        <f t="shared" si="23"/>
        <v>0</v>
      </c>
      <c r="J70" s="1466">
        <f t="shared" si="23"/>
        <v>171</v>
      </c>
      <c r="K70" s="1466">
        <f t="shared" si="23"/>
        <v>181</v>
      </c>
      <c r="L70" s="1466">
        <f t="shared" si="23"/>
        <v>352</v>
      </c>
      <c r="M70" s="2536"/>
      <c r="N70" s="2817" t="s">
        <v>2342</v>
      </c>
      <c r="O70" s="2817"/>
    </row>
    <row r="71" spans="1:15" ht="23.25" customHeight="1" thickTop="1">
      <c r="A71" s="1062"/>
      <c r="B71" s="1062"/>
      <c r="C71" s="70"/>
      <c r="D71" s="1050"/>
      <c r="E71" s="1050"/>
      <c r="F71" s="1050"/>
      <c r="G71" s="1050"/>
      <c r="H71" s="1050"/>
      <c r="I71" s="1050"/>
      <c r="J71" s="1050"/>
      <c r="K71" s="1050"/>
      <c r="L71" s="1050"/>
      <c r="M71" s="1190"/>
      <c r="N71" s="1063"/>
      <c r="O71" s="1063"/>
    </row>
    <row r="72" spans="1:15" s="1813" customFormat="1" ht="23.25" customHeight="1">
      <c r="A72" s="2432"/>
      <c r="B72" s="2432"/>
      <c r="C72" s="70"/>
      <c r="D72" s="2471"/>
      <c r="E72" s="2471"/>
      <c r="F72" s="2471"/>
      <c r="G72" s="2471"/>
      <c r="H72" s="2471"/>
      <c r="I72" s="2471"/>
      <c r="J72" s="2471"/>
      <c r="K72" s="2471"/>
      <c r="L72" s="2471"/>
      <c r="M72" s="1190"/>
      <c r="N72" s="2457"/>
      <c r="O72" s="2457"/>
    </row>
    <row r="73" spans="1:15" ht="31.5" customHeight="1" thickBot="1">
      <c r="A73" s="1191" t="s">
        <v>2222</v>
      </c>
      <c r="B73" s="1191"/>
      <c r="C73" s="2249"/>
      <c r="D73" s="2249"/>
      <c r="E73" s="2249"/>
      <c r="F73" s="2249"/>
      <c r="G73" s="2249"/>
      <c r="H73" s="2249"/>
      <c r="I73" s="2249"/>
      <c r="J73" s="2249"/>
      <c r="K73" s="2249"/>
      <c r="L73" s="2249"/>
      <c r="M73" s="1192"/>
      <c r="N73" s="3264" t="s">
        <v>2223</v>
      </c>
      <c r="O73" s="3264"/>
    </row>
    <row r="74" spans="1:15" s="534" customFormat="1" ht="18" customHeight="1" thickTop="1">
      <c r="A74" s="3265" t="s">
        <v>1636</v>
      </c>
      <c r="B74" s="3265" t="s">
        <v>54</v>
      </c>
      <c r="C74" s="3265" t="s">
        <v>55</v>
      </c>
      <c r="D74" s="2838" t="s">
        <v>45</v>
      </c>
      <c r="E74" s="2838"/>
      <c r="F74" s="2838"/>
      <c r="G74" s="2838" t="s">
        <v>46</v>
      </c>
      <c r="H74" s="2838"/>
      <c r="I74" s="2838"/>
      <c r="J74" s="2838" t="s">
        <v>47</v>
      </c>
      <c r="K74" s="2838"/>
      <c r="L74" s="2838"/>
      <c r="M74" s="2826" t="s">
        <v>503</v>
      </c>
      <c r="N74" s="2826" t="s">
        <v>509</v>
      </c>
      <c r="O74" s="2826" t="s">
        <v>1296</v>
      </c>
    </row>
    <row r="75" spans="1:15" s="534" customFormat="1" ht="18" customHeight="1">
      <c r="A75" s="3266"/>
      <c r="B75" s="3266"/>
      <c r="C75" s="3266"/>
      <c r="D75" s="2818" t="s">
        <v>1673</v>
      </c>
      <c r="E75" s="2818"/>
      <c r="F75" s="2818"/>
      <c r="G75" s="2818" t="s">
        <v>463</v>
      </c>
      <c r="H75" s="2818"/>
      <c r="I75" s="2818"/>
      <c r="J75" s="2818" t="s">
        <v>464</v>
      </c>
      <c r="K75" s="2818"/>
      <c r="L75" s="2818"/>
      <c r="M75" s="2827"/>
      <c r="N75" s="2827"/>
      <c r="O75" s="2827"/>
    </row>
    <row r="76" spans="1:15" ht="19.5" customHeight="1">
      <c r="A76" s="3266"/>
      <c r="B76" s="3266"/>
      <c r="C76" s="3266"/>
      <c r="D76" s="739" t="s">
        <v>931</v>
      </c>
      <c r="E76" s="739" t="s">
        <v>1126</v>
      </c>
      <c r="F76" s="1374" t="s">
        <v>954</v>
      </c>
      <c r="G76" s="739" t="s">
        <v>931</v>
      </c>
      <c r="H76" s="739" t="s">
        <v>1126</v>
      </c>
      <c r="I76" s="1374" t="s">
        <v>954</v>
      </c>
      <c r="J76" s="739" t="s">
        <v>931</v>
      </c>
      <c r="K76" s="739" t="s">
        <v>1126</v>
      </c>
      <c r="L76" s="1374" t="s">
        <v>954</v>
      </c>
      <c r="M76" s="2827"/>
      <c r="N76" s="2827"/>
      <c r="O76" s="2827"/>
    </row>
    <row r="77" spans="1:15" ht="19.5" customHeight="1" thickBot="1">
      <c r="A77" s="3267"/>
      <c r="B77" s="3267"/>
      <c r="C77" s="3267"/>
      <c r="D77" s="1385" t="s">
        <v>934</v>
      </c>
      <c r="E77" s="1385" t="s">
        <v>935</v>
      </c>
      <c r="F77" s="1385" t="s">
        <v>936</v>
      </c>
      <c r="G77" s="1385" t="s">
        <v>934</v>
      </c>
      <c r="H77" s="1385" t="s">
        <v>935</v>
      </c>
      <c r="I77" s="1385" t="s">
        <v>936</v>
      </c>
      <c r="J77" s="1385" t="s">
        <v>934</v>
      </c>
      <c r="K77" s="1385" t="s">
        <v>935</v>
      </c>
      <c r="L77" s="1385" t="s">
        <v>936</v>
      </c>
      <c r="M77" s="2828"/>
      <c r="N77" s="2828"/>
      <c r="O77" s="2828"/>
    </row>
    <row r="78" spans="1:15" ht="21.75" customHeight="1">
      <c r="A78" s="1199" t="s">
        <v>176</v>
      </c>
      <c r="B78" s="465" t="s">
        <v>99</v>
      </c>
      <c r="C78" s="1052"/>
      <c r="D78" s="1780">
        <v>136</v>
      </c>
      <c r="E78" s="1780">
        <v>18</v>
      </c>
      <c r="F78" s="1780">
        <v>154</v>
      </c>
      <c r="G78" s="1052">
        <v>0</v>
      </c>
      <c r="H78" s="1052">
        <v>0</v>
      </c>
      <c r="I78" s="1052">
        <f t="shared" ref="I78:I80" si="24">SUM(G78:H78)</f>
        <v>0</v>
      </c>
      <c r="J78" s="1052">
        <f t="shared" ref="J78:K80" si="25">SUM(D78,G78)</f>
        <v>136</v>
      </c>
      <c r="K78" s="1052">
        <f t="shared" si="25"/>
        <v>18</v>
      </c>
      <c r="L78" s="1052">
        <f t="shared" ref="L78:L80" si="26">SUM(J78:K78)</f>
        <v>154</v>
      </c>
      <c r="M78" s="575"/>
      <c r="N78" s="575" t="s">
        <v>506</v>
      </c>
      <c r="O78" s="1200" t="s">
        <v>1260</v>
      </c>
    </row>
    <row r="79" spans="1:15" ht="21.75" customHeight="1">
      <c r="A79" s="3151" t="s">
        <v>171</v>
      </c>
      <c r="B79" s="465" t="s">
        <v>1277</v>
      </c>
      <c r="C79" s="1052"/>
      <c r="D79" s="1780">
        <v>96</v>
      </c>
      <c r="E79" s="1780">
        <v>136</v>
      </c>
      <c r="F79" s="1780">
        <v>232</v>
      </c>
      <c r="G79" s="1052">
        <v>0</v>
      </c>
      <c r="H79" s="1052">
        <v>0</v>
      </c>
      <c r="I79" s="1052">
        <f t="shared" si="24"/>
        <v>0</v>
      </c>
      <c r="J79" s="1052">
        <f t="shared" si="25"/>
        <v>96</v>
      </c>
      <c r="K79" s="1052">
        <f t="shared" si="25"/>
        <v>136</v>
      </c>
      <c r="L79" s="1052">
        <f t="shared" si="26"/>
        <v>232</v>
      </c>
      <c r="M79" s="575"/>
      <c r="N79" s="575" t="s">
        <v>580</v>
      </c>
      <c r="O79" s="3028" t="s">
        <v>579</v>
      </c>
    </row>
    <row r="80" spans="1:15" ht="21.75" customHeight="1">
      <c r="A80" s="3151"/>
      <c r="B80" s="465" t="s">
        <v>1278</v>
      </c>
      <c r="C80" s="1052"/>
      <c r="D80" s="1780">
        <v>114</v>
      </c>
      <c r="E80" s="1780">
        <v>135</v>
      </c>
      <c r="F80" s="1780">
        <v>249</v>
      </c>
      <c r="G80" s="1052">
        <v>0</v>
      </c>
      <c r="H80" s="1052">
        <v>0</v>
      </c>
      <c r="I80" s="1052">
        <f t="shared" si="24"/>
        <v>0</v>
      </c>
      <c r="J80" s="1052">
        <f t="shared" si="25"/>
        <v>114</v>
      </c>
      <c r="K80" s="1052">
        <f t="shared" si="25"/>
        <v>135</v>
      </c>
      <c r="L80" s="1052">
        <f t="shared" si="26"/>
        <v>249</v>
      </c>
      <c r="M80" s="575"/>
      <c r="N80" s="575" t="s">
        <v>1711</v>
      </c>
      <c r="O80" s="3029"/>
    </row>
    <row r="81" spans="1:15" ht="21.75" customHeight="1">
      <c r="A81" s="2825" t="s">
        <v>219</v>
      </c>
      <c r="B81" s="2825"/>
      <c r="C81" s="1201"/>
      <c r="D81" s="1052">
        <f>SUM(D79:D80)</f>
        <v>210</v>
      </c>
      <c r="E81" s="1052">
        <f t="shared" ref="E81:L81" si="27">SUM(E79:E80)</f>
        <v>271</v>
      </c>
      <c r="F81" s="1052">
        <f t="shared" si="27"/>
        <v>481</v>
      </c>
      <c r="G81" s="1052">
        <f t="shared" si="27"/>
        <v>0</v>
      </c>
      <c r="H81" s="1052">
        <f t="shared" si="27"/>
        <v>0</v>
      </c>
      <c r="I81" s="1052">
        <f t="shared" si="27"/>
        <v>0</v>
      </c>
      <c r="J81" s="1052">
        <f t="shared" si="27"/>
        <v>210</v>
      </c>
      <c r="K81" s="1052">
        <f t="shared" si="27"/>
        <v>271</v>
      </c>
      <c r="L81" s="1052">
        <f t="shared" si="27"/>
        <v>481</v>
      </c>
      <c r="M81" s="1193"/>
      <c r="N81" s="3268" t="s">
        <v>2342</v>
      </c>
      <c r="O81" s="3268"/>
    </row>
    <row r="82" spans="1:15" ht="21.75" customHeight="1">
      <c r="A82" s="2804" t="s">
        <v>1279</v>
      </c>
      <c r="B82" s="465" t="s">
        <v>162</v>
      </c>
      <c r="C82" s="1201"/>
      <c r="D82" s="1780">
        <v>4</v>
      </c>
      <c r="E82" s="1780">
        <v>22</v>
      </c>
      <c r="F82" s="1780">
        <v>26</v>
      </c>
      <c r="G82" s="1052">
        <v>0</v>
      </c>
      <c r="H82" s="1052">
        <v>0</v>
      </c>
      <c r="I82" s="1052">
        <v>0</v>
      </c>
      <c r="J82" s="1052">
        <f>SUM(G82,D82)</f>
        <v>4</v>
      </c>
      <c r="K82" s="1052">
        <f t="shared" ref="K82:L83" si="28">SUM(H82,E82)</f>
        <v>22</v>
      </c>
      <c r="L82" s="1052">
        <f t="shared" si="28"/>
        <v>26</v>
      </c>
      <c r="M82" s="1193"/>
      <c r="N82" s="1115" t="s">
        <v>1684</v>
      </c>
      <c r="O82" s="3249" t="s">
        <v>1087</v>
      </c>
    </row>
    <row r="83" spans="1:15" ht="21.75" customHeight="1">
      <c r="A83" s="2806"/>
      <c r="B83" s="465" t="s">
        <v>1092</v>
      </c>
      <c r="C83" s="1201"/>
      <c r="D83" s="1780">
        <v>13</v>
      </c>
      <c r="E83" s="1780">
        <v>7</v>
      </c>
      <c r="F83" s="1780">
        <v>20</v>
      </c>
      <c r="G83" s="1052">
        <v>0</v>
      </c>
      <c r="H83" s="1052">
        <v>0</v>
      </c>
      <c r="I83" s="1052">
        <v>0</v>
      </c>
      <c r="J83" s="1052">
        <f>SUM(G83,D83)</f>
        <v>13</v>
      </c>
      <c r="K83" s="1052">
        <f t="shared" si="28"/>
        <v>7</v>
      </c>
      <c r="L83" s="1052">
        <f t="shared" si="28"/>
        <v>20</v>
      </c>
      <c r="M83" s="1193"/>
      <c r="N83" s="1193" t="s">
        <v>757</v>
      </c>
      <c r="O83" s="3250"/>
    </row>
    <row r="84" spans="1:15" ht="21.75" customHeight="1">
      <c r="A84" s="2825" t="s">
        <v>219</v>
      </c>
      <c r="B84" s="2825"/>
      <c r="C84" s="1201"/>
      <c r="D84" s="1052">
        <f>SUM(D82:D83)</f>
        <v>17</v>
      </c>
      <c r="E84" s="1052">
        <f t="shared" ref="E84:L84" si="29">SUM(E82:E83)</f>
        <v>29</v>
      </c>
      <c r="F84" s="1052">
        <f t="shared" si="29"/>
        <v>46</v>
      </c>
      <c r="G84" s="1052">
        <f t="shared" si="29"/>
        <v>0</v>
      </c>
      <c r="H84" s="1052">
        <f t="shared" si="29"/>
        <v>0</v>
      </c>
      <c r="I84" s="1052">
        <f t="shared" si="29"/>
        <v>0</v>
      </c>
      <c r="J84" s="1052">
        <f t="shared" si="29"/>
        <v>17</v>
      </c>
      <c r="K84" s="1052">
        <f t="shared" si="29"/>
        <v>29</v>
      </c>
      <c r="L84" s="1052">
        <f t="shared" si="29"/>
        <v>46</v>
      </c>
      <c r="M84" s="1193"/>
      <c r="N84" s="2810" t="s">
        <v>2342</v>
      </c>
      <c r="O84" s="2810"/>
    </row>
    <row r="85" spans="1:15" ht="21.75" customHeight="1">
      <c r="A85" s="3129" t="s">
        <v>50</v>
      </c>
      <c r="B85" s="3129"/>
      <c r="C85" s="1052"/>
      <c r="D85" s="1052">
        <f t="shared" ref="D85:L85" si="30">SUM(D9,D17,D22,D30,D37,D40,D47,D57,D67,D70,D78,D81,D84)</f>
        <v>2023</v>
      </c>
      <c r="E85" s="1052">
        <f t="shared" si="30"/>
        <v>2653</v>
      </c>
      <c r="F85" s="1052">
        <f t="shared" si="30"/>
        <v>4676</v>
      </c>
      <c r="G85" s="1052">
        <f t="shared" si="30"/>
        <v>0</v>
      </c>
      <c r="H85" s="1052">
        <f t="shared" si="30"/>
        <v>0</v>
      </c>
      <c r="I85" s="1052">
        <f t="shared" si="30"/>
        <v>0</v>
      </c>
      <c r="J85" s="1052">
        <f t="shared" si="30"/>
        <v>2023</v>
      </c>
      <c r="K85" s="1052">
        <f t="shared" si="30"/>
        <v>2653</v>
      </c>
      <c r="L85" s="1052">
        <f t="shared" si="30"/>
        <v>4676</v>
      </c>
      <c r="M85" s="575"/>
      <c r="N85" s="3256" t="s">
        <v>1280</v>
      </c>
      <c r="O85" s="3256"/>
    </row>
    <row r="86" spans="1:15" s="1813" customFormat="1" ht="21.75" customHeight="1">
      <c r="A86" s="1788" t="s">
        <v>51</v>
      </c>
      <c r="B86" s="1787"/>
      <c r="C86" s="1780"/>
      <c r="D86" s="1780"/>
      <c r="E86" s="1780"/>
      <c r="F86" s="1780"/>
      <c r="G86" s="1780"/>
      <c r="H86" s="1780"/>
      <c r="I86" s="1780"/>
      <c r="J86" s="1780"/>
      <c r="K86" s="1780"/>
      <c r="L86" s="1780"/>
      <c r="M86" s="1786"/>
      <c r="N86" s="1793"/>
      <c r="O86" s="1814" t="s">
        <v>901</v>
      </c>
    </row>
    <row r="87" spans="1:15" s="1813" customFormat="1" ht="21.75" customHeight="1">
      <c r="A87" s="2804" t="s">
        <v>272</v>
      </c>
      <c r="B87" s="1787" t="s">
        <v>1928</v>
      </c>
      <c r="C87" s="1780"/>
      <c r="D87" s="1780">
        <v>37</v>
      </c>
      <c r="E87" s="1780">
        <v>9</v>
      </c>
      <c r="F87" s="1780">
        <v>46</v>
      </c>
      <c r="G87" s="1780">
        <v>0</v>
      </c>
      <c r="H87" s="1780">
        <v>0</v>
      </c>
      <c r="I87" s="1780">
        <v>0</v>
      </c>
      <c r="J87" s="1780">
        <f>SUM(D87,G87)</f>
        <v>37</v>
      </c>
      <c r="K87" s="1780">
        <f t="shared" ref="K87:L87" si="31">SUM(E87,H87)</f>
        <v>9</v>
      </c>
      <c r="L87" s="1780">
        <f t="shared" si="31"/>
        <v>46</v>
      </c>
      <c r="M87" s="1786"/>
      <c r="N87" s="1793" t="s">
        <v>592</v>
      </c>
      <c r="O87" s="3253" t="s">
        <v>483</v>
      </c>
    </row>
    <row r="88" spans="1:15" s="1813" customFormat="1" ht="21.75" customHeight="1">
      <c r="A88" s="2805"/>
      <c r="B88" s="1787" t="s">
        <v>1862</v>
      </c>
      <c r="C88" s="1780"/>
      <c r="D88" s="1780">
        <v>23</v>
      </c>
      <c r="E88" s="1780">
        <v>9</v>
      </c>
      <c r="F88" s="1780">
        <v>32</v>
      </c>
      <c r="G88" s="1780">
        <v>0</v>
      </c>
      <c r="H88" s="2450">
        <v>0</v>
      </c>
      <c r="I88" s="2450">
        <v>0</v>
      </c>
      <c r="J88" s="1780">
        <f t="shared" ref="J88:J90" si="32">SUM(D88,G88)</f>
        <v>23</v>
      </c>
      <c r="K88" s="1780">
        <f t="shared" ref="K88:K90" si="33">SUM(E88,H88)</f>
        <v>9</v>
      </c>
      <c r="L88" s="1780">
        <f t="shared" ref="L88:L90" si="34">SUM(F88,I88)</f>
        <v>32</v>
      </c>
      <c r="M88" s="1786"/>
      <c r="N88" s="1793" t="s">
        <v>507</v>
      </c>
      <c r="O88" s="3254"/>
    </row>
    <row r="89" spans="1:15" s="1813" customFormat="1" ht="21.75" customHeight="1">
      <c r="A89" s="2805"/>
      <c r="B89" s="1787" t="s">
        <v>1929</v>
      </c>
      <c r="C89" s="1780"/>
      <c r="D89" s="1780">
        <v>23</v>
      </c>
      <c r="E89" s="1780">
        <v>1</v>
      </c>
      <c r="F89" s="1780">
        <v>24</v>
      </c>
      <c r="G89" s="2450">
        <v>0</v>
      </c>
      <c r="H89" s="2450">
        <v>0</v>
      </c>
      <c r="I89" s="2450">
        <v>0</v>
      </c>
      <c r="J89" s="1780">
        <f t="shared" si="32"/>
        <v>23</v>
      </c>
      <c r="K89" s="1780">
        <f t="shared" si="33"/>
        <v>1</v>
      </c>
      <c r="L89" s="1780">
        <f t="shared" si="34"/>
        <v>24</v>
      </c>
      <c r="M89" s="1786"/>
      <c r="N89" s="1793" t="s">
        <v>593</v>
      </c>
      <c r="O89" s="3254"/>
    </row>
    <row r="90" spans="1:15" s="1813" customFormat="1" ht="21.75" customHeight="1">
      <c r="A90" s="2806"/>
      <c r="B90" s="1787" t="s">
        <v>1930</v>
      </c>
      <c r="C90" s="1780"/>
      <c r="D90" s="1780">
        <v>25</v>
      </c>
      <c r="E90" s="1780">
        <v>6</v>
      </c>
      <c r="F90" s="1780">
        <v>31</v>
      </c>
      <c r="G90" s="2450">
        <v>0</v>
      </c>
      <c r="H90" s="2450">
        <v>0</v>
      </c>
      <c r="I90" s="2450">
        <v>0</v>
      </c>
      <c r="J90" s="1780">
        <f t="shared" si="32"/>
        <v>25</v>
      </c>
      <c r="K90" s="1780">
        <f t="shared" si="33"/>
        <v>6</v>
      </c>
      <c r="L90" s="1780">
        <f t="shared" si="34"/>
        <v>31</v>
      </c>
      <c r="M90" s="1786"/>
      <c r="N90" s="1793" t="s">
        <v>594</v>
      </c>
      <c r="O90" s="3255"/>
    </row>
    <row r="91" spans="1:15" s="1813" customFormat="1" ht="21.75" customHeight="1">
      <c r="A91" s="1785" t="s">
        <v>219</v>
      </c>
      <c r="B91" s="1787"/>
      <c r="C91" s="1780"/>
      <c r="D91" s="1780">
        <f>SUM(D87:D90)</f>
        <v>108</v>
      </c>
      <c r="E91" s="1780">
        <f t="shared" ref="E91:L91" si="35">SUM(E87:E90)</f>
        <v>25</v>
      </c>
      <c r="F91" s="1780">
        <f t="shared" si="35"/>
        <v>133</v>
      </c>
      <c r="G91" s="1780">
        <f t="shared" si="35"/>
        <v>0</v>
      </c>
      <c r="H91" s="1780">
        <f t="shared" si="35"/>
        <v>0</v>
      </c>
      <c r="I91" s="1780">
        <f t="shared" si="35"/>
        <v>0</v>
      </c>
      <c r="J91" s="1780">
        <f t="shared" si="35"/>
        <v>108</v>
      </c>
      <c r="K91" s="1780">
        <f t="shared" si="35"/>
        <v>25</v>
      </c>
      <c r="L91" s="1780">
        <f t="shared" si="35"/>
        <v>133</v>
      </c>
      <c r="M91" s="1780"/>
      <c r="N91" s="3258" t="s">
        <v>2342</v>
      </c>
      <c r="O91" s="3258"/>
    </row>
    <row r="92" spans="1:15" s="1813" customFormat="1" ht="21.75" customHeight="1">
      <c r="A92" s="2804" t="s">
        <v>63</v>
      </c>
      <c r="B92" s="1787" t="s">
        <v>1931</v>
      </c>
      <c r="C92" s="2450"/>
      <c r="D92" s="1780">
        <v>37</v>
      </c>
      <c r="E92" s="1780">
        <v>10</v>
      </c>
      <c r="F92" s="1780">
        <v>47</v>
      </c>
      <c r="G92" s="1780">
        <f t="shared" ref="G92:G93" si="36">SUM(G88:G91)</f>
        <v>0</v>
      </c>
      <c r="H92" s="1780">
        <f t="shared" ref="H92:H93" si="37">SUM(H88:H91)</f>
        <v>0</v>
      </c>
      <c r="I92" s="1780">
        <f t="shared" ref="I92:I93" si="38">SUM(I88:I91)</f>
        <v>0</v>
      </c>
      <c r="J92" s="1780">
        <f>SUM(D92,G92)</f>
        <v>37</v>
      </c>
      <c r="K92" s="1780">
        <f t="shared" ref="K92:L92" si="39">SUM(E92,H92)</f>
        <v>10</v>
      </c>
      <c r="L92" s="1780">
        <f t="shared" si="39"/>
        <v>47</v>
      </c>
      <c r="M92" s="1780"/>
      <c r="N92" s="1793" t="s">
        <v>519</v>
      </c>
      <c r="O92" s="3259" t="s">
        <v>487</v>
      </c>
    </row>
    <row r="93" spans="1:15" s="1813" customFormat="1" ht="21.75" customHeight="1">
      <c r="A93" s="2806"/>
      <c r="B93" s="1787" t="s">
        <v>1199</v>
      </c>
      <c r="C93" s="2450"/>
      <c r="D93" s="1780">
        <v>41</v>
      </c>
      <c r="E93" s="1780">
        <v>14</v>
      </c>
      <c r="F93" s="1780">
        <v>55</v>
      </c>
      <c r="G93" s="1780">
        <f t="shared" si="36"/>
        <v>0</v>
      </c>
      <c r="H93" s="1780">
        <f t="shared" si="37"/>
        <v>0</v>
      </c>
      <c r="I93" s="1780">
        <f t="shared" si="38"/>
        <v>0</v>
      </c>
      <c r="J93" s="1780">
        <f t="shared" ref="J93:J94" si="40">SUM(D93,G93)</f>
        <v>41</v>
      </c>
      <c r="K93" s="1780">
        <f t="shared" ref="K93:K94" si="41">SUM(E93,H93)</f>
        <v>14</v>
      </c>
      <c r="L93" s="1780">
        <f t="shared" ref="L93:L94" si="42">SUM(F93,I93)</f>
        <v>55</v>
      </c>
      <c r="M93" s="1780"/>
      <c r="N93" s="1793" t="s">
        <v>521</v>
      </c>
      <c r="O93" s="3260"/>
    </row>
    <row r="94" spans="1:15" s="1813" customFormat="1" ht="21.75" customHeight="1">
      <c r="A94" s="1785" t="s">
        <v>219</v>
      </c>
      <c r="B94" s="1787"/>
      <c r="C94" s="1780"/>
      <c r="D94" s="1780">
        <f>SUM(D92:D93)</f>
        <v>78</v>
      </c>
      <c r="E94" s="1780">
        <f t="shared" ref="E94:I94" si="43">SUM(E92:E93)</f>
        <v>24</v>
      </c>
      <c r="F94" s="1780">
        <f t="shared" si="43"/>
        <v>102</v>
      </c>
      <c r="G94" s="1780">
        <f t="shared" si="43"/>
        <v>0</v>
      </c>
      <c r="H94" s="1780">
        <f t="shared" si="43"/>
        <v>0</v>
      </c>
      <c r="I94" s="1780">
        <f t="shared" si="43"/>
        <v>0</v>
      </c>
      <c r="J94" s="1780">
        <f t="shared" si="40"/>
        <v>78</v>
      </c>
      <c r="K94" s="1780">
        <f t="shared" si="41"/>
        <v>24</v>
      </c>
      <c r="L94" s="1780">
        <f t="shared" si="42"/>
        <v>102</v>
      </c>
      <c r="M94" s="1780"/>
      <c r="N94" s="3257" t="s">
        <v>2342</v>
      </c>
      <c r="O94" s="3257"/>
    </row>
    <row r="95" spans="1:15" ht="21.75" customHeight="1">
      <c r="A95" s="2815" t="s">
        <v>26</v>
      </c>
      <c r="B95" s="465" t="s">
        <v>100</v>
      </c>
      <c r="C95" s="1052"/>
      <c r="D95" s="1780">
        <v>33</v>
      </c>
      <c r="E95" s="1780">
        <v>42</v>
      </c>
      <c r="F95" s="1052">
        <f>SUM(D95:E95)</f>
        <v>75</v>
      </c>
      <c r="G95" s="1052">
        <v>0</v>
      </c>
      <c r="H95" s="1052">
        <v>0</v>
      </c>
      <c r="I95" s="1052">
        <f>SUM(G95:H95)</f>
        <v>0</v>
      </c>
      <c r="J95" s="1052">
        <f>SUM(G95,D95)</f>
        <v>33</v>
      </c>
      <c r="K95" s="1052">
        <f t="shared" ref="K95:L96" si="44">SUM(H95,E95)</f>
        <v>42</v>
      </c>
      <c r="L95" s="1052">
        <f t="shared" si="44"/>
        <v>75</v>
      </c>
      <c r="M95" s="575"/>
      <c r="N95" s="1193" t="s">
        <v>535</v>
      </c>
      <c r="O95" s="3028" t="s">
        <v>689</v>
      </c>
    </row>
    <row r="96" spans="1:15" ht="21.75" customHeight="1">
      <c r="A96" s="2835"/>
      <c r="B96" s="465" t="s">
        <v>101</v>
      </c>
      <c r="C96" s="1052"/>
      <c r="D96" s="1780">
        <v>13</v>
      </c>
      <c r="E96" s="1780">
        <v>46</v>
      </c>
      <c r="F96" s="1780">
        <f t="shared" ref="F96:F98" si="45">SUM(D96:E96)</f>
        <v>59</v>
      </c>
      <c r="G96" s="1052">
        <v>0</v>
      </c>
      <c r="H96" s="1052">
        <v>0</v>
      </c>
      <c r="I96" s="1052">
        <f t="shared" ref="I96:I106" si="46">SUM(G96:H96)</f>
        <v>0</v>
      </c>
      <c r="J96" s="1052">
        <f t="shared" ref="J96" si="47">SUM(G96,D96)</f>
        <v>13</v>
      </c>
      <c r="K96" s="1052">
        <f t="shared" si="44"/>
        <v>46</v>
      </c>
      <c r="L96" s="1052">
        <f t="shared" si="44"/>
        <v>59</v>
      </c>
      <c r="M96" s="575"/>
      <c r="N96" s="1193" t="s">
        <v>605</v>
      </c>
      <c r="O96" s="3157"/>
    </row>
    <row r="97" spans="1:15" ht="21.75" customHeight="1">
      <c r="A97" s="2835"/>
      <c r="B97" s="465" t="s">
        <v>88</v>
      </c>
      <c r="C97" s="1052"/>
      <c r="D97" s="1780">
        <v>45</v>
      </c>
      <c r="E97" s="1780">
        <v>17</v>
      </c>
      <c r="F97" s="1780">
        <f t="shared" si="45"/>
        <v>62</v>
      </c>
      <c r="G97" s="1052">
        <v>0</v>
      </c>
      <c r="H97" s="1052">
        <v>0</v>
      </c>
      <c r="I97" s="1052">
        <f>SUM(G97:H97)</f>
        <v>0</v>
      </c>
      <c r="J97" s="1052">
        <f t="shared" ref="J97:L98" si="48">SUM(G97,D97)</f>
        <v>45</v>
      </c>
      <c r="K97" s="1052">
        <f t="shared" si="48"/>
        <v>17</v>
      </c>
      <c r="L97" s="1052">
        <f t="shared" si="48"/>
        <v>62</v>
      </c>
      <c r="M97" s="575"/>
      <c r="N97" s="1193" t="s">
        <v>538</v>
      </c>
      <c r="O97" s="3157"/>
    </row>
    <row r="98" spans="1:15" s="1813" customFormat="1" ht="21.75" customHeight="1">
      <c r="A98" s="2816"/>
      <c r="B98" s="2452" t="s">
        <v>89</v>
      </c>
      <c r="C98" s="2455"/>
      <c r="D98" s="2455">
        <v>44</v>
      </c>
      <c r="E98" s="2455">
        <v>26</v>
      </c>
      <c r="F98" s="2455">
        <f t="shared" si="45"/>
        <v>70</v>
      </c>
      <c r="G98" s="2455">
        <v>0</v>
      </c>
      <c r="H98" s="2455">
        <v>0</v>
      </c>
      <c r="I98" s="2455">
        <f>SUM(G98:H98)</f>
        <v>0</v>
      </c>
      <c r="J98" s="2455">
        <f t="shared" si="48"/>
        <v>44</v>
      </c>
      <c r="K98" s="2455">
        <f t="shared" si="48"/>
        <v>26</v>
      </c>
      <c r="L98" s="2455">
        <f t="shared" si="48"/>
        <v>70</v>
      </c>
      <c r="M98" s="2499"/>
      <c r="N98" s="1194" t="s">
        <v>735</v>
      </c>
      <c r="O98" s="3029"/>
    </row>
    <row r="99" spans="1:15" ht="21.75" customHeight="1" thickBot="1">
      <c r="A99" s="3135" t="s">
        <v>219</v>
      </c>
      <c r="B99" s="3135"/>
      <c r="C99" s="665"/>
      <c r="D99" s="1466">
        <f>SUM(D95:D98)</f>
        <v>135</v>
      </c>
      <c r="E99" s="1466">
        <f t="shared" ref="E99:F99" si="49">SUM(E95:E98)</f>
        <v>131</v>
      </c>
      <c r="F99" s="1466">
        <f t="shared" si="49"/>
        <v>266</v>
      </c>
      <c r="G99" s="1466">
        <f t="shared" ref="G99:L99" si="50">SUM(G95:G98)</f>
        <v>0</v>
      </c>
      <c r="H99" s="1466">
        <f t="shared" si="50"/>
        <v>0</v>
      </c>
      <c r="I99" s="1466">
        <f t="shared" si="50"/>
        <v>0</v>
      </c>
      <c r="J99" s="1466">
        <f t="shared" si="50"/>
        <v>135</v>
      </c>
      <c r="K99" s="1466">
        <f t="shared" si="50"/>
        <v>131</v>
      </c>
      <c r="L99" s="1466">
        <f t="shared" si="50"/>
        <v>266</v>
      </c>
      <c r="M99" s="2537"/>
      <c r="N99" s="3263" t="s">
        <v>2342</v>
      </c>
      <c r="O99" s="3263"/>
    </row>
    <row r="100" spans="1:15" s="1813" customFormat="1" ht="24.95" customHeight="1" thickTop="1">
      <c r="A100" s="1784"/>
      <c r="B100" s="1784"/>
      <c r="C100" s="70"/>
      <c r="D100" s="1798"/>
      <c r="E100" s="1798"/>
      <c r="F100" s="1798"/>
      <c r="G100" s="1798"/>
      <c r="H100" s="1798"/>
      <c r="I100" s="1798"/>
      <c r="J100" s="1798"/>
      <c r="K100" s="1798"/>
      <c r="L100" s="1798"/>
      <c r="M100" s="1815"/>
      <c r="N100" s="1816"/>
      <c r="O100" s="1816"/>
    </row>
    <row r="101" spans="1:15" s="1813" customFormat="1" ht="26.25" customHeight="1" thickBot="1">
      <c r="A101" s="1191" t="s">
        <v>2222</v>
      </c>
      <c r="B101" s="1191"/>
      <c r="C101" s="2249"/>
      <c r="D101" s="2249"/>
      <c r="E101" s="2249"/>
      <c r="F101" s="2249"/>
      <c r="G101" s="2249"/>
      <c r="H101" s="2249"/>
      <c r="I101" s="2249"/>
      <c r="J101" s="2249"/>
      <c r="K101" s="2249"/>
      <c r="L101" s="2249"/>
      <c r="M101" s="1192"/>
      <c r="N101" s="3264" t="s">
        <v>2223</v>
      </c>
      <c r="O101" s="3264"/>
    </row>
    <row r="102" spans="1:15" s="1813" customFormat="1" ht="26.25" customHeight="1" thickTop="1">
      <c r="A102" s="3265" t="s">
        <v>1636</v>
      </c>
      <c r="B102" s="3265" t="s">
        <v>54</v>
      </c>
      <c r="C102" s="3265" t="s">
        <v>55</v>
      </c>
      <c r="D102" s="2838" t="s">
        <v>45</v>
      </c>
      <c r="E102" s="2838"/>
      <c r="F102" s="2838"/>
      <c r="G102" s="2838" t="s">
        <v>46</v>
      </c>
      <c r="H102" s="2838"/>
      <c r="I102" s="2838"/>
      <c r="J102" s="2838" t="s">
        <v>47</v>
      </c>
      <c r="K102" s="2838"/>
      <c r="L102" s="2838"/>
      <c r="M102" s="2826" t="s">
        <v>503</v>
      </c>
      <c r="N102" s="2826" t="s">
        <v>509</v>
      </c>
      <c r="O102" s="2826" t="s">
        <v>1296</v>
      </c>
    </row>
    <row r="103" spans="1:15" s="1813" customFormat="1" ht="26.25" customHeight="1">
      <c r="A103" s="3266"/>
      <c r="B103" s="3266"/>
      <c r="C103" s="3266"/>
      <c r="D103" s="2818" t="s">
        <v>1673</v>
      </c>
      <c r="E103" s="2818"/>
      <c r="F103" s="2818"/>
      <c r="G103" s="2818" t="s">
        <v>463</v>
      </c>
      <c r="H103" s="2818"/>
      <c r="I103" s="2818"/>
      <c r="J103" s="2818" t="s">
        <v>464</v>
      </c>
      <c r="K103" s="2818"/>
      <c r="L103" s="2818"/>
      <c r="M103" s="2827"/>
      <c r="N103" s="2827"/>
      <c r="O103" s="2827"/>
    </row>
    <row r="104" spans="1:15" s="1813" customFormat="1" ht="26.25" customHeight="1">
      <c r="A104" s="3266"/>
      <c r="B104" s="3266"/>
      <c r="C104" s="3266"/>
      <c r="D104" s="739" t="s">
        <v>931</v>
      </c>
      <c r="E104" s="739" t="s">
        <v>1126</v>
      </c>
      <c r="F104" s="1789" t="s">
        <v>954</v>
      </c>
      <c r="G104" s="739" t="s">
        <v>931</v>
      </c>
      <c r="H104" s="739" t="s">
        <v>1126</v>
      </c>
      <c r="I104" s="1789" t="s">
        <v>954</v>
      </c>
      <c r="J104" s="739" t="s">
        <v>931</v>
      </c>
      <c r="K104" s="739" t="s">
        <v>1126</v>
      </c>
      <c r="L104" s="1789" t="s">
        <v>954</v>
      </c>
      <c r="M104" s="2827"/>
      <c r="N104" s="2827"/>
      <c r="O104" s="2827"/>
    </row>
    <row r="105" spans="1:15" s="1813" customFormat="1" ht="26.25" customHeight="1" thickBot="1">
      <c r="A105" s="3267"/>
      <c r="B105" s="3267"/>
      <c r="C105" s="3267"/>
      <c r="D105" s="1794" t="s">
        <v>934</v>
      </c>
      <c r="E105" s="1794" t="s">
        <v>935</v>
      </c>
      <c r="F105" s="1794" t="s">
        <v>936</v>
      </c>
      <c r="G105" s="1794" t="s">
        <v>934</v>
      </c>
      <c r="H105" s="1794" t="s">
        <v>935</v>
      </c>
      <c r="I105" s="1794" t="s">
        <v>936</v>
      </c>
      <c r="J105" s="1794" t="s">
        <v>934</v>
      </c>
      <c r="K105" s="1794" t="s">
        <v>935</v>
      </c>
      <c r="L105" s="1794" t="s">
        <v>936</v>
      </c>
      <c r="M105" s="2828"/>
      <c r="N105" s="2828"/>
      <c r="O105" s="2828"/>
    </row>
    <row r="106" spans="1:15" ht="26.25" customHeight="1">
      <c r="A106" s="2430" t="s">
        <v>137</v>
      </c>
      <c r="B106" s="465" t="s">
        <v>77</v>
      </c>
      <c r="C106" s="465"/>
      <c r="D106" s="1780">
        <v>24</v>
      </c>
      <c r="E106" s="1780">
        <v>13</v>
      </c>
      <c r="F106" s="1780">
        <v>37</v>
      </c>
      <c r="G106" s="1052">
        <v>0</v>
      </c>
      <c r="H106" s="1052">
        <v>0</v>
      </c>
      <c r="I106" s="1052">
        <f t="shared" si="46"/>
        <v>0</v>
      </c>
      <c r="J106" s="1052">
        <f t="shared" ref="J106:K106" si="51">SUM(D106,G106)</f>
        <v>24</v>
      </c>
      <c r="K106" s="1052">
        <f t="shared" si="51"/>
        <v>13</v>
      </c>
      <c r="L106" s="1052">
        <f t="shared" ref="L106" si="52">SUM(J106:K106)</f>
        <v>37</v>
      </c>
      <c r="M106" s="575"/>
      <c r="N106" s="575" t="s">
        <v>519</v>
      </c>
      <c r="O106" s="2440" t="s">
        <v>1083</v>
      </c>
    </row>
    <row r="107" spans="1:15" s="1813" customFormat="1" ht="26.25" customHeight="1">
      <c r="A107" s="2804" t="s">
        <v>29</v>
      </c>
      <c r="B107" s="1787" t="s">
        <v>1932</v>
      </c>
      <c r="C107" s="1787"/>
      <c r="D107" s="1780">
        <v>0</v>
      </c>
      <c r="E107" s="1780">
        <v>1</v>
      </c>
      <c r="F107" s="1780">
        <v>1</v>
      </c>
      <c r="G107" s="1780">
        <v>0</v>
      </c>
      <c r="H107" s="1780">
        <v>0</v>
      </c>
      <c r="I107" s="1780">
        <f t="shared" ref="I107:I108" si="53">SUM(G107:H107)</f>
        <v>0</v>
      </c>
      <c r="J107" s="1780">
        <f t="shared" ref="J107:L108" si="54">SUM(D107,G107)</f>
        <v>0</v>
      </c>
      <c r="K107" s="1780">
        <f t="shared" si="54"/>
        <v>1</v>
      </c>
      <c r="L107" s="1780">
        <f t="shared" si="54"/>
        <v>1</v>
      </c>
      <c r="M107" s="1786"/>
      <c r="N107" s="1786" t="s">
        <v>605</v>
      </c>
      <c r="O107" s="3028" t="s">
        <v>591</v>
      </c>
    </row>
    <row r="108" spans="1:15" s="1813" customFormat="1" ht="26.25" customHeight="1">
      <c r="A108" s="2806"/>
      <c r="B108" s="1787" t="s">
        <v>88</v>
      </c>
      <c r="C108" s="1787"/>
      <c r="D108" s="1780">
        <v>1</v>
      </c>
      <c r="E108" s="1780">
        <v>0</v>
      </c>
      <c r="F108" s="1780">
        <v>1</v>
      </c>
      <c r="G108" s="1780">
        <v>0</v>
      </c>
      <c r="H108" s="1780">
        <v>0</v>
      </c>
      <c r="I108" s="1780">
        <f t="shared" si="53"/>
        <v>0</v>
      </c>
      <c r="J108" s="1780">
        <f t="shared" si="54"/>
        <v>1</v>
      </c>
      <c r="K108" s="1780">
        <f t="shared" si="54"/>
        <v>0</v>
      </c>
      <c r="L108" s="1780">
        <f t="shared" si="54"/>
        <v>1</v>
      </c>
      <c r="M108" s="1786"/>
      <c r="N108" s="1786" t="s">
        <v>538</v>
      </c>
      <c r="O108" s="3029"/>
    </row>
    <row r="109" spans="1:15" s="1813" customFormat="1" ht="26.25" customHeight="1">
      <c r="A109" s="2825" t="s">
        <v>219</v>
      </c>
      <c r="B109" s="2825"/>
      <c r="C109" s="1787"/>
      <c r="D109" s="1780">
        <f>SUM(D107:D108)</f>
        <v>1</v>
      </c>
      <c r="E109" s="1780">
        <f t="shared" ref="E109:L109" si="55">SUM(E107:E108)</f>
        <v>1</v>
      </c>
      <c r="F109" s="1780">
        <f t="shared" si="55"/>
        <v>2</v>
      </c>
      <c r="G109" s="1780">
        <f t="shared" si="55"/>
        <v>0</v>
      </c>
      <c r="H109" s="1780">
        <f t="shared" si="55"/>
        <v>0</v>
      </c>
      <c r="I109" s="1780">
        <f t="shared" si="55"/>
        <v>0</v>
      </c>
      <c r="J109" s="1780">
        <f t="shared" si="55"/>
        <v>1</v>
      </c>
      <c r="K109" s="1780">
        <f t="shared" si="55"/>
        <v>1</v>
      </c>
      <c r="L109" s="1780">
        <f t="shared" si="55"/>
        <v>2</v>
      </c>
      <c r="M109" s="1786"/>
      <c r="N109" s="2829" t="s">
        <v>2342</v>
      </c>
      <c r="O109" s="2829"/>
    </row>
    <row r="110" spans="1:15" s="1813" customFormat="1" ht="26.25" customHeight="1">
      <c r="A110" s="2430" t="s">
        <v>68</v>
      </c>
      <c r="B110" s="1783"/>
      <c r="C110" s="1788"/>
      <c r="D110" s="1791">
        <v>49</v>
      </c>
      <c r="E110" s="1791">
        <v>18</v>
      </c>
      <c r="F110" s="1791">
        <v>67</v>
      </c>
      <c r="G110" s="1780">
        <f>SUM(G107:G107)</f>
        <v>0</v>
      </c>
      <c r="H110" s="1780">
        <f>SUM(H107:H107)</f>
        <v>0</v>
      </c>
      <c r="I110" s="1780">
        <f>SUM(I107:I107)</f>
        <v>0</v>
      </c>
      <c r="J110" s="1791">
        <f>SUM(D110,G110)</f>
        <v>49</v>
      </c>
      <c r="K110" s="1791">
        <f t="shared" ref="K110:L110" si="56">SUM(E110,H110)</f>
        <v>18</v>
      </c>
      <c r="L110" s="1791">
        <f t="shared" si="56"/>
        <v>67</v>
      </c>
      <c r="M110" s="1194"/>
      <c r="N110" s="1790"/>
      <c r="O110" s="2433" t="s">
        <v>496</v>
      </c>
    </row>
    <row r="111" spans="1:15" s="1813" customFormat="1" ht="26.25" customHeight="1">
      <c r="A111" s="2430" t="s">
        <v>176</v>
      </c>
      <c r="B111" s="1783" t="s">
        <v>99</v>
      </c>
      <c r="C111" s="1788"/>
      <c r="D111" s="1791">
        <v>1</v>
      </c>
      <c r="E111" s="1791">
        <v>0</v>
      </c>
      <c r="F111" s="1791">
        <v>1</v>
      </c>
      <c r="G111" s="1780">
        <f>SUM(G107:G108)</f>
        <v>0</v>
      </c>
      <c r="H111" s="1780">
        <f>SUM(H107:H108)</f>
        <v>0</v>
      </c>
      <c r="I111" s="1780">
        <f>SUM(I107:I108)</f>
        <v>0</v>
      </c>
      <c r="J111" s="1791">
        <f t="shared" ref="J111:J112" si="57">SUM(D111,G111)</f>
        <v>1</v>
      </c>
      <c r="K111" s="1791">
        <f t="shared" ref="K111:K112" si="58">SUM(E111,H111)</f>
        <v>0</v>
      </c>
      <c r="L111" s="1791">
        <f t="shared" ref="L111:L112" si="59">SUM(F111,I111)</f>
        <v>1</v>
      </c>
      <c r="M111" s="1194"/>
      <c r="N111" s="1790" t="s">
        <v>694</v>
      </c>
      <c r="O111" s="2433" t="s">
        <v>1202</v>
      </c>
    </row>
    <row r="112" spans="1:15" s="1813" customFormat="1" ht="26.25" customHeight="1">
      <c r="A112" s="2415" t="s">
        <v>69</v>
      </c>
      <c r="B112" s="2290" t="s">
        <v>1933</v>
      </c>
      <c r="C112" s="2297"/>
      <c r="D112" s="2294">
        <v>28</v>
      </c>
      <c r="E112" s="2294">
        <v>42</v>
      </c>
      <c r="F112" s="2294">
        <v>70</v>
      </c>
      <c r="G112" s="2291">
        <f>SUM(G107:G109)</f>
        <v>0</v>
      </c>
      <c r="H112" s="2291">
        <f>SUM(H107:H109)</f>
        <v>0</v>
      </c>
      <c r="I112" s="2291">
        <f>SUM(I107:I109)</f>
        <v>0</v>
      </c>
      <c r="J112" s="2294">
        <f t="shared" si="57"/>
        <v>28</v>
      </c>
      <c r="K112" s="2294">
        <f t="shared" si="58"/>
        <v>42</v>
      </c>
      <c r="L112" s="2294">
        <f t="shared" si="59"/>
        <v>70</v>
      </c>
      <c r="M112" s="2304"/>
      <c r="N112" s="2293" t="s">
        <v>587</v>
      </c>
      <c r="O112" s="2538" t="s">
        <v>498</v>
      </c>
    </row>
    <row r="113" spans="1:15" ht="26.25" customHeight="1" thickBot="1">
      <c r="A113" s="3251" t="s">
        <v>52</v>
      </c>
      <c r="B113" s="3251"/>
      <c r="C113" s="1054"/>
      <c r="D113" s="1059">
        <f>SUM(D110:D112,D109,D106,D99,D94,D91)</f>
        <v>424</v>
      </c>
      <c r="E113" s="2455">
        <f t="shared" ref="E113:L113" si="60">SUM(E110:E112,E109,E106,E99,E94,E91)</f>
        <v>254</v>
      </c>
      <c r="F113" s="2455">
        <f t="shared" si="60"/>
        <v>678</v>
      </c>
      <c r="G113" s="2455">
        <f t="shared" si="60"/>
        <v>0</v>
      </c>
      <c r="H113" s="2455">
        <f t="shared" si="60"/>
        <v>0</v>
      </c>
      <c r="I113" s="2455">
        <f t="shared" si="60"/>
        <v>0</v>
      </c>
      <c r="J113" s="2455">
        <f t="shared" si="60"/>
        <v>424</v>
      </c>
      <c r="K113" s="2455">
        <f t="shared" si="60"/>
        <v>254</v>
      </c>
      <c r="L113" s="2455">
        <f t="shared" si="60"/>
        <v>678</v>
      </c>
      <c r="M113" s="1202"/>
      <c r="N113" s="3252" t="s">
        <v>588</v>
      </c>
      <c r="O113" s="3252"/>
    </row>
    <row r="114" spans="1:15" ht="26.25" customHeight="1" thickBot="1">
      <c r="A114" s="3261" t="s">
        <v>218</v>
      </c>
      <c r="B114" s="3261"/>
      <c r="C114" s="1061"/>
      <c r="D114" s="1058">
        <f t="shared" ref="D114:L114" si="61">SUM(D85,D113)</f>
        <v>2447</v>
      </c>
      <c r="E114" s="1058">
        <f t="shared" si="61"/>
        <v>2907</v>
      </c>
      <c r="F114" s="1058">
        <f t="shared" si="61"/>
        <v>5354</v>
      </c>
      <c r="G114" s="1058">
        <f t="shared" si="61"/>
        <v>0</v>
      </c>
      <c r="H114" s="1058">
        <f t="shared" si="61"/>
        <v>0</v>
      </c>
      <c r="I114" s="1058">
        <f t="shared" si="61"/>
        <v>0</v>
      </c>
      <c r="J114" s="1058">
        <f t="shared" si="61"/>
        <v>2447</v>
      </c>
      <c r="K114" s="1058">
        <f t="shared" si="61"/>
        <v>2907</v>
      </c>
      <c r="L114" s="1058">
        <f t="shared" si="61"/>
        <v>5354</v>
      </c>
      <c r="M114" s="1203"/>
      <c r="N114" s="3262" t="s">
        <v>2351</v>
      </c>
      <c r="O114" s="3262"/>
    </row>
    <row r="115" spans="1:15" ht="18" customHeight="1" thickTop="1">
      <c r="A115" s="70"/>
      <c r="B115" s="1062"/>
      <c r="C115" s="1062"/>
      <c r="D115" s="1050"/>
      <c r="E115" s="1050"/>
      <c r="F115" s="1050"/>
      <c r="G115" s="1050"/>
      <c r="H115" s="1050"/>
      <c r="I115" s="1050"/>
      <c r="J115" s="1050"/>
      <c r="K115" s="1050"/>
      <c r="L115" s="1050"/>
      <c r="M115" s="1115"/>
      <c r="N115" s="1115"/>
      <c r="O115" s="1115"/>
    </row>
    <row r="116" spans="1:15">
      <c r="A116" s="1204"/>
      <c r="B116" s="1204"/>
      <c r="C116" s="1204"/>
      <c r="D116" s="1205"/>
      <c r="E116" s="1205"/>
      <c r="F116" s="1205"/>
      <c r="G116" s="1205"/>
      <c r="H116" s="1205"/>
      <c r="I116" s="1205"/>
      <c r="J116" s="1205"/>
      <c r="K116" s="1205"/>
      <c r="L116" s="1205"/>
      <c r="M116" s="1185"/>
      <c r="N116" s="1185"/>
      <c r="O116" s="1185"/>
    </row>
    <row r="117" spans="1:15">
      <c r="A117" s="1204"/>
      <c r="B117" s="1204"/>
      <c r="C117" s="1204"/>
      <c r="D117" s="1205"/>
      <c r="E117" s="1205"/>
      <c r="F117" s="1205"/>
      <c r="G117" s="1205"/>
      <c r="H117" s="1205"/>
      <c r="I117" s="1205"/>
      <c r="J117" s="1205"/>
      <c r="K117" s="1205"/>
      <c r="L117" s="1205"/>
      <c r="M117" s="1185"/>
      <c r="N117" s="1185"/>
      <c r="O117" s="1185"/>
    </row>
    <row r="118" spans="1:15">
      <c r="A118" s="1204"/>
      <c r="B118" s="1204"/>
      <c r="C118" s="1204"/>
      <c r="D118" s="1205"/>
      <c r="E118" s="1205"/>
      <c r="F118" s="1205"/>
      <c r="G118" s="1205"/>
      <c r="H118" s="1205"/>
      <c r="I118" s="1205"/>
      <c r="J118" s="1205"/>
      <c r="K118" s="1205"/>
      <c r="L118" s="1205"/>
      <c r="M118" s="1185"/>
      <c r="N118" s="1185"/>
      <c r="O118" s="1185"/>
    </row>
    <row r="119" spans="1:15">
      <c r="A119" s="1204"/>
      <c r="B119" s="1204"/>
      <c r="C119" s="1204"/>
      <c r="D119" s="1205"/>
      <c r="E119" s="1205"/>
      <c r="F119" s="1205"/>
      <c r="G119" s="1205"/>
      <c r="H119" s="1205"/>
      <c r="I119" s="1205"/>
      <c r="J119" s="1205"/>
      <c r="K119" s="1205"/>
      <c r="L119" s="1205"/>
      <c r="M119" s="1185"/>
      <c r="N119" s="1185"/>
      <c r="O119" s="1185"/>
    </row>
    <row r="120" spans="1:15">
      <c r="A120" s="1204"/>
      <c r="B120" s="1204"/>
      <c r="C120" s="1204"/>
      <c r="D120" s="1205"/>
      <c r="E120" s="1205"/>
      <c r="F120" s="1205"/>
      <c r="G120" s="1205"/>
      <c r="H120" s="1205"/>
      <c r="I120" s="1205"/>
      <c r="J120" s="1205"/>
      <c r="K120" s="1205"/>
      <c r="L120" s="1205"/>
      <c r="M120" s="1185"/>
      <c r="N120" s="1185"/>
      <c r="O120" s="1185"/>
    </row>
    <row r="121" spans="1:15">
      <c r="A121" s="1204"/>
      <c r="B121" s="1204"/>
      <c r="C121" s="1204"/>
      <c r="D121" s="1205"/>
      <c r="E121" s="1205"/>
      <c r="F121" s="1205"/>
      <c r="G121" s="1205"/>
      <c r="H121" s="1205"/>
      <c r="I121" s="1205"/>
      <c r="J121" s="1205"/>
      <c r="K121" s="1205"/>
      <c r="L121" s="1205"/>
      <c r="M121" s="1185"/>
      <c r="N121" s="1185"/>
      <c r="O121" s="1185"/>
    </row>
    <row r="122" spans="1:15">
      <c r="A122" s="1204"/>
      <c r="B122" s="1204"/>
      <c r="C122" s="1204"/>
      <c r="D122" s="1205"/>
      <c r="E122" s="1205"/>
      <c r="F122" s="1205"/>
      <c r="G122" s="1205"/>
      <c r="H122" s="1205"/>
      <c r="I122" s="1205"/>
      <c r="J122" s="1205"/>
      <c r="K122" s="1205"/>
      <c r="L122" s="1205"/>
      <c r="M122" s="1206"/>
      <c r="N122" s="1206"/>
      <c r="O122" s="1206"/>
    </row>
    <row r="123" spans="1:15">
      <c r="A123" s="1204"/>
      <c r="B123" s="1204"/>
      <c r="C123" s="1204"/>
      <c r="D123" s="1205"/>
      <c r="E123" s="1205"/>
      <c r="F123" s="1205"/>
      <c r="G123" s="1205"/>
      <c r="H123" s="1205"/>
      <c r="I123" s="1205"/>
      <c r="J123" s="1205"/>
      <c r="K123" s="1205"/>
      <c r="L123" s="1205"/>
      <c r="M123" s="1206"/>
      <c r="N123" s="1206"/>
      <c r="O123" s="1206"/>
    </row>
    <row r="124" spans="1:15">
      <c r="A124" s="1204"/>
      <c r="B124" s="1204"/>
      <c r="C124" s="1204"/>
      <c r="D124" s="1205"/>
      <c r="E124" s="1205"/>
      <c r="F124" s="1205"/>
      <c r="G124" s="1205"/>
      <c r="H124" s="1205"/>
      <c r="I124" s="1205"/>
      <c r="J124" s="1205"/>
      <c r="K124" s="1205"/>
      <c r="L124" s="1205"/>
      <c r="M124" s="1206"/>
      <c r="N124" s="1206"/>
      <c r="O124" s="1206"/>
    </row>
    <row r="125" spans="1:15">
      <c r="A125" s="1204"/>
      <c r="B125" s="1204"/>
      <c r="C125" s="1204"/>
      <c r="D125" s="1205"/>
      <c r="E125" s="1205"/>
      <c r="F125" s="1205"/>
      <c r="G125" s="1205"/>
      <c r="H125" s="1205"/>
      <c r="I125" s="1205"/>
      <c r="J125" s="1205"/>
      <c r="K125" s="1205"/>
      <c r="L125" s="1205"/>
      <c r="M125" s="1206"/>
      <c r="N125" s="1206"/>
      <c r="O125" s="1206"/>
    </row>
    <row r="126" spans="1:15">
      <c r="A126" s="1204"/>
      <c r="B126" s="1204"/>
      <c r="C126" s="1204"/>
      <c r="D126" s="1205"/>
      <c r="E126" s="1205"/>
      <c r="F126" s="1205"/>
      <c r="G126" s="1205"/>
      <c r="H126" s="1205"/>
      <c r="I126" s="1205"/>
      <c r="J126" s="1205"/>
      <c r="K126" s="1205"/>
      <c r="L126" s="1205"/>
      <c r="M126" s="1206"/>
      <c r="N126" s="1206"/>
      <c r="O126" s="1206"/>
    </row>
    <row r="127" spans="1:15">
      <c r="A127" s="1204"/>
      <c r="B127" s="1204"/>
      <c r="C127" s="1204"/>
      <c r="D127" s="1205"/>
      <c r="E127" s="1205"/>
      <c r="F127" s="1205"/>
      <c r="G127" s="1205"/>
      <c r="H127" s="1205"/>
      <c r="I127" s="1205"/>
      <c r="J127" s="1205"/>
      <c r="K127" s="1205"/>
      <c r="L127" s="1205"/>
      <c r="M127" s="1206"/>
      <c r="N127" s="1206"/>
      <c r="O127" s="1206"/>
    </row>
    <row r="128" spans="1:15">
      <c r="A128" s="1204"/>
      <c r="B128" s="1204"/>
      <c r="C128" s="1204"/>
      <c r="D128" s="1205"/>
      <c r="E128" s="1205"/>
      <c r="F128" s="1205"/>
      <c r="G128" s="1205"/>
      <c r="H128" s="1205"/>
      <c r="I128" s="1205"/>
      <c r="J128" s="1205"/>
      <c r="K128" s="1205"/>
      <c r="L128" s="1205"/>
      <c r="M128" s="1206"/>
      <c r="N128" s="1206"/>
      <c r="O128" s="1206"/>
    </row>
    <row r="129" spans="1:15">
      <c r="A129" s="1204"/>
      <c r="B129" s="1204"/>
      <c r="C129" s="1204"/>
      <c r="D129" s="1205"/>
      <c r="E129" s="1205"/>
      <c r="F129" s="1205"/>
      <c r="G129" s="1205"/>
      <c r="H129" s="1205"/>
      <c r="I129" s="1205"/>
      <c r="J129" s="1205"/>
      <c r="K129" s="1205"/>
      <c r="L129" s="1205"/>
      <c r="M129" s="1206"/>
      <c r="N129" s="1206"/>
      <c r="O129" s="1206"/>
    </row>
    <row r="130" spans="1:15">
      <c r="A130" s="1204"/>
      <c r="B130" s="1204"/>
      <c r="C130" s="1204"/>
      <c r="D130" s="1205"/>
      <c r="E130" s="1205"/>
      <c r="F130" s="1205"/>
      <c r="G130" s="1205"/>
      <c r="H130" s="1205"/>
      <c r="I130" s="1205"/>
      <c r="J130" s="1205"/>
      <c r="K130" s="1205"/>
      <c r="L130" s="1205"/>
      <c r="M130" s="1206"/>
      <c r="N130" s="1206"/>
      <c r="O130" s="1206"/>
    </row>
    <row r="131" spans="1:15">
      <c r="A131" s="1204"/>
      <c r="B131" s="1204"/>
      <c r="C131" s="1204"/>
      <c r="D131" s="1205"/>
      <c r="E131" s="1205"/>
      <c r="F131" s="1205"/>
      <c r="G131" s="1205"/>
      <c r="H131" s="1205"/>
      <c r="I131" s="1205"/>
      <c r="J131" s="1205"/>
      <c r="K131" s="1205"/>
      <c r="L131" s="1205"/>
      <c r="M131" s="1206"/>
      <c r="N131" s="1206"/>
      <c r="O131" s="1206"/>
    </row>
    <row r="132" spans="1:15">
      <c r="A132" s="1204"/>
      <c r="B132" s="1204"/>
      <c r="C132" s="1204"/>
      <c r="D132" s="1205"/>
      <c r="E132" s="1205"/>
      <c r="F132" s="1205"/>
      <c r="G132" s="1205"/>
      <c r="H132" s="1205"/>
      <c r="I132" s="1205"/>
      <c r="J132" s="1205"/>
      <c r="K132" s="1205"/>
      <c r="L132" s="1205"/>
      <c r="M132" s="1206"/>
      <c r="N132" s="1206"/>
      <c r="O132" s="1206"/>
    </row>
    <row r="133" spans="1:15">
      <c r="A133" s="1204"/>
      <c r="B133" s="1204"/>
      <c r="C133" s="1204"/>
      <c r="D133" s="1205"/>
      <c r="E133" s="1205"/>
      <c r="F133" s="1205"/>
      <c r="G133" s="1205"/>
      <c r="H133" s="1205"/>
      <c r="I133" s="1205"/>
      <c r="J133" s="1205"/>
      <c r="K133" s="1205"/>
      <c r="L133" s="1205"/>
      <c r="M133" s="1206"/>
      <c r="N133" s="1206"/>
      <c r="O133" s="1206"/>
    </row>
    <row r="134" spans="1:15">
      <c r="A134" s="1204"/>
      <c r="B134" s="1204"/>
      <c r="C134" s="1204"/>
      <c r="D134" s="1205"/>
      <c r="E134" s="1205"/>
      <c r="F134" s="1205"/>
      <c r="G134" s="1205"/>
      <c r="H134" s="1205"/>
      <c r="I134" s="1205"/>
      <c r="J134" s="1205"/>
      <c r="K134" s="1205"/>
      <c r="L134" s="1205"/>
      <c r="M134" s="1206"/>
      <c r="N134" s="1206"/>
      <c r="O134" s="1206"/>
    </row>
    <row r="135" spans="1:15">
      <c r="A135" s="1207"/>
      <c r="B135" s="1207"/>
      <c r="C135" s="1207"/>
      <c r="D135" s="1208"/>
      <c r="E135" s="1208"/>
      <c r="F135" s="1208"/>
      <c r="G135" s="1208"/>
      <c r="H135" s="1208"/>
      <c r="I135" s="1208"/>
      <c r="J135" s="1208"/>
      <c r="K135" s="1208"/>
      <c r="L135" s="1208"/>
      <c r="M135" s="1206"/>
      <c r="N135" s="1206"/>
      <c r="O135" s="1206"/>
    </row>
    <row r="136" spans="1:15">
      <c r="A136" s="1207"/>
      <c r="B136" s="1207"/>
      <c r="C136" s="1207"/>
      <c r="D136" s="1208"/>
      <c r="E136" s="1208"/>
      <c r="F136" s="1208"/>
      <c r="G136" s="1208"/>
      <c r="H136" s="1208"/>
      <c r="I136" s="1208"/>
      <c r="J136" s="1208"/>
      <c r="K136" s="1208"/>
      <c r="L136" s="1208"/>
      <c r="M136" s="1206"/>
      <c r="N136" s="1206"/>
      <c r="O136" s="1206"/>
    </row>
    <row r="137" spans="1:15">
      <c r="A137" s="1207"/>
      <c r="B137" s="1207"/>
      <c r="C137" s="1207"/>
      <c r="D137" s="1208"/>
      <c r="E137" s="1208"/>
      <c r="F137" s="1208"/>
      <c r="G137" s="1208"/>
      <c r="H137" s="1208"/>
      <c r="I137" s="1208"/>
      <c r="J137" s="1208"/>
      <c r="K137" s="1208"/>
      <c r="L137" s="1208"/>
      <c r="M137" s="1206"/>
      <c r="N137" s="1206"/>
      <c r="O137" s="1206"/>
    </row>
    <row r="138" spans="1:15">
      <c r="A138" s="1207"/>
      <c r="B138" s="1207"/>
      <c r="C138" s="1207"/>
      <c r="D138" s="1208"/>
      <c r="E138" s="1208"/>
      <c r="F138" s="1208"/>
      <c r="G138" s="1208"/>
      <c r="H138" s="1208"/>
      <c r="I138" s="1208"/>
      <c r="J138" s="1208"/>
      <c r="K138" s="1208"/>
      <c r="L138" s="1208"/>
      <c r="M138" s="1206"/>
      <c r="N138" s="1206"/>
      <c r="O138" s="1206"/>
    </row>
    <row r="139" spans="1:15">
      <c r="A139" s="1207"/>
      <c r="B139" s="1207"/>
      <c r="C139" s="1207"/>
      <c r="D139" s="1208"/>
      <c r="E139" s="1208"/>
      <c r="F139" s="1208"/>
      <c r="G139" s="1208"/>
      <c r="H139" s="1208"/>
      <c r="I139" s="1208"/>
      <c r="J139" s="1208"/>
      <c r="K139" s="1208"/>
      <c r="L139" s="1208"/>
      <c r="M139" s="1206"/>
      <c r="N139" s="1206"/>
      <c r="O139" s="1206"/>
    </row>
    <row r="140" spans="1:15">
      <c r="A140" s="1207"/>
      <c r="B140" s="1207"/>
      <c r="C140" s="1207"/>
      <c r="D140" s="1208"/>
      <c r="E140" s="1208"/>
      <c r="F140" s="1208"/>
      <c r="G140" s="1208"/>
      <c r="H140" s="1208"/>
      <c r="I140" s="1208"/>
      <c r="J140" s="1208"/>
      <c r="K140" s="1208"/>
      <c r="L140" s="1208"/>
      <c r="M140" s="1206"/>
      <c r="N140" s="1206"/>
      <c r="O140" s="1206"/>
    </row>
    <row r="141" spans="1:15">
      <c r="A141" s="1207"/>
      <c r="B141" s="1207"/>
      <c r="C141" s="1207"/>
      <c r="D141" s="1208"/>
      <c r="E141" s="1208"/>
      <c r="F141" s="1208"/>
      <c r="G141" s="1208"/>
      <c r="H141" s="1208"/>
      <c r="I141" s="1208"/>
      <c r="J141" s="1208"/>
      <c r="K141" s="1208"/>
      <c r="L141" s="1208"/>
      <c r="M141" s="1206"/>
      <c r="N141" s="1206"/>
      <c r="O141" s="1206"/>
    </row>
    <row r="142" spans="1:15">
      <c r="A142" s="1207"/>
      <c r="B142" s="1207"/>
      <c r="C142" s="1207"/>
      <c r="D142" s="1208"/>
      <c r="E142" s="1208"/>
      <c r="F142" s="1208"/>
      <c r="G142" s="1208"/>
      <c r="H142" s="1208"/>
      <c r="I142" s="1208"/>
      <c r="J142" s="1208"/>
      <c r="K142" s="1208"/>
      <c r="L142" s="1208"/>
      <c r="M142" s="1206"/>
      <c r="N142" s="1206"/>
      <c r="O142" s="1206"/>
    </row>
    <row r="143" spans="1:15">
      <c r="A143" s="1207"/>
      <c r="B143" s="1207"/>
      <c r="C143" s="1207"/>
      <c r="D143" s="1208"/>
      <c r="E143" s="1208"/>
      <c r="F143" s="1208"/>
      <c r="G143" s="1208"/>
      <c r="H143" s="1208"/>
      <c r="I143" s="1208"/>
      <c r="J143" s="1208"/>
      <c r="K143" s="1208"/>
      <c r="L143" s="1208"/>
      <c r="M143" s="1206"/>
      <c r="N143" s="1206"/>
      <c r="O143" s="1206"/>
    </row>
    <row r="144" spans="1:15">
      <c r="A144" s="1207"/>
      <c r="B144" s="1207"/>
      <c r="C144" s="1207"/>
      <c r="D144" s="1208"/>
      <c r="E144" s="1208"/>
      <c r="F144" s="1208"/>
      <c r="G144" s="1208"/>
      <c r="H144" s="1208"/>
      <c r="I144" s="1208"/>
      <c r="J144" s="1208"/>
      <c r="K144" s="1208"/>
      <c r="L144" s="1208"/>
      <c r="M144" s="1206"/>
      <c r="N144" s="1206"/>
      <c r="O144" s="1206"/>
    </row>
    <row r="145" spans="1:15">
      <c r="A145" s="1207"/>
      <c r="B145" s="1207"/>
      <c r="C145" s="1207"/>
      <c r="D145" s="1208"/>
      <c r="E145" s="1208"/>
      <c r="F145" s="1208"/>
      <c r="G145" s="1208"/>
      <c r="H145" s="1208"/>
      <c r="I145" s="1208"/>
      <c r="J145" s="1208"/>
      <c r="K145" s="1208"/>
      <c r="L145" s="1208"/>
      <c r="M145" s="1206"/>
      <c r="N145" s="1206"/>
      <c r="O145" s="1206"/>
    </row>
    <row r="146" spans="1:15">
      <c r="A146" s="1207"/>
      <c r="B146" s="1207"/>
      <c r="C146" s="1207"/>
      <c r="D146" s="1208"/>
      <c r="E146" s="1208"/>
      <c r="F146" s="1208"/>
      <c r="G146" s="1208"/>
      <c r="H146" s="1208"/>
      <c r="I146" s="1208"/>
      <c r="J146" s="1208"/>
      <c r="K146" s="1208"/>
      <c r="L146" s="1208"/>
      <c r="M146" s="1206"/>
      <c r="N146" s="1206"/>
      <c r="O146" s="1206"/>
    </row>
    <row r="147" spans="1:15">
      <c r="A147" s="1207"/>
      <c r="B147" s="1207"/>
      <c r="C147" s="1207"/>
      <c r="D147" s="1208"/>
      <c r="E147" s="1208"/>
      <c r="F147" s="1208"/>
      <c r="G147" s="1208"/>
      <c r="H147" s="1208"/>
      <c r="I147" s="1208"/>
      <c r="J147" s="1208"/>
      <c r="K147" s="1208"/>
      <c r="L147" s="1208"/>
      <c r="M147" s="1206"/>
      <c r="N147" s="1206"/>
      <c r="O147" s="1206"/>
    </row>
    <row r="148" spans="1:15">
      <c r="A148" s="1207"/>
      <c r="B148" s="1207"/>
      <c r="C148" s="1207"/>
      <c r="D148" s="1208"/>
      <c r="E148" s="1208"/>
      <c r="F148" s="1208"/>
      <c r="G148" s="1208"/>
      <c r="H148" s="1208"/>
      <c r="I148" s="1208"/>
      <c r="J148" s="1208"/>
      <c r="K148" s="1208"/>
      <c r="L148" s="1208"/>
      <c r="M148" s="1206"/>
      <c r="N148" s="1206"/>
      <c r="O148" s="1206"/>
    </row>
    <row r="149" spans="1:15">
      <c r="A149" s="1207"/>
      <c r="B149" s="1207"/>
      <c r="C149" s="1207"/>
      <c r="D149" s="1208"/>
      <c r="E149" s="1208"/>
      <c r="F149" s="1208"/>
      <c r="G149" s="1208"/>
      <c r="H149" s="1208"/>
      <c r="I149" s="1208"/>
      <c r="J149" s="1208"/>
      <c r="K149" s="1208"/>
      <c r="L149" s="1208"/>
      <c r="M149" s="1206"/>
      <c r="N149" s="1206"/>
      <c r="O149" s="1206"/>
    </row>
    <row r="150" spans="1:15">
      <c r="A150" s="1207"/>
      <c r="B150" s="1207"/>
      <c r="C150" s="1207"/>
      <c r="D150" s="1208"/>
      <c r="E150" s="1208"/>
      <c r="F150" s="1208"/>
      <c r="G150" s="1208"/>
      <c r="H150" s="1208"/>
      <c r="I150" s="1208"/>
      <c r="J150" s="1208"/>
      <c r="K150" s="1208"/>
      <c r="L150" s="1208"/>
      <c r="M150" s="1206"/>
      <c r="N150" s="1206"/>
      <c r="O150" s="1206"/>
    </row>
    <row r="151" spans="1:15">
      <c r="A151" s="1207"/>
      <c r="B151" s="1207"/>
      <c r="C151" s="1207"/>
      <c r="D151" s="1208"/>
      <c r="E151" s="1208"/>
      <c r="F151" s="1208"/>
      <c r="G151" s="1208"/>
      <c r="H151" s="1208"/>
      <c r="I151" s="1208"/>
      <c r="J151" s="1208"/>
      <c r="K151" s="1208"/>
      <c r="L151" s="1208"/>
      <c r="M151" s="1206"/>
      <c r="N151" s="1206"/>
      <c r="O151" s="1206"/>
    </row>
    <row r="152" spans="1:15">
      <c r="A152" s="1207"/>
      <c r="B152" s="1207"/>
      <c r="C152" s="1207"/>
      <c r="D152" s="1209"/>
      <c r="E152" s="1209"/>
      <c r="F152" s="1209"/>
      <c r="G152" s="1209"/>
      <c r="H152" s="1209"/>
      <c r="I152" s="1209"/>
      <c r="J152" s="1209"/>
      <c r="K152" s="1209"/>
      <c r="L152" s="1209"/>
      <c r="M152" s="1206"/>
      <c r="N152" s="1206"/>
      <c r="O152" s="1206"/>
    </row>
    <row r="153" spans="1:15">
      <c r="A153" s="1207"/>
      <c r="B153" s="1207"/>
      <c r="C153" s="1207"/>
      <c r="D153" s="1209"/>
      <c r="E153" s="1209"/>
      <c r="F153" s="1209"/>
      <c r="G153" s="1209"/>
      <c r="H153" s="1209"/>
      <c r="I153" s="1209"/>
      <c r="J153" s="1209"/>
      <c r="K153" s="1209"/>
      <c r="L153" s="1209"/>
      <c r="M153" s="1206"/>
      <c r="N153" s="1206"/>
      <c r="O153" s="1206"/>
    </row>
    <row r="154" spans="1:15">
      <c r="A154" s="1207"/>
      <c r="B154" s="1207"/>
      <c r="C154" s="1207"/>
      <c r="D154" s="1209"/>
      <c r="E154" s="1209"/>
      <c r="F154" s="1209"/>
      <c r="G154" s="1209"/>
      <c r="H154" s="1209"/>
      <c r="I154" s="1209"/>
      <c r="J154" s="1209"/>
      <c r="K154" s="1209"/>
      <c r="L154" s="1209"/>
      <c r="M154" s="1206"/>
      <c r="N154" s="1206"/>
      <c r="O154" s="1206"/>
    </row>
    <row r="155" spans="1:15">
      <c r="A155" s="1207"/>
      <c r="B155" s="1207"/>
      <c r="C155" s="1207"/>
      <c r="D155" s="1209"/>
      <c r="E155" s="1209"/>
      <c r="F155" s="1209"/>
      <c r="G155" s="1209"/>
      <c r="H155" s="1209"/>
      <c r="I155" s="1209"/>
      <c r="J155" s="1209"/>
      <c r="K155" s="1209"/>
      <c r="L155" s="1209"/>
      <c r="M155" s="1206"/>
      <c r="N155" s="1206"/>
      <c r="O155" s="1206"/>
    </row>
    <row r="156" spans="1:15">
      <c r="A156" s="1207"/>
      <c r="B156" s="1207"/>
      <c r="C156" s="1207"/>
      <c r="D156" s="1209"/>
      <c r="E156" s="1209"/>
      <c r="F156" s="1209"/>
      <c r="G156" s="1209"/>
      <c r="H156" s="1209"/>
      <c r="I156" s="1209"/>
      <c r="J156" s="1209"/>
      <c r="K156" s="1209"/>
      <c r="L156" s="1209"/>
      <c r="M156" s="1206"/>
      <c r="N156" s="1206"/>
      <c r="O156" s="1206"/>
    </row>
    <row r="157" spans="1:15">
      <c r="A157" s="1207"/>
      <c r="B157" s="1207"/>
      <c r="C157" s="1207"/>
      <c r="D157" s="1209"/>
      <c r="E157" s="1209"/>
      <c r="F157" s="1209"/>
      <c r="G157" s="1209"/>
      <c r="H157" s="1209"/>
      <c r="I157" s="1209"/>
      <c r="J157" s="1209"/>
      <c r="K157" s="1209"/>
      <c r="L157" s="1209"/>
      <c r="M157" s="1206"/>
      <c r="N157" s="1206"/>
      <c r="O157" s="1206"/>
    </row>
    <row r="158" spans="1:15">
      <c r="A158" s="1207"/>
      <c r="B158" s="1207"/>
      <c r="C158" s="1207"/>
      <c r="D158" s="1209"/>
      <c r="E158" s="1209"/>
      <c r="F158" s="1209"/>
      <c r="G158" s="1209"/>
      <c r="H158" s="1209"/>
      <c r="I158" s="1209"/>
      <c r="J158" s="1209"/>
      <c r="K158" s="1209"/>
      <c r="L158" s="1209"/>
      <c r="M158" s="1206"/>
      <c r="N158" s="1206"/>
      <c r="O158" s="1206"/>
    </row>
    <row r="159" spans="1:15">
      <c r="A159" s="1207"/>
      <c r="B159" s="1207"/>
      <c r="C159" s="1207"/>
      <c r="D159" s="1209"/>
      <c r="E159" s="1209"/>
      <c r="F159" s="1209"/>
      <c r="G159" s="1209"/>
      <c r="H159" s="1209"/>
      <c r="I159" s="1209"/>
      <c r="J159" s="1209"/>
      <c r="K159" s="1209"/>
      <c r="L159" s="1209"/>
      <c r="M159" s="1206"/>
      <c r="N159" s="1206"/>
      <c r="O159" s="1206"/>
    </row>
    <row r="160" spans="1:15">
      <c r="A160" s="1207"/>
      <c r="B160" s="1207"/>
      <c r="C160" s="1207"/>
      <c r="D160" s="1209"/>
      <c r="E160" s="1209"/>
      <c r="F160" s="1209"/>
      <c r="G160" s="1209"/>
      <c r="H160" s="1209"/>
      <c r="I160" s="1209"/>
      <c r="J160" s="1209"/>
      <c r="K160" s="1209"/>
      <c r="L160" s="1209"/>
      <c r="M160" s="1206"/>
      <c r="N160" s="1206"/>
      <c r="O160" s="1206"/>
    </row>
    <row r="161" spans="1:15">
      <c r="A161" s="1207"/>
      <c r="B161" s="1207"/>
      <c r="C161" s="1207"/>
      <c r="D161" s="1209"/>
      <c r="E161" s="1209"/>
      <c r="F161" s="1209"/>
      <c r="G161" s="1209"/>
      <c r="H161" s="1209"/>
      <c r="I161" s="1209"/>
      <c r="J161" s="1209"/>
      <c r="K161" s="1209"/>
      <c r="L161" s="1209"/>
      <c r="M161" s="1206"/>
      <c r="N161" s="1206"/>
      <c r="O161" s="1206"/>
    </row>
    <row r="162" spans="1:15">
      <c r="A162" s="1207"/>
      <c r="B162" s="1207"/>
      <c r="C162" s="1207"/>
      <c r="D162" s="1209"/>
      <c r="E162" s="1209"/>
      <c r="F162" s="1209"/>
      <c r="G162" s="1209"/>
      <c r="H162" s="1209"/>
      <c r="I162" s="1209"/>
      <c r="J162" s="1209"/>
      <c r="K162" s="1209"/>
      <c r="L162" s="1209"/>
      <c r="M162" s="1206"/>
      <c r="N162" s="1206"/>
      <c r="O162" s="1206"/>
    </row>
    <row r="163" spans="1:15">
      <c r="A163" s="1207"/>
      <c r="B163" s="1207"/>
      <c r="C163" s="1207"/>
      <c r="D163" s="1209"/>
      <c r="E163" s="1209"/>
      <c r="F163" s="1209"/>
      <c r="G163" s="1209"/>
      <c r="H163" s="1209"/>
      <c r="I163" s="1209"/>
      <c r="J163" s="1209"/>
      <c r="K163" s="1209"/>
      <c r="L163" s="1209"/>
      <c r="M163" s="1206"/>
      <c r="N163" s="1206"/>
      <c r="O163" s="1206"/>
    </row>
    <row r="164" spans="1:15">
      <c r="A164" s="1207"/>
      <c r="B164" s="1207"/>
      <c r="C164" s="1207"/>
      <c r="D164" s="1209"/>
      <c r="E164" s="1209"/>
      <c r="F164" s="1209"/>
      <c r="G164" s="1209"/>
      <c r="H164" s="1209"/>
      <c r="I164" s="1209"/>
      <c r="J164" s="1209"/>
      <c r="K164" s="1209"/>
      <c r="L164" s="1209"/>
      <c r="M164" s="1206"/>
      <c r="N164" s="1206"/>
      <c r="O164" s="1206"/>
    </row>
    <row r="165" spans="1:15">
      <c r="A165" s="1207"/>
      <c r="B165" s="1207"/>
      <c r="C165" s="1207"/>
      <c r="D165" s="1209"/>
      <c r="E165" s="1209"/>
      <c r="F165" s="1209"/>
      <c r="G165" s="1209"/>
      <c r="H165" s="1209"/>
      <c r="I165" s="1209"/>
      <c r="J165" s="1209"/>
      <c r="K165" s="1209"/>
      <c r="L165" s="1209"/>
      <c r="M165" s="1206"/>
      <c r="N165" s="1206"/>
      <c r="O165" s="1206"/>
    </row>
    <row r="166" spans="1:15">
      <c r="A166" s="1207"/>
      <c r="B166" s="1207"/>
      <c r="C166" s="1207"/>
      <c r="D166" s="1209"/>
      <c r="E166" s="1209"/>
      <c r="F166" s="1209"/>
      <c r="G166" s="1209"/>
      <c r="H166" s="1209"/>
      <c r="I166" s="1209"/>
      <c r="J166" s="1209"/>
      <c r="K166" s="1209"/>
      <c r="L166" s="1209"/>
      <c r="M166" s="1206"/>
      <c r="N166" s="1206"/>
      <c r="O166" s="1206"/>
    </row>
    <row r="167" spans="1:15">
      <c r="A167" s="1207"/>
      <c r="B167" s="1207"/>
      <c r="C167" s="1207"/>
      <c r="D167" s="1209"/>
      <c r="E167" s="1209"/>
      <c r="F167" s="1209"/>
      <c r="G167" s="1209"/>
      <c r="H167" s="1209"/>
      <c r="I167" s="1209"/>
      <c r="J167" s="1209"/>
      <c r="K167" s="1209"/>
      <c r="L167" s="1209"/>
      <c r="M167" s="1206"/>
      <c r="N167" s="1206"/>
      <c r="O167" s="1206"/>
    </row>
    <row r="168" spans="1:15">
      <c r="A168" s="1207"/>
      <c r="B168" s="1207"/>
      <c r="C168" s="1207"/>
      <c r="D168" s="1209"/>
      <c r="E168" s="1209"/>
      <c r="F168" s="1209"/>
      <c r="G168" s="1209"/>
      <c r="H168" s="1209"/>
      <c r="I168" s="1209"/>
      <c r="J168" s="1209"/>
      <c r="K168" s="1209"/>
      <c r="L168" s="1209"/>
      <c r="M168" s="1206"/>
      <c r="N168" s="1206"/>
      <c r="O168" s="1206"/>
    </row>
    <row r="169" spans="1:15">
      <c r="A169" s="1207"/>
      <c r="B169" s="1207"/>
      <c r="C169" s="1207"/>
      <c r="D169" s="1209"/>
      <c r="E169" s="1209"/>
      <c r="F169" s="1209"/>
      <c r="G169" s="1209"/>
      <c r="H169" s="1209"/>
      <c r="I169" s="1209"/>
      <c r="J169" s="1209"/>
      <c r="K169" s="1209"/>
      <c r="L169" s="1209"/>
      <c r="M169" s="1206"/>
      <c r="N169" s="1206"/>
      <c r="O169" s="1206"/>
    </row>
    <row r="170" spans="1:15">
      <c r="A170" s="1207"/>
      <c r="B170" s="1207"/>
      <c r="C170" s="1207"/>
      <c r="D170" s="1209"/>
      <c r="E170" s="1209"/>
      <c r="F170" s="1209"/>
      <c r="G170" s="1209"/>
      <c r="H170" s="1209"/>
      <c r="I170" s="1209"/>
      <c r="J170" s="1209"/>
      <c r="K170" s="1209"/>
      <c r="L170" s="1209"/>
      <c r="M170" s="1206"/>
      <c r="N170" s="1206"/>
      <c r="O170" s="1206"/>
    </row>
    <row r="171" spans="1:15">
      <c r="A171" s="1207"/>
      <c r="B171" s="1207"/>
      <c r="C171" s="1207"/>
      <c r="D171" s="1209"/>
      <c r="E171" s="1209"/>
      <c r="F171" s="1209"/>
      <c r="G171" s="1209"/>
      <c r="H171" s="1209"/>
      <c r="I171" s="1209"/>
      <c r="J171" s="1209"/>
      <c r="K171" s="1209"/>
      <c r="L171" s="1209"/>
      <c r="M171" s="1206"/>
      <c r="N171" s="1206"/>
      <c r="O171" s="1206"/>
    </row>
    <row r="172" spans="1:15">
      <c r="A172" s="1207"/>
      <c r="B172" s="1207"/>
      <c r="C172" s="1207"/>
      <c r="D172" s="1209"/>
      <c r="E172" s="1209"/>
      <c r="F172" s="1209"/>
      <c r="G172" s="1209"/>
      <c r="H172" s="1209"/>
      <c r="I172" s="1209"/>
      <c r="J172" s="1209"/>
      <c r="K172" s="1209"/>
      <c r="L172" s="1209"/>
      <c r="M172" s="1206"/>
      <c r="N172" s="1206"/>
      <c r="O172" s="1206"/>
    </row>
    <row r="173" spans="1:15">
      <c r="A173" s="1207"/>
      <c r="B173" s="1207"/>
      <c r="C173" s="1207"/>
      <c r="D173" s="1209"/>
      <c r="E173" s="1209"/>
      <c r="F173" s="1209"/>
      <c r="G173" s="1209"/>
      <c r="H173" s="1209"/>
      <c r="I173" s="1209"/>
      <c r="J173" s="1209"/>
      <c r="K173" s="1209"/>
      <c r="L173" s="1209"/>
      <c r="M173" s="1206"/>
      <c r="N173" s="1206"/>
      <c r="O173" s="1206"/>
    </row>
    <row r="174" spans="1:15">
      <c r="A174" s="1207"/>
      <c r="B174" s="1207"/>
      <c r="C174" s="1207"/>
      <c r="D174" s="1209"/>
      <c r="E174" s="1209"/>
      <c r="F174" s="1209"/>
      <c r="G174" s="1209"/>
      <c r="H174" s="1209"/>
      <c r="I174" s="1209"/>
      <c r="J174" s="1209"/>
      <c r="K174" s="1209"/>
      <c r="L174" s="1209"/>
      <c r="M174" s="1206"/>
      <c r="N174" s="1206"/>
      <c r="O174" s="1206"/>
    </row>
    <row r="175" spans="1:15">
      <c r="A175" s="1207"/>
      <c r="B175" s="1207"/>
      <c r="C175" s="1207"/>
      <c r="D175" s="1209"/>
      <c r="E175" s="1209"/>
      <c r="F175" s="1209"/>
      <c r="G175" s="1209"/>
      <c r="H175" s="1209"/>
      <c r="I175" s="1209"/>
      <c r="J175" s="1209"/>
      <c r="K175" s="1209"/>
      <c r="L175" s="1209"/>
      <c r="M175" s="1206"/>
      <c r="N175" s="1206"/>
      <c r="O175" s="1206"/>
    </row>
    <row r="176" spans="1:15">
      <c r="A176" s="1207"/>
      <c r="B176" s="1207"/>
      <c r="C176" s="1207"/>
      <c r="D176" s="1209"/>
      <c r="E176" s="1209"/>
      <c r="F176" s="1209"/>
      <c r="G176" s="1209"/>
      <c r="H176" s="1209"/>
      <c r="I176" s="1209"/>
      <c r="J176" s="1209"/>
      <c r="K176" s="1209"/>
      <c r="L176" s="1209"/>
      <c r="M176" s="1206"/>
      <c r="N176" s="1206"/>
      <c r="O176" s="1206"/>
    </row>
    <row r="177" spans="1:15">
      <c r="A177" s="1207"/>
      <c r="B177" s="1207"/>
      <c r="C177" s="1207"/>
      <c r="D177" s="1209"/>
      <c r="E177" s="1209"/>
      <c r="F177" s="1209"/>
      <c r="G177" s="1209"/>
      <c r="H177" s="1209"/>
      <c r="I177" s="1209"/>
      <c r="J177" s="1209"/>
      <c r="K177" s="1209"/>
      <c r="L177" s="1209"/>
      <c r="M177" s="1206"/>
      <c r="N177" s="1206"/>
      <c r="O177" s="1206"/>
    </row>
    <row r="178" spans="1:15">
      <c r="A178" s="1207"/>
      <c r="B178" s="1207"/>
      <c r="C178" s="1207"/>
      <c r="D178" s="1209"/>
      <c r="E178" s="1209"/>
      <c r="F178" s="1209"/>
      <c r="G178" s="1209"/>
      <c r="H178" s="1209"/>
      <c r="I178" s="1209"/>
      <c r="J178" s="1209"/>
      <c r="K178" s="1209"/>
      <c r="L178" s="1209"/>
      <c r="M178" s="1206"/>
      <c r="N178" s="1206"/>
      <c r="O178" s="1206"/>
    </row>
    <row r="179" spans="1:15">
      <c r="A179" s="1207"/>
      <c r="B179" s="1207"/>
      <c r="C179" s="1207"/>
      <c r="D179" s="1209"/>
      <c r="E179" s="1209"/>
      <c r="F179" s="1209"/>
      <c r="G179" s="1209"/>
      <c r="H179" s="1209"/>
      <c r="I179" s="1209"/>
      <c r="J179" s="1209"/>
      <c r="K179" s="1209"/>
      <c r="L179" s="1209"/>
      <c r="M179" s="1206"/>
      <c r="N179" s="1206"/>
      <c r="O179" s="1206"/>
    </row>
    <row r="180" spans="1:15">
      <c r="A180" s="1207"/>
      <c r="B180" s="1207"/>
      <c r="C180" s="1207"/>
      <c r="D180" s="1209"/>
      <c r="E180" s="1209"/>
      <c r="F180" s="1209"/>
      <c r="G180" s="1209"/>
      <c r="H180" s="1209"/>
      <c r="I180" s="1209"/>
      <c r="J180" s="1209"/>
      <c r="K180" s="1209"/>
      <c r="L180" s="1209"/>
      <c r="M180" s="1206"/>
      <c r="N180" s="1206"/>
      <c r="O180" s="1206"/>
    </row>
    <row r="181" spans="1:15">
      <c r="A181" s="1207"/>
      <c r="B181" s="1207"/>
      <c r="C181" s="1207"/>
      <c r="D181" s="1209"/>
      <c r="E181" s="1209"/>
      <c r="F181" s="1209"/>
      <c r="G181" s="1209"/>
      <c r="H181" s="1209"/>
      <c r="I181" s="1209"/>
      <c r="J181" s="1209"/>
      <c r="K181" s="1209"/>
      <c r="L181" s="1209"/>
      <c r="M181" s="1210"/>
      <c r="N181" s="1210"/>
      <c r="O181" s="1210"/>
    </row>
    <row r="182" spans="1:15">
      <c r="A182" s="1207"/>
      <c r="B182" s="1207"/>
      <c r="C182" s="1207"/>
      <c r="D182" s="1209"/>
      <c r="E182" s="1209"/>
      <c r="F182" s="1209"/>
      <c r="G182" s="1209"/>
      <c r="H182" s="1209"/>
      <c r="I182" s="1209"/>
      <c r="J182" s="1209"/>
      <c r="K182" s="1209"/>
      <c r="L182" s="1209"/>
      <c r="M182" s="1210"/>
      <c r="N182" s="1210"/>
      <c r="O182" s="1210"/>
    </row>
    <row r="183" spans="1:15">
      <c r="A183" s="1207"/>
      <c r="B183" s="1207"/>
      <c r="C183" s="1207"/>
      <c r="D183" s="1209"/>
      <c r="E183" s="1209"/>
      <c r="F183" s="1209"/>
      <c r="G183" s="1209"/>
      <c r="H183" s="1209"/>
      <c r="I183" s="1209"/>
      <c r="J183" s="1209"/>
      <c r="K183" s="1209"/>
      <c r="L183" s="1209"/>
      <c r="M183" s="1210"/>
      <c r="N183" s="1210"/>
      <c r="O183" s="1210"/>
    </row>
    <row r="184" spans="1:15">
      <c r="A184" s="1207"/>
      <c r="B184" s="1207"/>
      <c r="C184" s="1207"/>
      <c r="D184" s="1209"/>
      <c r="E184" s="1209"/>
      <c r="F184" s="1209"/>
      <c r="G184" s="1209"/>
      <c r="H184" s="1209"/>
      <c r="I184" s="1209"/>
      <c r="J184" s="1209"/>
      <c r="K184" s="1209"/>
      <c r="L184" s="1209"/>
      <c r="M184" s="1210"/>
      <c r="N184" s="1210"/>
      <c r="O184" s="1210"/>
    </row>
    <row r="185" spans="1:15">
      <c r="A185" s="1207"/>
      <c r="B185" s="1207"/>
      <c r="C185" s="1207"/>
      <c r="D185" s="1209"/>
      <c r="E185" s="1209"/>
      <c r="F185" s="1209"/>
      <c r="G185" s="1209"/>
      <c r="H185" s="1209"/>
      <c r="I185" s="1209"/>
      <c r="J185" s="1209"/>
      <c r="K185" s="1209"/>
      <c r="L185" s="1209"/>
      <c r="M185" s="1210"/>
      <c r="N185" s="1210"/>
      <c r="O185" s="1210"/>
    </row>
    <row r="186" spans="1:15">
      <c r="A186" s="1207"/>
      <c r="B186" s="1207"/>
      <c r="C186" s="1207"/>
      <c r="D186" s="1209"/>
      <c r="E186" s="1209"/>
      <c r="F186" s="1209"/>
      <c r="G186" s="1209"/>
      <c r="H186" s="1209"/>
      <c r="I186" s="1209"/>
      <c r="J186" s="1209"/>
      <c r="K186" s="1209"/>
      <c r="L186" s="1209"/>
      <c r="M186" s="1210"/>
      <c r="N186" s="1210"/>
      <c r="O186" s="1210"/>
    </row>
    <row r="187" spans="1:15">
      <c r="A187" s="1207"/>
      <c r="B187" s="1207"/>
      <c r="C187" s="1207"/>
      <c r="D187" s="1209"/>
      <c r="E187" s="1209"/>
      <c r="F187" s="1209"/>
      <c r="G187" s="1209"/>
      <c r="H187" s="1209"/>
      <c r="I187" s="1209"/>
      <c r="J187" s="1209"/>
      <c r="K187" s="1209"/>
      <c r="L187" s="1209"/>
      <c r="M187" s="1210"/>
      <c r="N187" s="1210"/>
      <c r="O187" s="1210"/>
    </row>
    <row r="188" spans="1:15">
      <c r="A188" s="1207"/>
      <c r="B188" s="1207"/>
      <c r="C188" s="1207"/>
      <c r="D188" s="1209"/>
      <c r="E188" s="1209"/>
      <c r="F188" s="1209"/>
      <c r="G188" s="1209"/>
      <c r="H188" s="1209"/>
      <c r="I188" s="1209"/>
      <c r="J188" s="1209"/>
      <c r="K188" s="1209"/>
      <c r="L188" s="1209"/>
      <c r="M188" s="1210"/>
      <c r="N188" s="1210"/>
      <c r="O188" s="1210"/>
    </row>
    <row r="189" spans="1:15">
      <c r="A189" s="1207"/>
      <c r="B189" s="1207"/>
      <c r="C189" s="1207"/>
      <c r="D189" s="1209"/>
      <c r="E189" s="1209"/>
      <c r="F189" s="1209"/>
      <c r="G189" s="1209"/>
      <c r="H189" s="1209"/>
      <c r="I189" s="1209"/>
      <c r="J189" s="1209"/>
      <c r="K189" s="1209"/>
      <c r="L189" s="1209"/>
      <c r="M189" s="1210"/>
      <c r="N189" s="1210"/>
      <c r="O189" s="1210"/>
    </row>
    <row r="190" spans="1:15">
      <c r="A190" s="1207"/>
      <c r="B190" s="1207"/>
      <c r="C190" s="1207"/>
      <c r="D190" s="1209"/>
      <c r="E190" s="1209"/>
      <c r="F190" s="1209"/>
      <c r="G190" s="1209"/>
      <c r="H190" s="1209"/>
      <c r="I190" s="1209"/>
      <c r="J190" s="1209"/>
      <c r="K190" s="1209"/>
      <c r="L190" s="1209"/>
      <c r="M190" s="1210"/>
      <c r="N190" s="1210"/>
      <c r="O190" s="1210"/>
    </row>
    <row r="191" spans="1:15">
      <c r="A191" s="1207"/>
      <c r="B191" s="1207"/>
      <c r="C191" s="1207"/>
      <c r="D191" s="1209"/>
      <c r="E191" s="1209"/>
      <c r="F191" s="1209"/>
      <c r="G191" s="1209"/>
      <c r="H191" s="1209"/>
      <c r="I191" s="1209"/>
      <c r="J191" s="1209"/>
      <c r="K191" s="1209"/>
      <c r="L191" s="1209"/>
      <c r="M191" s="1210"/>
      <c r="N191" s="1210"/>
      <c r="O191" s="1210"/>
    </row>
    <row r="192" spans="1:15">
      <c r="A192" s="1207"/>
      <c r="B192" s="1207"/>
      <c r="C192" s="1207"/>
      <c r="D192" s="1209"/>
      <c r="E192" s="1209"/>
      <c r="F192" s="1209"/>
      <c r="G192" s="1209"/>
      <c r="H192" s="1209"/>
      <c r="I192" s="1209"/>
      <c r="J192" s="1209"/>
      <c r="K192" s="1209"/>
      <c r="L192" s="1209"/>
      <c r="M192" s="1210"/>
      <c r="N192" s="1210"/>
      <c r="O192" s="1210"/>
    </row>
    <row r="193" spans="1:15">
      <c r="A193" s="1207"/>
      <c r="B193" s="1207"/>
      <c r="C193" s="1207"/>
      <c r="D193" s="1209"/>
      <c r="E193" s="1209"/>
      <c r="F193" s="1209"/>
      <c r="G193" s="1209"/>
      <c r="H193" s="1209"/>
      <c r="I193" s="1209"/>
      <c r="J193" s="1209"/>
      <c r="K193" s="1209"/>
      <c r="L193" s="1209"/>
      <c r="M193" s="1210"/>
      <c r="N193" s="1210"/>
      <c r="O193" s="1210"/>
    </row>
    <row r="194" spans="1:15">
      <c r="A194" s="5"/>
      <c r="B194" s="5"/>
      <c r="C194" s="5"/>
    </row>
    <row r="195" spans="1:15">
      <c r="A195" s="5"/>
      <c r="B195" s="5"/>
      <c r="C195" s="5"/>
    </row>
    <row r="196" spans="1:15">
      <c r="A196" s="5"/>
      <c r="B196" s="5"/>
      <c r="C196" s="5"/>
    </row>
    <row r="197" spans="1:15">
      <c r="A197" s="5"/>
      <c r="B197" s="5"/>
      <c r="C197" s="5"/>
    </row>
    <row r="198" spans="1:15">
      <c r="A198" s="5"/>
      <c r="B198" s="5"/>
      <c r="C198" s="5"/>
    </row>
    <row r="199" spans="1:15">
      <c r="A199" s="5"/>
      <c r="B199" s="5"/>
      <c r="C199" s="5"/>
    </row>
    <row r="200" spans="1:15">
      <c r="A200" s="5"/>
      <c r="B200" s="5"/>
      <c r="C200" s="5"/>
    </row>
    <row r="201" spans="1:15">
      <c r="A201" s="5"/>
      <c r="B201" s="5"/>
      <c r="C201" s="5"/>
    </row>
    <row r="202" spans="1:15">
      <c r="A202" s="5"/>
      <c r="B202" s="5"/>
      <c r="C202" s="5"/>
    </row>
    <row r="203" spans="1:15">
      <c r="A203" s="5"/>
      <c r="B203" s="5"/>
      <c r="C203" s="5"/>
    </row>
    <row r="204" spans="1:15">
      <c r="A204" s="5"/>
      <c r="B204" s="5"/>
      <c r="C204" s="5"/>
    </row>
    <row r="205" spans="1:15">
      <c r="A205" s="5"/>
      <c r="B205" s="5"/>
      <c r="C205" s="5"/>
    </row>
    <row r="206" spans="1:15">
      <c r="A206" s="5"/>
      <c r="B206" s="5"/>
      <c r="C206" s="5"/>
    </row>
    <row r="207" spans="1:15">
      <c r="A207" s="5"/>
      <c r="B207" s="5"/>
      <c r="C207" s="5"/>
    </row>
    <row r="208" spans="1:15">
      <c r="A208" s="5"/>
      <c r="B208" s="5"/>
      <c r="C208" s="5"/>
    </row>
    <row r="209" spans="1:3">
      <c r="A209" s="5"/>
      <c r="B209" s="5"/>
      <c r="C209" s="5"/>
    </row>
    <row r="210" spans="1:3">
      <c r="A210" s="5"/>
      <c r="B210" s="5"/>
      <c r="C210" s="5"/>
    </row>
    <row r="211" spans="1:3">
      <c r="A211" s="5"/>
      <c r="B211" s="5"/>
      <c r="C211" s="5"/>
    </row>
    <row r="212" spans="1:3">
      <c r="A212" s="5"/>
      <c r="B212" s="5"/>
      <c r="C212" s="5"/>
    </row>
    <row r="213" spans="1:3">
      <c r="A213" s="5"/>
      <c r="B213" s="5"/>
      <c r="C213" s="5"/>
    </row>
    <row r="214" spans="1:3">
      <c r="A214" s="5"/>
      <c r="B214" s="5"/>
      <c r="C214" s="5"/>
    </row>
  </sheetData>
  <mergeCells count="126">
    <mergeCell ref="O10:O16"/>
    <mergeCell ref="J26:L26"/>
    <mergeCell ref="N48:O48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A17:B17"/>
    <mergeCell ref="N17:O17"/>
    <mergeCell ref="A18:A21"/>
    <mergeCell ref="O18:O21"/>
    <mergeCell ref="A22:B22"/>
    <mergeCell ref="N22:O22"/>
    <mergeCell ref="O4:O7"/>
    <mergeCell ref="D5:F5"/>
    <mergeCell ref="G5:I5"/>
    <mergeCell ref="J5:L5"/>
    <mergeCell ref="A10:A16"/>
    <mergeCell ref="N25:O25"/>
    <mergeCell ref="A40:C40"/>
    <mergeCell ref="N40:O40"/>
    <mergeCell ref="A41:A46"/>
    <mergeCell ref="O41:O46"/>
    <mergeCell ref="N47:O47"/>
    <mergeCell ref="A31:A36"/>
    <mergeCell ref="O31:O36"/>
    <mergeCell ref="A37:C37"/>
    <mergeCell ref="N37:O37"/>
    <mergeCell ref="A38:A39"/>
    <mergeCell ref="O38:O39"/>
    <mergeCell ref="M26:M29"/>
    <mergeCell ref="N26:N29"/>
    <mergeCell ref="O26:O29"/>
    <mergeCell ref="D27:F27"/>
    <mergeCell ref="G27:I27"/>
    <mergeCell ref="J27:L27"/>
    <mergeCell ref="A26:A29"/>
    <mergeCell ref="B26:B29"/>
    <mergeCell ref="C26:C29"/>
    <mergeCell ref="D26:F26"/>
    <mergeCell ref="A57:B57"/>
    <mergeCell ref="N57:O57"/>
    <mergeCell ref="A58:A66"/>
    <mergeCell ref="O58:O66"/>
    <mergeCell ref="A53:A56"/>
    <mergeCell ref="O53:O56"/>
    <mergeCell ref="G26:I26"/>
    <mergeCell ref="M49:M52"/>
    <mergeCell ref="N49:N52"/>
    <mergeCell ref="O49:O52"/>
    <mergeCell ref="D50:F50"/>
    <mergeCell ref="G50:I50"/>
    <mergeCell ref="J50:L50"/>
    <mergeCell ref="A49:A52"/>
    <mergeCell ref="B49:B52"/>
    <mergeCell ref="C49:C52"/>
    <mergeCell ref="D49:F49"/>
    <mergeCell ref="G49:I49"/>
    <mergeCell ref="J49:L49"/>
    <mergeCell ref="A47:B47"/>
    <mergeCell ref="A79:A80"/>
    <mergeCell ref="O79:O80"/>
    <mergeCell ref="A81:B81"/>
    <mergeCell ref="N81:O81"/>
    <mergeCell ref="A67:B67"/>
    <mergeCell ref="N67:O67"/>
    <mergeCell ref="A68:A69"/>
    <mergeCell ref="O68:O69"/>
    <mergeCell ref="A70:B70"/>
    <mergeCell ref="N70:O70"/>
    <mergeCell ref="M74:M77"/>
    <mergeCell ref="N74:N77"/>
    <mergeCell ref="O74:O77"/>
    <mergeCell ref="D75:F75"/>
    <mergeCell ref="G75:I75"/>
    <mergeCell ref="J75:L75"/>
    <mergeCell ref="A74:A77"/>
    <mergeCell ref="B74:B77"/>
    <mergeCell ref="C74:C77"/>
    <mergeCell ref="D74:F74"/>
    <mergeCell ref="G74:I74"/>
    <mergeCell ref="J74:L74"/>
    <mergeCell ref="N73:O73"/>
    <mergeCell ref="A114:B114"/>
    <mergeCell ref="N114:O114"/>
    <mergeCell ref="A99:B99"/>
    <mergeCell ref="N99:O99"/>
    <mergeCell ref="J103:L103"/>
    <mergeCell ref="A107:A108"/>
    <mergeCell ref="O107:O108"/>
    <mergeCell ref="N101:O101"/>
    <mergeCell ref="A102:A105"/>
    <mergeCell ref="B102:B105"/>
    <mergeCell ref="C102:C105"/>
    <mergeCell ref="D102:F102"/>
    <mergeCell ref="G102:I102"/>
    <mergeCell ref="J102:L102"/>
    <mergeCell ref="M102:M105"/>
    <mergeCell ref="N102:N105"/>
    <mergeCell ref="O102:O105"/>
    <mergeCell ref="D103:F103"/>
    <mergeCell ref="G103:I103"/>
    <mergeCell ref="A109:B109"/>
    <mergeCell ref="A82:A83"/>
    <mergeCell ref="O82:O83"/>
    <mergeCell ref="A113:B113"/>
    <mergeCell ref="N113:O113"/>
    <mergeCell ref="O95:O98"/>
    <mergeCell ref="A87:A90"/>
    <mergeCell ref="O87:O90"/>
    <mergeCell ref="A92:A93"/>
    <mergeCell ref="A95:A98"/>
    <mergeCell ref="A84:B84"/>
    <mergeCell ref="N84:O84"/>
    <mergeCell ref="A85:B85"/>
    <mergeCell ref="N85:O85"/>
    <mergeCell ref="N94:O94"/>
    <mergeCell ref="N91:O91"/>
    <mergeCell ref="O92:O93"/>
    <mergeCell ref="N109:O109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2385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verticalDpi="3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2399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300"/>
  <sheetViews>
    <sheetView rightToLeft="1" view="pageBreakPreview" topLeftCell="A22" zoomScale="85" zoomScaleNormal="60" zoomScaleSheetLayoutView="85" workbookViewId="0">
      <selection activeCell="R101" sqref="R101"/>
    </sheetView>
  </sheetViews>
  <sheetFormatPr defaultRowHeight="12.75"/>
  <cols>
    <col min="1" max="1" width="30.42578125" customWidth="1"/>
    <col min="2" max="10" width="9.28515625" customWidth="1"/>
    <col min="11" max="11" width="34.28515625" style="520" customWidth="1"/>
    <col min="223" max="223" width="28" customWidth="1"/>
    <col min="224" max="235" width="10.140625" customWidth="1"/>
    <col min="479" max="479" width="28" customWidth="1"/>
    <col min="480" max="491" width="10.140625" customWidth="1"/>
    <col min="735" max="735" width="28" customWidth="1"/>
    <col min="736" max="747" width="10.140625" customWidth="1"/>
    <col min="991" max="991" width="28" customWidth="1"/>
    <col min="992" max="1003" width="10.140625" customWidth="1"/>
    <col min="1247" max="1247" width="28" customWidth="1"/>
    <col min="1248" max="1259" width="10.140625" customWidth="1"/>
    <col min="1503" max="1503" width="28" customWidth="1"/>
    <col min="1504" max="1515" width="10.140625" customWidth="1"/>
    <col min="1759" max="1759" width="28" customWidth="1"/>
    <col min="1760" max="1771" width="10.140625" customWidth="1"/>
    <col min="2015" max="2015" width="28" customWidth="1"/>
    <col min="2016" max="2027" width="10.140625" customWidth="1"/>
    <col min="2271" max="2271" width="28" customWidth="1"/>
    <col min="2272" max="2283" width="10.140625" customWidth="1"/>
    <col min="2527" max="2527" width="28" customWidth="1"/>
    <col min="2528" max="2539" width="10.140625" customWidth="1"/>
    <col min="2783" max="2783" width="28" customWidth="1"/>
    <col min="2784" max="2795" width="10.140625" customWidth="1"/>
    <col min="3039" max="3039" width="28" customWidth="1"/>
    <col min="3040" max="3051" width="10.140625" customWidth="1"/>
    <col min="3295" max="3295" width="28" customWidth="1"/>
    <col min="3296" max="3307" width="10.140625" customWidth="1"/>
    <col min="3551" max="3551" width="28" customWidth="1"/>
    <col min="3552" max="3563" width="10.140625" customWidth="1"/>
    <col min="3807" max="3807" width="28" customWidth="1"/>
    <col min="3808" max="3819" width="10.140625" customWidth="1"/>
    <col min="4063" max="4063" width="28" customWidth="1"/>
    <col min="4064" max="4075" width="10.140625" customWidth="1"/>
    <col min="4319" max="4319" width="28" customWidth="1"/>
    <col min="4320" max="4331" width="10.140625" customWidth="1"/>
    <col min="4575" max="4575" width="28" customWidth="1"/>
    <col min="4576" max="4587" width="10.140625" customWidth="1"/>
    <col min="4831" max="4831" width="28" customWidth="1"/>
    <col min="4832" max="4843" width="10.140625" customWidth="1"/>
    <col min="5087" max="5087" width="28" customWidth="1"/>
    <col min="5088" max="5099" width="10.140625" customWidth="1"/>
    <col min="5343" max="5343" width="28" customWidth="1"/>
    <col min="5344" max="5355" width="10.140625" customWidth="1"/>
    <col min="5599" max="5599" width="28" customWidth="1"/>
    <col min="5600" max="5611" width="10.140625" customWidth="1"/>
    <col min="5855" max="5855" width="28" customWidth="1"/>
    <col min="5856" max="5867" width="10.140625" customWidth="1"/>
    <col min="6111" max="6111" width="28" customWidth="1"/>
    <col min="6112" max="6123" width="10.140625" customWidth="1"/>
    <col min="6367" max="6367" width="28" customWidth="1"/>
    <col min="6368" max="6379" width="10.140625" customWidth="1"/>
    <col min="6623" max="6623" width="28" customWidth="1"/>
    <col min="6624" max="6635" width="10.140625" customWidth="1"/>
    <col min="6879" max="6879" width="28" customWidth="1"/>
    <col min="6880" max="6891" width="10.140625" customWidth="1"/>
    <col min="7135" max="7135" width="28" customWidth="1"/>
    <col min="7136" max="7147" width="10.140625" customWidth="1"/>
    <col min="7391" max="7391" width="28" customWidth="1"/>
    <col min="7392" max="7403" width="10.140625" customWidth="1"/>
    <col min="7647" max="7647" width="28" customWidth="1"/>
    <col min="7648" max="7659" width="10.140625" customWidth="1"/>
    <col min="7903" max="7903" width="28" customWidth="1"/>
    <col min="7904" max="7915" width="10.140625" customWidth="1"/>
    <col min="8159" max="8159" width="28" customWidth="1"/>
    <col min="8160" max="8171" width="10.140625" customWidth="1"/>
    <col min="8415" max="8415" width="28" customWidth="1"/>
    <col min="8416" max="8427" width="10.140625" customWidth="1"/>
    <col min="8671" max="8671" width="28" customWidth="1"/>
    <col min="8672" max="8683" width="10.140625" customWidth="1"/>
    <col min="8927" max="8927" width="28" customWidth="1"/>
    <col min="8928" max="8939" width="10.140625" customWidth="1"/>
    <col min="9183" max="9183" width="28" customWidth="1"/>
    <col min="9184" max="9195" width="10.140625" customWidth="1"/>
    <col min="9439" max="9439" width="28" customWidth="1"/>
    <col min="9440" max="9451" width="10.140625" customWidth="1"/>
    <col min="9695" max="9695" width="28" customWidth="1"/>
    <col min="9696" max="9707" width="10.140625" customWidth="1"/>
    <col min="9951" max="9951" width="28" customWidth="1"/>
    <col min="9952" max="9963" width="10.140625" customWidth="1"/>
    <col min="10207" max="10207" width="28" customWidth="1"/>
    <col min="10208" max="10219" width="10.140625" customWidth="1"/>
    <col min="10463" max="10463" width="28" customWidth="1"/>
    <col min="10464" max="10475" width="10.140625" customWidth="1"/>
    <col min="10719" max="10719" width="28" customWidth="1"/>
    <col min="10720" max="10731" width="10.140625" customWidth="1"/>
    <col min="10975" max="10975" width="28" customWidth="1"/>
    <col min="10976" max="10987" width="10.140625" customWidth="1"/>
    <col min="11231" max="11231" width="28" customWidth="1"/>
    <col min="11232" max="11243" width="10.140625" customWidth="1"/>
    <col min="11487" max="11487" width="28" customWidth="1"/>
    <col min="11488" max="11499" width="10.140625" customWidth="1"/>
    <col min="11743" max="11743" width="28" customWidth="1"/>
    <col min="11744" max="11755" width="10.140625" customWidth="1"/>
    <col min="11999" max="11999" width="28" customWidth="1"/>
    <col min="12000" max="12011" width="10.140625" customWidth="1"/>
    <col min="12255" max="12255" width="28" customWidth="1"/>
    <col min="12256" max="12267" width="10.140625" customWidth="1"/>
    <col min="12511" max="12511" width="28" customWidth="1"/>
    <col min="12512" max="12523" width="10.140625" customWidth="1"/>
    <col min="12767" max="12767" width="28" customWidth="1"/>
    <col min="12768" max="12779" width="10.140625" customWidth="1"/>
    <col min="13023" max="13023" width="28" customWidth="1"/>
    <col min="13024" max="13035" width="10.140625" customWidth="1"/>
    <col min="13279" max="13279" width="28" customWidth="1"/>
    <col min="13280" max="13291" width="10.140625" customWidth="1"/>
    <col min="13535" max="13535" width="28" customWidth="1"/>
    <col min="13536" max="13547" width="10.140625" customWidth="1"/>
    <col min="13791" max="13791" width="28" customWidth="1"/>
    <col min="13792" max="13803" width="10.140625" customWidth="1"/>
    <col min="14047" max="14047" width="28" customWidth="1"/>
    <col min="14048" max="14059" width="10.140625" customWidth="1"/>
    <col min="14303" max="14303" width="28" customWidth="1"/>
    <col min="14304" max="14315" width="10.140625" customWidth="1"/>
    <col min="14559" max="14559" width="28" customWidth="1"/>
    <col min="14560" max="14571" width="10.140625" customWidth="1"/>
    <col min="14815" max="14815" width="28" customWidth="1"/>
    <col min="14816" max="14827" width="10.140625" customWidth="1"/>
    <col min="15071" max="15071" width="28" customWidth="1"/>
    <col min="15072" max="15083" width="10.140625" customWidth="1"/>
    <col min="15327" max="15327" width="28" customWidth="1"/>
    <col min="15328" max="15339" width="10.140625" customWidth="1"/>
    <col min="15583" max="15583" width="28" customWidth="1"/>
    <col min="15584" max="15595" width="10.140625" customWidth="1"/>
    <col min="15839" max="15839" width="28" customWidth="1"/>
    <col min="15840" max="15851" width="10.140625" customWidth="1"/>
    <col min="16095" max="16095" width="28" customWidth="1"/>
    <col min="16096" max="16107" width="10.140625" customWidth="1"/>
  </cols>
  <sheetData>
    <row r="1" spans="1:11" s="2" customFormat="1" ht="27" customHeight="1">
      <c r="A1" s="2693" t="s">
        <v>1936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2" customFormat="1" ht="35.25" customHeight="1">
      <c r="A2" s="2691" t="s">
        <v>1937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2" customFormat="1" ht="19.5" customHeight="1" thickBot="1">
      <c r="A3" s="20" t="s">
        <v>2264</v>
      </c>
      <c r="B3" s="397"/>
      <c r="C3" s="397"/>
      <c r="D3" s="397"/>
      <c r="E3" s="397"/>
      <c r="F3" s="397"/>
      <c r="G3" s="397"/>
      <c r="H3" s="397"/>
      <c r="I3" s="397"/>
      <c r="J3" s="397"/>
      <c r="K3" s="78" t="s">
        <v>2144</v>
      </c>
    </row>
    <row r="4" spans="1:11" s="3" customFormat="1" ht="12" customHeight="1" thickTop="1">
      <c r="A4" s="2692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905</v>
      </c>
      <c r="I4" s="2692"/>
      <c r="J4" s="2692"/>
      <c r="K4" s="2874" t="s">
        <v>502</v>
      </c>
    </row>
    <row r="5" spans="1:11" s="3" customFormat="1" ht="12" customHeight="1">
      <c r="A5" s="2693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1" s="3" customFormat="1" ht="12" customHeight="1">
      <c r="A6" s="2693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5"/>
    </row>
    <row r="7" spans="1:11" s="3" customFormat="1" ht="12" customHeight="1" thickBot="1">
      <c r="A7" s="2694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6"/>
    </row>
    <row r="8" spans="1:11" ht="19.5" customHeight="1">
      <c r="A8" s="40" t="s">
        <v>48</v>
      </c>
      <c r="B8" s="3278"/>
      <c r="C8" s="3278"/>
      <c r="D8" s="3278"/>
      <c r="E8" s="3278"/>
      <c r="F8" s="3278"/>
      <c r="G8" s="3278"/>
      <c r="H8" s="3278"/>
      <c r="I8" s="3278"/>
      <c r="J8" s="3278"/>
      <c r="K8" s="414" t="s">
        <v>504</v>
      </c>
    </row>
    <row r="9" spans="1:11" ht="19.5" customHeight="1">
      <c r="A9" s="200" t="s">
        <v>56</v>
      </c>
      <c r="B9" s="200">
        <v>31</v>
      </c>
      <c r="C9" s="200">
        <v>45</v>
      </c>
      <c r="D9" s="200">
        <v>76</v>
      </c>
      <c r="E9" s="200">
        <v>0</v>
      </c>
      <c r="F9" s="200">
        <v>0</v>
      </c>
      <c r="G9" s="200">
        <v>0</v>
      </c>
      <c r="H9" s="200">
        <f>SUM(E9,B9)</f>
        <v>31</v>
      </c>
      <c r="I9" s="200">
        <f t="shared" ref="I9:J21" si="0">SUM(F9,C9)</f>
        <v>45</v>
      </c>
      <c r="J9" s="200">
        <f t="shared" si="0"/>
        <v>76</v>
      </c>
      <c r="K9" s="373" t="s">
        <v>589</v>
      </c>
    </row>
    <row r="10" spans="1:11" ht="19.5" customHeight="1">
      <c r="A10" s="200" t="s">
        <v>58</v>
      </c>
      <c r="B10" s="200">
        <v>26</v>
      </c>
      <c r="C10" s="200">
        <v>55</v>
      </c>
      <c r="D10" s="200">
        <v>81</v>
      </c>
      <c r="E10" s="200">
        <v>0</v>
      </c>
      <c r="F10" s="200">
        <v>0</v>
      </c>
      <c r="G10" s="200">
        <v>0</v>
      </c>
      <c r="H10" s="200">
        <f t="shared" ref="H10:H21" si="1">SUM(E10,B10)</f>
        <v>26</v>
      </c>
      <c r="I10" s="200">
        <f t="shared" si="0"/>
        <v>55</v>
      </c>
      <c r="J10" s="200">
        <f t="shared" si="0"/>
        <v>81</v>
      </c>
      <c r="K10" s="414" t="s">
        <v>481</v>
      </c>
    </row>
    <row r="11" spans="1:11" ht="19.5" customHeight="1">
      <c r="A11" s="383" t="s">
        <v>57</v>
      </c>
      <c r="B11" s="198">
        <v>46</v>
      </c>
      <c r="C11" s="198">
        <v>53</v>
      </c>
      <c r="D11" s="200">
        <v>99</v>
      </c>
      <c r="E11" s="200">
        <v>0</v>
      </c>
      <c r="F11" s="200">
        <v>0</v>
      </c>
      <c r="G11" s="200">
        <v>0</v>
      </c>
      <c r="H11" s="200">
        <f t="shared" si="1"/>
        <v>46</v>
      </c>
      <c r="I11" s="200">
        <f t="shared" si="0"/>
        <v>53</v>
      </c>
      <c r="J11" s="200">
        <f t="shared" si="0"/>
        <v>99</v>
      </c>
      <c r="K11" s="386" t="s">
        <v>480</v>
      </c>
    </row>
    <row r="12" spans="1:11" ht="19.5" customHeight="1">
      <c r="A12" s="200" t="s">
        <v>59</v>
      </c>
      <c r="B12" s="200">
        <v>19</v>
      </c>
      <c r="C12" s="200">
        <v>60</v>
      </c>
      <c r="D12" s="200">
        <v>79</v>
      </c>
      <c r="E12" s="200">
        <v>0</v>
      </c>
      <c r="F12" s="200">
        <v>0</v>
      </c>
      <c r="G12" s="200">
        <v>0</v>
      </c>
      <c r="H12" s="200">
        <f t="shared" si="1"/>
        <v>19</v>
      </c>
      <c r="I12" s="200">
        <f t="shared" si="0"/>
        <v>60</v>
      </c>
      <c r="J12" s="200">
        <f t="shared" si="0"/>
        <v>79</v>
      </c>
      <c r="K12" s="517" t="s">
        <v>482</v>
      </c>
    </row>
    <row r="13" spans="1:11" ht="15.75" customHeight="1">
      <c r="A13" s="200" t="s">
        <v>60</v>
      </c>
      <c r="B13" s="200">
        <v>59</v>
      </c>
      <c r="C13" s="200">
        <v>59</v>
      </c>
      <c r="D13" s="200">
        <v>118</v>
      </c>
      <c r="E13" s="200">
        <v>0</v>
      </c>
      <c r="F13" s="200">
        <v>0</v>
      </c>
      <c r="G13" s="200">
        <v>0</v>
      </c>
      <c r="H13" s="200">
        <f t="shared" si="1"/>
        <v>59</v>
      </c>
      <c r="I13" s="200">
        <f t="shared" si="0"/>
        <v>59</v>
      </c>
      <c r="J13" s="200">
        <f t="shared" si="0"/>
        <v>118</v>
      </c>
      <c r="K13" s="414" t="s">
        <v>483</v>
      </c>
    </row>
    <row r="14" spans="1:11" ht="15.75" customHeight="1">
      <c r="A14" s="200" t="s">
        <v>61</v>
      </c>
      <c r="B14" s="200">
        <v>62</v>
      </c>
      <c r="C14" s="200">
        <v>63</v>
      </c>
      <c r="D14" s="200">
        <v>125</v>
      </c>
      <c r="E14" s="200">
        <v>0</v>
      </c>
      <c r="F14" s="200">
        <v>0</v>
      </c>
      <c r="G14" s="200">
        <v>0</v>
      </c>
      <c r="H14" s="200">
        <f t="shared" si="1"/>
        <v>62</v>
      </c>
      <c r="I14" s="200">
        <f t="shared" si="0"/>
        <v>63</v>
      </c>
      <c r="J14" s="200">
        <f t="shared" si="0"/>
        <v>125</v>
      </c>
      <c r="K14" s="414" t="s">
        <v>485</v>
      </c>
    </row>
    <row r="15" spans="1:11" ht="15.75" customHeight="1">
      <c r="A15" s="200" t="s">
        <v>1217</v>
      </c>
      <c r="B15" s="200">
        <v>31</v>
      </c>
      <c r="C15" s="200">
        <v>27</v>
      </c>
      <c r="D15" s="200">
        <v>58</v>
      </c>
      <c r="E15" s="200">
        <v>0</v>
      </c>
      <c r="F15" s="200">
        <v>0</v>
      </c>
      <c r="G15" s="200">
        <v>0</v>
      </c>
      <c r="H15" s="200">
        <f t="shared" si="1"/>
        <v>31</v>
      </c>
      <c r="I15" s="200">
        <f t="shared" si="0"/>
        <v>27</v>
      </c>
      <c r="J15" s="200">
        <f t="shared" si="0"/>
        <v>58</v>
      </c>
      <c r="K15" s="414" t="s">
        <v>486</v>
      </c>
    </row>
    <row r="16" spans="1:11" ht="15.75" customHeight="1">
      <c r="A16" s="200" t="s">
        <v>63</v>
      </c>
      <c r="B16" s="200">
        <v>37</v>
      </c>
      <c r="C16" s="200">
        <v>101</v>
      </c>
      <c r="D16" s="200">
        <v>138</v>
      </c>
      <c r="E16" s="200">
        <v>0</v>
      </c>
      <c r="F16" s="200">
        <v>0</v>
      </c>
      <c r="G16" s="200">
        <v>0</v>
      </c>
      <c r="H16" s="200">
        <f t="shared" si="1"/>
        <v>37</v>
      </c>
      <c r="I16" s="200">
        <f t="shared" si="0"/>
        <v>101</v>
      </c>
      <c r="J16" s="200">
        <f t="shared" si="0"/>
        <v>138</v>
      </c>
      <c r="K16" s="414" t="s">
        <v>487</v>
      </c>
    </row>
    <row r="17" spans="1:11" ht="15.75" customHeight="1">
      <c r="A17" s="200" t="s">
        <v>1218</v>
      </c>
      <c r="B17" s="200">
        <v>18</v>
      </c>
      <c r="C17" s="200">
        <v>69</v>
      </c>
      <c r="D17" s="200">
        <v>87</v>
      </c>
      <c r="E17" s="200">
        <v>0</v>
      </c>
      <c r="F17" s="200">
        <v>0</v>
      </c>
      <c r="G17" s="200">
        <v>0</v>
      </c>
      <c r="H17" s="200">
        <f t="shared" si="1"/>
        <v>18</v>
      </c>
      <c r="I17" s="200">
        <f t="shared" si="0"/>
        <v>69</v>
      </c>
      <c r="J17" s="200">
        <f t="shared" si="0"/>
        <v>87</v>
      </c>
      <c r="K17" s="1037" t="s">
        <v>1723</v>
      </c>
    </row>
    <row r="18" spans="1:11" ht="15.75" customHeight="1">
      <c r="A18" s="200" t="s">
        <v>64</v>
      </c>
      <c r="B18" s="200">
        <v>380</v>
      </c>
      <c r="C18" s="200">
        <v>213</v>
      </c>
      <c r="D18" s="200">
        <v>593</v>
      </c>
      <c r="E18" s="200">
        <v>0</v>
      </c>
      <c r="F18" s="200">
        <v>0</v>
      </c>
      <c r="G18" s="200">
        <v>0</v>
      </c>
      <c r="H18" s="200">
        <f t="shared" si="1"/>
        <v>380</v>
      </c>
      <c r="I18" s="200">
        <f t="shared" si="0"/>
        <v>213</v>
      </c>
      <c r="J18" s="200">
        <f t="shared" si="0"/>
        <v>593</v>
      </c>
      <c r="K18" s="414" t="s">
        <v>527</v>
      </c>
    </row>
    <row r="19" spans="1:11" ht="15.75" customHeight="1">
      <c r="A19" s="26" t="s">
        <v>1219</v>
      </c>
      <c r="B19" s="200">
        <v>40</v>
      </c>
      <c r="C19" s="200">
        <v>29</v>
      </c>
      <c r="D19" s="200">
        <v>69</v>
      </c>
      <c r="E19" s="200">
        <v>0</v>
      </c>
      <c r="F19" s="200">
        <v>0</v>
      </c>
      <c r="G19" s="200">
        <v>0</v>
      </c>
      <c r="H19" s="200">
        <f t="shared" si="1"/>
        <v>40</v>
      </c>
      <c r="I19" s="200">
        <f t="shared" si="0"/>
        <v>29</v>
      </c>
      <c r="J19" s="200">
        <f t="shared" si="0"/>
        <v>69</v>
      </c>
      <c r="K19" s="518" t="s">
        <v>1220</v>
      </c>
    </row>
    <row r="20" spans="1:11" ht="15.75" customHeight="1">
      <c r="A20" s="200" t="s">
        <v>1221</v>
      </c>
      <c r="B20" s="200">
        <v>85</v>
      </c>
      <c r="C20" s="200">
        <v>142</v>
      </c>
      <c r="D20" s="200">
        <v>227</v>
      </c>
      <c r="E20" s="200">
        <v>0</v>
      </c>
      <c r="F20" s="200">
        <v>0</v>
      </c>
      <c r="G20" s="200">
        <v>0</v>
      </c>
      <c r="H20" s="200">
        <f t="shared" si="1"/>
        <v>85</v>
      </c>
      <c r="I20" s="200">
        <f t="shared" si="0"/>
        <v>142</v>
      </c>
      <c r="J20" s="200">
        <f t="shared" si="0"/>
        <v>227</v>
      </c>
      <c r="K20" s="414" t="s">
        <v>1222</v>
      </c>
    </row>
    <row r="21" spans="1:11" ht="15.75" customHeight="1">
      <c r="A21" s="2210" t="s">
        <v>1223</v>
      </c>
      <c r="B21" s="2210">
        <v>191</v>
      </c>
      <c r="C21" s="2210">
        <v>510</v>
      </c>
      <c r="D21" s="2210">
        <v>701</v>
      </c>
      <c r="E21" s="2210">
        <v>0</v>
      </c>
      <c r="F21" s="2210">
        <v>0</v>
      </c>
      <c r="G21" s="2210">
        <v>0</v>
      </c>
      <c r="H21" s="2210">
        <f t="shared" si="1"/>
        <v>191</v>
      </c>
      <c r="I21" s="2210">
        <f t="shared" si="0"/>
        <v>510</v>
      </c>
      <c r="J21" s="2210">
        <f t="shared" si="0"/>
        <v>701</v>
      </c>
      <c r="K21" s="2199" t="s">
        <v>1224</v>
      </c>
    </row>
    <row r="22" spans="1:11" s="1" customFormat="1" ht="15.75" customHeight="1">
      <c r="A22" s="200" t="s">
        <v>1208</v>
      </c>
      <c r="B22" s="407">
        <v>167</v>
      </c>
      <c r="C22" s="407">
        <v>89</v>
      </c>
      <c r="D22" s="407">
        <v>256</v>
      </c>
      <c r="E22" s="407">
        <v>0</v>
      </c>
      <c r="F22" s="407">
        <v>0</v>
      </c>
      <c r="G22" s="407">
        <v>0</v>
      </c>
      <c r="H22" s="407">
        <f t="shared" ref="H22:J24" si="2">SUM(E22,B22)</f>
        <v>167</v>
      </c>
      <c r="I22" s="407">
        <f t="shared" si="2"/>
        <v>89</v>
      </c>
      <c r="J22" s="407">
        <f t="shared" si="2"/>
        <v>256</v>
      </c>
      <c r="K22" s="414" t="s">
        <v>496</v>
      </c>
    </row>
    <row r="23" spans="1:11" s="1" customFormat="1" ht="15.75" customHeight="1">
      <c r="A23" s="2210" t="s">
        <v>40</v>
      </c>
      <c r="B23" s="2210">
        <v>93</v>
      </c>
      <c r="C23" s="2210">
        <v>17</v>
      </c>
      <c r="D23" s="2210">
        <v>110</v>
      </c>
      <c r="E23" s="2210">
        <v>0</v>
      </c>
      <c r="F23" s="2210">
        <v>0</v>
      </c>
      <c r="G23" s="2210">
        <v>0</v>
      </c>
      <c r="H23" s="2210">
        <f>SUM(E23,B23)</f>
        <v>93</v>
      </c>
      <c r="I23" s="2210">
        <f>SUM(F23,C23)</f>
        <v>17</v>
      </c>
      <c r="J23" s="2210">
        <f>SUM(G23,D23)</f>
        <v>110</v>
      </c>
      <c r="K23" s="2199" t="s">
        <v>1202</v>
      </c>
    </row>
    <row r="24" spans="1:11" s="1" customFormat="1" ht="15.75" customHeight="1">
      <c r="A24" s="200" t="s">
        <v>171</v>
      </c>
      <c r="B24" s="407">
        <v>98</v>
      </c>
      <c r="C24" s="407">
        <v>347</v>
      </c>
      <c r="D24" s="407">
        <v>445</v>
      </c>
      <c r="E24" s="407">
        <v>0</v>
      </c>
      <c r="F24" s="407">
        <v>0</v>
      </c>
      <c r="G24" s="407">
        <v>0</v>
      </c>
      <c r="H24" s="407">
        <f t="shared" si="2"/>
        <v>98</v>
      </c>
      <c r="I24" s="407">
        <f t="shared" si="2"/>
        <v>347</v>
      </c>
      <c r="J24" s="407">
        <f t="shared" si="2"/>
        <v>445</v>
      </c>
      <c r="K24" s="414" t="s">
        <v>579</v>
      </c>
    </row>
    <row r="25" spans="1:11" s="1" customFormat="1" ht="15.75" customHeight="1">
      <c r="A25" s="407" t="s">
        <v>50</v>
      </c>
      <c r="B25" s="407">
        <f>SUM(B22:B24,B9:B21)</f>
        <v>1383</v>
      </c>
      <c r="C25" s="1804">
        <f>SUM(C22:C24,C9:C21)</f>
        <v>1879</v>
      </c>
      <c r="D25" s="407">
        <f>SUM(B25:C25)</f>
        <v>3262</v>
      </c>
      <c r="E25" s="407">
        <f t="shared" ref="E25:J25" si="3">SUM(E9:E24)</f>
        <v>0</v>
      </c>
      <c r="F25" s="407">
        <f t="shared" si="3"/>
        <v>0</v>
      </c>
      <c r="G25" s="407">
        <f t="shared" si="3"/>
        <v>0</v>
      </c>
      <c r="H25" s="407">
        <f t="shared" si="3"/>
        <v>1383</v>
      </c>
      <c r="I25" s="407">
        <f t="shared" si="3"/>
        <v>1879</v>
      </c>
      <c r="J25" s="407">
        <f t="shared" si="3"/>
        <v>3262</v>
      </c>
      <c r="K25" s="414" t="s">
        <v>500</v>
      </c>
    </row>
    <row r="26" spans="1:11" ht="15.75" customHeight="1">
      <c r="A26" s="383" t="s">
        <v>51</v>
      </c>
      <c r="B26" s="2786"/>
      <c r="C26" s="2786"/>
      <c r="D26" s="2786"/>
      <c r="E26" s="2786"/>
      <c r="F26" s="2786"/>
      <c r="G26" s="2786"/>
      <c r="H26" s="2786"/>
      <c r="I26" s="2786"/>
      <c r="J26" s="2786"/>
      <c r="K26" s="42" t="s">
        <v>582</v>
      </c>
    </row>
    <row r="27" spans="1:11" ht="15.75" customHeight="1">
      <c r="A27" s="407" t="s">
        <v>1225</v>
      </c>
      <c r="B27" s="407">
        <v>1</v>
      </c>
      <c r="C27" s="407">
        <v>0</v>
      </c>
      <c r="D27" s="407">
        <v>1</v>
      </c>
      <c r="E27" s="407">
        <v>0</v>
      </c>
      <c r="F27" s="407">
        <v>0</v>
      </c>
      <c r="G27" s="407">
        <v>0</v>
      </c>
      <c r="H27" s="407">
        <f>SUM(E27,B27)</f>
        <v>1</v>
      </c>
      <c r="I27" s="407">
        <f t="shared" ref="I27:J33" si="4">SUM(F27,C27)</f>
        <v>0</v>
      </c>
      <c r="J27" s="407">
        <f t="shared" si="4"/>
        <v>1</v>
      </c>
      <c r="K27" s="42" t="s">
        <v>487</v>
      </c>
    </row>
    <row r="28" spans="1:11" ht="15.75" customHeight="1">
      <c r="A28" s="407" t="s">
        <v>64</v>
      </c>
      <c r="B28" s="407">
        <v>194</v>
      </c>
      <c r="C28" s="407">
        <v>78</v>
      </c>
      <c r="D28" s="407">
        <v>272</v>
      </c>
      <c r="E28" s="407">
        <v>0</v>
      </c>
      <c r="F28" s="407">
        <v>0</v>
      </c>
      <c r="G28" s="407">
        <v>0</v>
      </c>
      <c r="H28" s="407">
        <f t="shared" ref="H28:H32" si="5">SUM(E28,B28)</f>
        <v>194</v>
      </c>
      <c r="I28" s="407">
        <f t="shared" si="4"/>
        <v>78</v>
      </c>
      <c r="J28" s="407">
        <f t="shared" si="4"/>
        <v>272</v>
      </c>
      <c r="K28" s="42" t="s">
        <v>527</v>
      </c>
    </row>
    <row r="29" spans="1:11" ht="15.75" customHeight="1">
      <c r="A29" s="407" t="s">
        <v>1221</v>
      </c>
      <c r="B29" s="407">
        <v>29</v>
      </c>
      <c r="C29" s="407">
        <v>28</v>
      </c>
      <c r="D29" s="407">
        <v>57</v>
      </c>
      <c r="E29" s="407">
        <v>0</v>
      </c>
      <c r="F29" s="407">
        <v>0</v>
      </c>
      <c r="G29" s="407">
        <v>0</v>
      </c>
      <c r="H29" s="407">
        <f t="shared" si="5"/>
        <v>29</v>
      </c>
      <c r="I29" s="407">
        <f t="shared" si="4"/>
        <v>28</v>
      </c>
      <c r="J29" s="407">
        <f t="shared" si="4"/>
        <v>57</v>
      </c>
      <c r="K29" s="42" t="s">
        <v>1222</v>
      </c>
    </row>
    <row r="30" spans="1:11" ht="15.75" customHeight="1">
      <c r="A30" s="407" t="s">
        <v>1223</v>
      </c>
      <c r="B30" s="407">
        <v>89</v>
      </c>
      <c r="C30" s="407">
        <v>133</v>
      </c>
      <c r="D30" s="407">
        <v>222</v>
      </c>
      <c r="E30" s="407">
        <v>0</v>
      </c>
      <c r="F30" s="407">
        <v>0</v>
      </c>
      <c r="G30" s="407">
        <v>0</v>
      </c>
      <c r="H30" s="407">
        <f t="shared" si="5"/>
        <v>89</v>
      </c>
      <c r="I30" s="407">
        <f t="shared" si="4"/>
        <v>133</v>
      </c>
      <c r="J30" s="407">
        <f t="shared" si="4"/>
        <v>222</v>
      </c>
      <c r="K30" s="42" t="s">
        <v>1224</v>
      </c>
    </row>
    <row r="31" spans="1:11" ht="15.75" customHeight="1">
      <c r="A31" s="378" t="s">
        <v>1208</v>
      </c>
      <c r="B31" s="407">
        <v>92</v>
      </c>
      <c r="C31" s="407">
        <v>16</v>
      </c>
      <c r="D31" s="407">
        <v>108</v>
      </c>
      <c r="E31" s="407">
        <v>0</v>
      </c>
      <c r="F31" s="407">
        <v>0</v>
      </c>
      <c r="G31" s="407">
        <v>0</v>
      </c>
      <c r="H31" s="407">
        <f t="shared" si="5"/>
        <v>92</v>
      </c>
      <c r="I31" s="407">
        <f t="shared" si="4"/>
        <v>16</v>
      </c>
      <c r="J31" s="407">
        <f t="shared" si="4"/>
        <v>108</v>
      </c>
      <c r="K31" s="42" t="s">
        <v>496</v>
      </c>
    </row>
    <row r="32" spans="1:11" ht="15.75" customHeight="1">
      <c r="A32" s="41" t="s">
        <v>171</v>
      </c>
      <c r="B32" s="137">
        <v>37</v>
      </c>
      <c r="C32" s="137">
        <v>44</v>
      </c>
      <c r="D32" s="407">
        <v>81</v>
      </c>
      <c r="E32" s="407">
        <v>0</v>
      </c>
      <c r="F32" s="407">
        <v>0</v>
      </c>
      <c r="G32" s="407">
        <v>0</v>
      </c>
      <c r="H32" s="407">
        <f t="shared" si="5"/>
        <v>37</v>
      </c>
      <c r="I32" s="407">
        <f t="shared" si="4"/>
        <v>44</v>
      </c>
      <c r="J32" s="407">
        <f t="shared" si="4"/>
        <v>81</v>
      </c>
      <c r="K32" s="406" t="s">
        <v>579</v>
      </c>
    </row>
    <row r="33" spans="1:11" ht="15.75" customHeight="1" thickBot="1">
      <c r="A33" s="378" t="s">
        <v>52</v>
      </c>
      <c r="B33" s="137">
        <f>SUM(B27:B32)</f>
        <v>442</v>
      </c>
      <c r="C33" s="137">
        <f t="shared" ref="C33:I33" si="6">SUM(C27:C32)</f>
        <v>299</v>
      </c>
      <c r="D33" s="137">
        <f t="shared" si="6"/>
        <v>741</v>
      </c>
      <c r="E33" s="137">
        <f t="shared" si="6"/>
        <v>0</v>
      </c>
      <c r="F33" s="137">
        <f t="shared" si="6"/>
        <v>0</v>
      </c>
      <c r="G33" s="137">
        <f t="shared" si="6"/>
        <v>0</v>
      </c>
      <c r="H33" s="137">
        <f t="shared" si="6"/>
        <v>442</v>
      </c>
      <c r="I33" s="137">
        <f t="shared" si="6"/>
        <v>299</v>
      </c>
      <c r="J33" s="407">
        <f t="shared" si="4"/>
        <v>741</v>
      </c>
      <c r="K33" s="128" t="s">
        <v>588</v>
      </c>
    </row>
    <row r="34" spans="1:11" ht="15.75" customHeight="1" thickBot="1">
      <c r="A34" s="34" t="s">
        <v>218</v>
      </c>
      <c r="B34" s="53">
        <f t="shared" ref="B34:J34" si="7">SUM(B25,B33)</f>
        <v>1825</v>
      </c>
      <c r="C34" s="53">
        <f t="shared" si="7"/>
        <v>2178</v>
      </c>
      <c r="D34" s="53">
        <f t="shared" si="7"/>
        <v>4003</v>
      </c>
      <c r="E34" s="53">
        <f t="shared" si="7"/>
        <v>0</v>
      </c>
      <c r="F34" s="53">
        <f t="shared" si="7"/>
        <v>0</v>
      </c>
      <c r="G34" s="53">
        <f t="shared" si="7"/>
        <v>0</v>
      </c>
      <c r="H34" s="53">
        <f t="shared" si="7"/>
        <v>1825</v>
      </c>
      <c r="I34" s="53">
        <f t="shared" si="7"/>
        <v>2178</v>
      </c>
      <c r="J34" s="53">
        <f t="shared" si="7"/>
        <v>4003</v>
      </c>
      <c r="K34" s="1432" t="s">
        <v>2351</v>
      </c>
    </row>
    <row r="35" spans="1:11" ht="16.5" thickTop="1">
      <c r="A35" s="4"/>
      <c r="B35" s="371"/>
      <c r="C35" s="371"/>
      <c r="D35" s="371"/>
      <c r="E35" s="371"/>
      <c r="F35" s="371"/>
      <c r="G35" s="371"/>
      <c r="H35" s="371"/>
      <c r="I35" s="371"/>
      <c r="J35" s="371"/>
      <c r="K35" s="522"/>
    </row>
    <row r="300" spans="11:11">
      <c r="K300"/>
    </row>
  </sheetData>
  <mergeCells count="12">
    <mergeCell ref="B26:J26"/>
    <mergeCell ref="B8:J8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432"/>
  <sheetViews>
    <sheetView rightToLeft="1" view="pageBreakPreview" topLeftCell="A91" zoomScale="85" zoomScaleNormal="70" zoomScaleSheetLayoutView="85" workbookViewId="0">
      <selection activeCell="R101" sqref="R101"/>
    </sheetView>
  </sheetViews>
  <sheetFormatPr defaultRowHeight="18"/>
  <cols>
    <col min="1" max="2" width="18.7109375" style="444" customWidth="1"/>
    <col min="3" max="3" width="7.85546875" style="444" customWidth="1"/>
    <col min="4" max="6" width="8.85546875" style="444" customWidth="1"/>
    <col min="7" max="9" width="7.7109375" style="444" customWidth="1"/>
    <col min="10" max="12" width="8.85546875" style="444" customWidth="1"/>
    <col min="13" max="13" width="6" customWidth="1"/>
    <col min="14" max="14" width="25.5703125" customWidth="1"/>
    <col min="15" max="15" width="23.7109375" style="520" customWidth="1"/>
    <col min="181" max="181" width="16.7109375" customWidth="1"/>
    <col min="182" max="182" width="19" customWidth="1"/>
    <col min="183" max="183" width="11.28515625" customWidth="1"/>
    <col min="184" max="195" width="9.5703125" customWidth="1"/>
    <col min="437" max="437" width="16.7109375" customWidth="1"/>
    <col min="438" max="438" width="19" customWidth="1"/>
    <col min="439" max="439" width="11.28515625" customWidth="1"/>
    <col min="440" max="451" width="9.5703125" customWidth="1"/>
    <col min="693" max="693" width="16.7109375" customWidth="1"/>
    <col min="694" max="694" width="19" customWidth="1"/>
    <col min="695" max="695" width="11.28515625" customWidth="1"/>
    <col min="696" max="707" width="9.5703125" customWidth="1"/>
    <col min="949" max="949" width="16.7109375" customWidth="1"/>
    <col min="950" max="950" width="19" customWidth="1"/>
    <col min="951" max="951" width="11.28515625" customWidth="1"/>
    <col min="952" max="963" width="9.5703125" customWidth="1"/>
    <col min="1205" max="1205" width="16.7109375" customWidth="1"/>
    <col min="1206" max="1206" width="19" customWidth="1"/>
    <col min="1207" max="1207" width="11.28515625" customWidth="1"/>
    <col min="1208" max="1219" width="9.5703125" customWidth="1"/>
    <col min="1461" max="1461" width="16.7109375" customWidth="1"/>
    <col min="1462" max="1462" width="19" customWidth="1"/>
    <col min="1463" max="1463" width="11.28515625" customWidth="1"/>
    <col min="1464" max="1475" width="9.5703125" customWidth="1"/>
    <col min="1717" max="1717" width="16.7109375" customWidth="1"/>
    <col min="1718" max="1718" width="19" customWidth="1"/>
    <col min="1719" max="1719" width="11.28515625" customWidth="1"/>
    <col min="1720" max="1731" width="9.5703125" customWidth="1"/>
    <col min="1973" max="1973" width="16.7109375" customWidth="1"/>
    <col min="1974" max="1974" width="19" customWidth="1"/>
    <col min="1975" max="1975" width="11.28515625" customWidth="1"/>
    <col min="1976" max="1987" width="9.5703125" customWidth="1"/>
    <col min="2229" max="2229" width="16.7109375" customWidth="1"/>
    <col min="2230" max="2230" width="19" customWidth="1"/>
    <col min="2231" max="2231" width="11.28515625" customWidth="1"/>
    <col min="2232" max="2243" width="9.5703125" customWidth="1"/>
    <col min="2485" max="2485" width="16.7109375" customWidth="1"/>
    <col min="2486" max="2486" width="19" customWidth="1"/>
    <col min="2487" max="2487" width="11.28515625" customWidth="1"/>
    <col min="2488" max="2499" width="9.5703125" customWidth="1"/>
    <col min="2741" max="2741" width="16.7109375" customWidth="1"/>
    <col min="2742" max="2742" width="19" customWidth="1"/>
    <col min="2743" max="2743" width="11.28515625" customWidth="1"/>
    <col min="2744" max="2755" width="9.5703125" customWidth="1"/>
    <col min="2997" max="2997" width="16.7109375" customWidth="1"/>
    <col min="2998" max="2998" width="19" customWidth="1"/>
    <col min="2999" max="2999" width="11.28515625" customWidth="1"/>
    <col min="3000" max="3011" width="9.5703125" customWidth="1"/>
    <col min="3253" max="3253" width="16.7109375" customWidth="1"/>
    <col min="3254" max="3254" width="19" customWidth="1"/>
    <col min="3255" max="3255" width="11.28515625" customWidth="1"/>
    <col min="3256" max="3267" width="9.5703125" customWidth="1"/>
    <col min="3509" max="3509" width="16.7109375" customWidth="1"/>
    <col min="3510" max="3510" width="19" customWidth="1"/>
    <col min="3511" max="3511" width="11.28515625" customWidth="1"/>
    <col min="3512" max="3523" width="9.5703125" customWidth="1"/>
    <col min="3765" max="3765" width="16.7109375" customWidth="1"/>
    <col min="3766" max="3766" width="19" customWidth="1"/>
    <col min="3767" max="3767" width="11.28515625" customWidth="1"/>
    <col min="3768" max="3779" width="9.5703125" customWidth="1"/>
    <col min="4021" max="4021" width="16.7109375" customWidth="1"/>
    <col min="4022" max="4022" width="19" customWidth="1"/>
    <col min="4023" max="4023" width="11.28515625" customWidth="1"/>
    <col min="4024" max="4035" width="9.5703125" customWidth="1"/>
    <col min="4277" max="4277" width="16.7109375" customWidth="1"/>
    <col min="4278" max="4278" width="19" customWidth="1"/>
    <col min="4279" max="4279" width="11.28515625" customWidth="1"/>
    <col min="4280" max="4291" width="9.5703125" customWidth="1"/>
    <col min="4533" max="4533" width="16.7109375" customWidth="1"/>
    <col min="4534" max="4534" width="19" customWidth="1"/>
    <col min="4535" max="4535" width="11.28515625" customWidth="1"/>
    <col min="4536" max="4547" width="9.5703125" customWidth="1"/>
    <col min="4789" max="4789" width="16.7109375" customWidth="1"/>
    <col min="4790" max="4790" width="19" customWidth="1"/>
    <col min="4791" max="4791" width="11.28515625" customWidth="1"/>
    <col min="4792" max="4803" width="9.5703125" customWidth="1"/>
    <col min="5045" max="5045" width="16.7109375" customWidth="1"/>
    <col min="5046" max="5046" width="19" customWidth="1"/>
    <col min="5047" max="5047" width="11.28515625" customWidth="1"/>
    <col min="5048" max="5059" width="9.5703125" customWidth="1"/>
    <col min="5301" max="5301" width="16.7109375" customWidth="1"/>
    <col min="5302" max="5302" width="19" customWidth="1"/>
    <col min="5303" max="5303" width="11.28515625" customWidth="1"/>
    <col min="5304" max="5315" width="9.5703125" customWidth="1"/>
    <col min="5557" max="5557" width="16.7109375" customWidth="1"/>
    <col min="5558" max="5558" width="19" customWidth="1"/>
    <col min="5559" max="5559" width="11.28515625" customWidth="1"/>
    <col min="5560" max="5571" width="9.5703125" customWidth="1"/>
    <col min="5813" max="5813" width="16.7109375" customWidth="1"/>
    <col min="5814" max="5814" width="19" customWidth="1"/>
    <col min="5815" max="5815" width="11.28515625" customWidth="1"/>
    <col min="5816" max="5827" width="9.5703125" customWidth="1"/>
    <col min="6069" max="6069" width="16.7109375" customWidth="1"/>
    <col min="6070" max="6070" width="19" customWidth="1"/>
    <col min="6071" max="6071" width="11.28515625" customWidth="1"/>
    <col min="6072" max="6083" width="9.5703125" customWidth="1"/>
    <col min="6325" max="6325" width="16.7109375" customWidth="1"/>
    <col min="6326" max="6326" width="19" customWidth="1"/>
    <col min="6327" max="6327" width="11.28515625" customWidth="1"/>
    <col min="6328" max="6339" width="9.5703125" customWidth="1"/>
    <col min="6581" max="6581" width="16.7109375" customWidth="1"/>
    <col min="6582" max="6582" width="19" customWidth="1"/>
    <col min="6583" max="6583" width="11.28515625" customWidth="1"/>
    <col min="6584" max="6595" width="9.5703125" customWidth="1"/>
    <col min="6837" max="6837" width="16.7109375" customWidth="1"/>
    <col min="6838" max="6838" width="19" customWidth="1"/>
    <col min="6839" max="6839" width="11.28515625" customWidth="1"/>
    <col min="6840" max="6851" width="9.5703125" customWidth="1"/>
    <col min="7093" max="7093" width="16.7109375" customWidth="1"/>
    <col min="7094" max="7094" width="19" customWidth="1"/>
    <col min="7095" max="7095" width="11.28515625" customWidth="1"/>
    <col min="7096" max="7107" width="9.5703125" customWidth="1"/>
    <col min="7349" max="7349" width="16.7109375" customWidth="1"/>
    <col min="7350" max="7350" width="19" customWidth="1"/>
    <col min="7351" max="7351" width="11.28515625" customWidth="1"/>
    <col min="7352" max="7363" width="9.5703125" customWidth="1"/>
    <col min="7605" max="7605" width="16.7109375" customWidth="1"/>
    <col min="7606" max="7606" width="19" customWidth="1"/>
    <col min="7607" max="7607" width="11.28515625" customWidth="1"/>
    <col min="7608" max="7619" width="9.5703125" customWidth="1"/>
    <col min="7861" max="7861" width="16.7109375" customWidth="1"/>
    <col min="7862" max="7862" width="19" customWidth="1"/>
    <col min="7863" max="7863" width="11.28515625" customWidth="1"/>
    <col min="7864" max="7875" width="9.5703125" customWidth="1"/>
    <col min="8117" max="8117" width="16.7109375" customWidth="1"/>
    <col min="8118" max="8118" width="19" customWidth="1"/>
    <col min="8119" max="8119" width="11.28515625" customWidth="1"/>
    <col min="8120" max="8131" width="9.5703125" customWidth="1"/>
    <col min="8373" max="8373" width="16.7109375" customWidth="1"/>
    <col min="8374" max="8374" width="19" customWidth="1"/>
    <col min="8375" max="8375" width="11.28515625" customWidth="1"/>
    <col min="8376" max="8387" width="9.5703125" customWidth="1"/>
    <col min="8629" max="8629" width="16.7109375" customWidth="1"/>
    <col min="8630" max="8630" width="19" customWidth="1"/>
    <col min="8631" max="8631" width="11.28515625" customWidth="1"/>
    <col min="8632" max="8643" width="9.5703125" customWidth="1"/>
    <col min="8885" max="8885" width="16.7109375" customWidth="1"/>
    <col min="8886" max="8886" width="19" customWidth="1"/>
    <col min="8887" max="8887" width="11.28515625" customWidth="1"/>
    <col min="8888" max="8899" width="9.5703125" customWidth="1"/>
    <col min="9141" max="9141" width="16.7109375" customWidth="1"/>
    <col min="9142" max="9142" width="19" customWidth="1"/>
    <col min="9143" max="9143" width="11.28515625" customWidth="1"/>
    <col min="9144" max="9155" width="9.5703125" customWidth="1"/>
    <col min="9397" max="9397" width="16.7109375" customWidth="1"/>
    <col min="9398" max="9398" width="19" customWidth="1"/>
    <col min="9399" max="9399" width="11.28515625" customWidth="1"/>
    <col min="9400" max="9411" width="9.5703125" customWidth="1"/>
    <col min="9653" max="9653" width="16.7109375" customWidth="1"/>
    <col min="9654" max="9654" width="19" customWidth="1"/>
    <col min="9655" max="9655" width="11.28515625" customWidth="1"/>
    <col min="9656" max="9667" width="9.5703125" customWidth="1"/>
    <col min="9909" max="9909" width="16.7109375" customWidth="1"/>
    <col min="9910" max="9910" width="19" customWidth="1"/>
    <col min="9911" max="9911" width="11.28515625" customWidth="1"/>
    <col min="9912" max="9923" width="9.5703125" customWidth="1"/>
    <col min="10165" max="10165" width="16.7109375" customWidth="1"/>
    <col min="10166" max="10166" width="19" customWidth="1"/>
    <col min="10167" max="10167" width="11.28515625" customWidth="1"/>
    <col min="10168" max="10179" width="9.5703125" customWidth="1"/>
    <col min="10421" max="10421" width="16.7109375" customWidth="1"/>
    <col min="10422" max="10422" width="19" customWidth="1"/>
    <col min="10423" max="10423" width="11.28515625" customWidth="1"/>
    <col min="10424" max="10435" width="9.5703125" customWidth="1"/>
    <col min="10677" max="10677" width="16.7109375" customWidth="1"/>
    <col min="10678" max="10678" width="19" customWidth="1"/>
    <col min="10679" max="10679" width="11.28515625" customWidth="1"/>
    <col min="10680" max="10691" width="9.5703125" customWidth="1"/>
    <col min="10933" max="10933" width="16.7109375" customWidth="1"/>
    <col min="10934" max="10934" width="19" customWidth="1"/>
    <col min="10935" max="10935" width="11.28515625" customWidth="1"/>
    <col min="10936" max="10947" width="9.5703125" customWidth="1"/>
    <col min="11189" max="11189" width="16.7109375" customWidth="1"/>
    <col min="11190" max="11190" width="19" customWidth="1"/>
    <col min="11191" max="11191" width="11.28515625" customWidth="1"/>
    <col min="11192" max="11203" width="9.5703125" customWidth="1"/>
    <col min="11445" max="11445" width="16.7109375" customWidth="1"/>
    <col min="11446" max="11446" width="19" customWidth="1"/>
    <col min="11447" max="11447" width="11.28515625" customWidth="1"/>
    <col min="11448" max="11459" width="9.5703125" customWidth="1"/>
    <col min="11701" max="11701" width="16.7109375" customWidth="1"/>
    <col min="11702" max="11702" width="19" customWidth="1"/>
    <col min="11703" max="11703" width="11.28515625" customWidth="1"/>
    <col min="11704" max="11715" width="9.5703125" customWidth="1"/>
    <col min="11957" max="11957" width="16.7109375" customWidth="1"/>
    <col min="11958" max="11958" width="19" customWidth="1"/>
    <col min="11959" max="11959" width="11.28515625" customWidth="1"/>
    <col min="11960" max="11971" width="9.5703125" customWidth="1"/>
    <col min="12213" max="12213" width="16.7109375" customWidth="1"/>
    <col min="12214" max="12214" width="19" customWidth="1"/>
    <col min="12215" max="12215" width="11.28515625" customWidth="1"/>
    <col min="12216" max="12227" width="9.5703125" customWidth="1"/>
    <col min="12469" max="12469" width="16.7109375" customWidth="1"/>
    <col min="12470" max="12470" width="19" customWidth="1"/>
    <col min="12471" max="12471" width="11.28515625" customWidth="1"/>
    <col min="12472" max="12483" width="9.5703125" customWidth="1"/>
    <col min="12725" max="12725" width="16.7109375" customWidth="1"/>
    <col min="12726" max="12726" width="19" customWidth="1"/>
    <col min="12727" max="12727" width="11.28515625" customWidth="1"/>
    <col min="12728" max="12739" width="9.5703125" customWidth="1"/>
    <col min="12981" max="12981" width="16.7109375" customWidth="1"/>
    <col min="12982" max="12982" width="19" customWidth="1"/>
    <col min="12983" max="12983" width="11.28515625" customWidth="1"/>
    <col min="12984" max="12995" width="9.5703125" customWidth="1"/>
    <col min="13237" max="13237" width="16.7109375" customWidth="1"/>
    <col min="13238" max="13238" width="19" customWidth="1"/>
    <col min="13239" max="13239" width="11.28515625" customWidth="1"/>
    <col min="13240" max="13251" width="9.5703125" customWidth="1"/>
    <col min="13493" max="13493" width="16.7109375" customWidth="1"/>
    <col min="13494" max="13494" width="19" customWidth="1"/>
    <col min="13495" max="13495" width="11.28515625" customWidth="1"/>
    <col min="13496" max="13507" width="9.5703125" customWidth="1"/>
    <col min="13749" max="13749" width="16.7109375" customWidth="1"/>
    <col min="13750" max="13750" width="19" customWidth="1"/>
    <col min="13751" max="13751" width="11.28515625" customWidth="1"/>
    <col min="13752" max="13763" width="9.5703125" customWidth="1"/>
    <col min="14005" max="14005" width="16.7109375" customWidth="1"/>
    <col min="14006" max="14006" width="19" customWidth="1"/>
    <col min="14007" max="14007" width="11.28515625" customWidth="1"/>
    <col min="14008" max="14019" width="9.5703125" customWidth="1"/>
    <col min="14261" max="14261" width="16.7109375" customWidth="1"/>
    <col min="14262" max="14262" width="19" customWidth="1"/>
    <col min="14263" max="14263" width="11.28515625" customWidth="1"/>
    <col min="14264" max="14275" width="9.5703125" customWidth="1"/>
    <col min="14517" max="14517" width="16.7109375" customWidth="1"/>
    <col min="14518" max="14518" width="19" customWidth="1"/>
    <col min="14519" max="14519" width="11.28515625" customWidth="1"/>
    <col min="14520" max="14531" width="9.5703125" customWidth="1"/>
    <col min="14773" max="14773" width="16.7109375" customWidth="1"/>
    <col min="14774" max="14774" width="19" customWidth="1"/>
    <col min="14775" max="14775" width="11.28515625" customWidth="1"/>
    <col min="14776" max="14787" width="9.5703125" customWidth="1"/>
    <col min="15029" max="15029" width="16.7109375" customWidth="1"/>
    <col min="15030" max="15030" width="19" customWidth="1"/>
    <col min="15031" max="15031" width="11.28515625" customWidth="1"/>
    <col min="15032" max="15043" width="9.5703125" customWidth="1"/>
    <col min="15285" max="15285" width="16.7109375" customWidth="1"/>
    <col min="15286" max="15286" width="19" customWidth="1"/>
    <col min="15287" max="15287" width="11.28515625" customWidth="1"/>
    <col min="15288" max="15299" width="9.5703125" customWidth="1"/>
    <col min="15541" max="15541" width="16.7109375" customWidth="1"/>
    <col min="15542" max="15542" width="19" customWidth="1"/>
    <col min="15543" max="15543" width="11.28515625" customWidth="1"/>
    <col min="15544" max="15555" width="9.5703125" customWidth="1"/>
    <col min="15797" max="15797" width="16.7109375" customWidth="1"/>
    <col min="15798" max="15798" width="19" customWidth="1"/>
    <col min="15799" max="15799" width="11.28515625" customWidth="1"/>
    <col min="15800" max="15811" width="9.5703125" customWidth="1"/>
    <col min="16053" max="16053" width="16.7109375" customWidth="1"/>
    <col min="16054" max="16054" width="19" customWidth="1"/>
    <col min="16055" max="16055" width="11.28515625" customWidth="1"/>
    <col min="16056" max="16067" width="9.5703125" customWidth="1"/>
  </cols>
  <sheetData>
    <row r="1" spans="1:20" ht="23.25" customHeight="1">
      <c r="A1" s="2693" t="s">
        <v>1938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20" ht="32.25" customHeight="1">
      <c r="A2" s="3296" t="s">
        <v>1939</v>
      </c>
      <c r="B2" s="3296"/>
      <c r="C2" s="3296"/>
      <c r="D2" s="3296"/>
      <c r="E2" s="3296"/>
      <c r="F2" s="3296"/>
      <c r="G2" s="3296"/>
      <c r="H2" s="3296"/>
      <c r="I2" s="3296"/>
      <c r="J2" s="3296"/>
      <c r="K2" s="3296"/>
      <c r="L2" s="3296"/>
      <c r="M2" s="3296"/>
      <c r="N2" s="3296"/>
      <c r="O2" s="3296"/>
    </row>
    <row r="3" spans="1:20" ht="17.25" customHeight="1" thickBot="1">
      <c r="A3" s="1162" t="s">
        <v>2265</v>
      </c>
      <c r="B3" s="1155"/>
      <c r="C3" s="1155"/>
      <c r="D3" s="1155"/>
      <c r="E3" s="1155"/>
      <c r="F3" s="1155"/>
      <c r="G3" s="1155"/>
      <c r="H3" s="1155"/>
      <c r="I3" s="1155"/>
      <c r="J3" s="1155"/>
      <c r="K3" s="1155"/>
      <c r="L3" s="1155"/>
      <c r="M3" s="1169"/>
      <c r="N3" s="1153"/>
      <c r="O3" s="1211" t="s">
        <v>1638</v>
      </c>
    </row>
    <row r="4" spans="1:20" ht="18.75" customHeight="1" thickTop="1">
      <c r="A4" s="2838" t="s">
        <v>53</v>
      </c>
      <c r="B4" s="2838" t="s">
        <v>54</v>
      </c>
      <c r="C4" s="2838" t="s">
        <v>55</v>
      </c>
      <c r="D4" s="2838" t="s">
        <v>45</v>
      </c>
      <c r="E4" s="2838"/>
      <c r="F4" s="2838"/>
      <c r="G4" s="2838" t="s">
        <v>46</v>
      </c>
      <c r="H4" s="2838"/>
      <c r="I4" s="2838"/>
      <c r="J4" s="2838" t="s">
        <v>905</v>
      </c>
      <c r="K4" s="2838"/>
      <c r="L4" s="2838"/>
      <c r="M4" s="2826" t="s">
        <v>503</v>
      </c>
      <c r="N4" s="2826" t="s">
        <v>509</v>
      </c>
      <c r="O4" s="2826" t="s">
        <v>502</v>
      </c>
    </row>
    <row r="5" spans="1:20" ht="18.75" customHeight="1">
      <c r="A5" s="2818"/>
      <c r="B5" s="2818"/>
      <c r="C5" s="2818"/>
      <c r="D5" s="2818" t="s">
        <v>1673</v>
      </c>
      <c r="E5" s="2818"/>
      <c r="F5" s="2818"/>
      <c r="G5" s="2818" t="s">
        <v>463</v>
      </c>
      <c r="H5" s="2818"/>
      <c r="I5" s="2818"/>
      <c r="J5" s="2818" t="s">
        <v>464</v>
      </c>
      <c r="K5" s="2818"/>
      <c r="L5" s="2818"/>
      <c r="M5" s="2827"/>
      <c r="N5" s="2827"/>
      <c r="O5" s="2827"/>
    </row>
    <row r="6" spans="1:20" ht="18.75" customHeight="1">
      <c r="A6" s="2818"/>
      <c r="B6" s="2818"/>
      <c r="C6" s="2818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827"/>
      <c r="N6" s="2827"/>
      <c r="O6" s="2827"/>
    </row>
    <row r="7" spans="1:20" ht="18" customHeight="1" thickBot="1">
      <c r="A7" s="2837"/>
      <c r="B7" s="2837"/>
      <c r="C7" s="2837"/>
      <c r="D7" s="1385" t="s">
        <v>934</v>
      </c>
      <c r="E7" s="1385" t="s">
        <v>935</v>
      </c>
      <c r="F7" s="1385" t="s">
        <v>936</v>
      </c>
      <c r="G7" s="1385" t="s">
        <v>934</v>
      </c>
      <c r="H7" s="1385" t="s">
        <v>935</v>
      </c>
      <c r="I7" s="1385" t="s">
        <v>936</v>
      </c>
      <c r="J7" s="1385" t="s">
        <v>934</v>
      </c>
      <c r="K7" s="1385" t="s">
        <v>935</v>
      </c>
      <c r="L7" s="1385" t="s">
        <v>936</v>
      </c>
      <c r="M7" s="2828"/>
      <c r="N7" s="2828"/>
      <c r="O7" s="2828"/>
    </row>
    <row r="8" spans="1:20" ht="23.25" customHeight="1">
      <c r="A8" s="690" t="s">
        <v>48</v>
      </c>
      <c r="B8" s="1125"/>
      <c r="C8" s="1125"/>
      <c r="D8" s="1125"/>
      <c r="E8" s="1125"/>
      <c r="F8" s="1125"/>
      <c r="G8" s="1125"/>
      <c r="H8" s="1125"/>
      <c r="I8" s="1125"/>
      <c r="J8" s="1125"/>
      <c r="K8" s="1125"/>
      <c r="L8" s="1125"/>
      <c r="M8" s="1212"/>
      <c r="N8" s="3298" t="s">
        <v>504</v>
      </c>
      <c r="O8" s="3298"/>
      <c r="P8" s="523"/>
      <c r="Q8" s="523"/>
      <c r="R8" s="523"/>
      <c r="S8" s="523"/>
      <c r="T8" s="523"/>
    </row>
    <row r="9" spans="1:20" s="524" customFormat="1" ht="21.75" customHeight="1">
      <c r="A9" s="1386" t="s">
        <v>56</v>
      </c>
      <c r="B9" s="1342" t="s">
        <v>70</v>
      </c>
      <c r="C9" s="1342"/>
      <c r="D9" s="1342">
        <v>31</v>
      </c>
      <c r="E9" s="1342">
        <v>45</v>
      </c>
      <c r="F9" s="1342">
        <v>76</v>
      </c>
      <c r="G9" s="1342">
        <v>0</v>
      </c>
      <c r="H9" s="1342">
        <v>0</v>
      </c>
      <c r="I9" s="1342">
        <v>0</v>
      </c>
      <c r="J9" s="1342">
        <f>SUM(G9,D9)</f>
        <v>31</v>
      </c>
      <c r="K9" s="1342">
        <f t="shared" ref="K9:L15" si="0">SUM(H9,E9)</f>
        <v>45</v>
      </c>
      <c r="L9" s="1342">
        <f t="shared" si="0"/>
        <v>76</v>
      </c>
      <c r="M9" s="1357"/>
      <c r="N9" s="1357" t="s">
        <v>694</v>
      </c>
      <c r="O9" s="1131" t="s">
        <v>589</v>
      </c>
      <c r="P9" s="523"/>
      <c r="Q9" s="523"/>
      <c r="R9" s="523"/>
      <c r="S9" s="523"/>
      <c r="T9" s="523"/>
    </row>
    <row r="10" spans="1:20" s="524" customFormat="1" ht="24" customHeight="1">
      <c r="A10" s="2472" t="s">
        <v>58</v>
      </c>
      <c r="B10" s="1342"/>
      <c r="C10" s="1342"/>
      <c r="D10" s="1342">
        <v>26</v>
      </c>
      <c r="E10" s="1342">
        <v>55</v>
      </c>
      <c r="F10" s="1342">
        <v>81</v>
      </c>
      <c r="G10" s="1342">
        <v>0</v>
      </c>
      <c r="H10" s="1342">
        <v>0</v>
      </c>
      <c r="I10" s="1342">
        <v>0</v>
      </c>
      <c r="J10" s="1342">
        <f t="shared" ref="J10:J15" si="1">SUM(G10,D10)</f>
        <v>26</v>
      </c>
      <c r="K10" s="1342">
        <f t="shared" si="0"/>
        <v>55</v>
      </c>
      <c r="L10" s="1342">
        <f t="shared" si="0"/>
        <v>81</v>
      </c>
      <c r="M10" s="1357"/>
      <c r="N10" s="1357"/>
      <c r="O10" s="1131" t="s">
        <v>481</v>
      </c>
      <c r="P10" s="523"/>
      <c r="Q10" s="523"/>
      <c r="R10" s="523"/>
      <c r="S10" s="523"/>
      <c r="T10" s="523"/>
    </row>
    <row r="11" spans="1:20" s="524" customFormat="1" ht="23.25" customHeight="1">
      <c r="A11" s="2472" t="s">
        <v>57</v>
      </c>
      <c r="B11" s="1342"/>
      <c r="C11" s="1342"/>
      <c r="D11" s="1342">
        <v>46</v>
      </c>
      <c r="E11" s="1342">
        <v>53</v>
      </c>
      <c r="F11" s="1342">
        <v>99</v>
      </c>
      <c r="G11" s="1342">
        <v>0</v>
      </c>
      <c r="H11" s="1342">
        <v>0</v>
      </c>
      <c r="I11" s="1342">
        <v>0</v>
      </c>
      <c r="J11" s="1342">
        <f t="shared" si="1"/>
        <v>46</v>
      </c>
      <c r="K11" s="1342">
        <f t="shared" si="0"/>
        <v>53</v>
      </c>
      <c r="L11" s="1342">
        <f t="shared" si="0"/>
        <v>99</v>
      </c>
      <c r="M11" s="1357"/>
      <c r="N11" s="1357"/>
      <c r="O11" s="2540" t="s">
        <v>480</v>
      </c>
      <c r="P11" s="523"/>
      <c r="Q11" s="523"/>
      <c r="R11" s="523"/>
      <c r="S11" s="523"/>
      <c r="T11" s="523"/>
    </row>
    <row r="12" spans="1:20" s="524" customFormat="1" ht="21" customHeight="1">
      <c r="A12" s="2539" t="s">
        <v>59</v>
      </c>
      <c r="B12" s="1342"/>
      <c r="C12" s="1342"/>
      <c r="D12" s="1342">
        <v>19</v>
      </c>
      <c r="E12" s="1342">
        <v>60</v>
      </c>
      <c r="F12" s="1342">
        <v>79</v>
      </c>
      <c r="G12" s="1342">
        <v>0</v>
      </c>
      <c r="H12" s="1342">
        <v>0</v>
      </c>
      <c r="I12" s="1342">
        <v>0</v>
      </c>
      <c r="J12" s="1342">
        <f t="shared" si="1"/>
        <v>19</v>
      </c>
      <c r="K12" s="1342">
        <f t="shared" si="0"/>
        <v>60</v>
      </c>
      <c r="L12" s="1342">
        <f t="shared" si="0"/>
        <v>79</v>
      </c>
      <c r="M12" s="1357"/>
      <c r="N12" s="1357"/>
      <c r="O12" s="2540" t="s">
        <v>482</v>
      </c>
      <c r="P12" s="523"/>
      <c r="Q12" s="523"/>
      <c r="R12" s="523"/>
      <c r="S12" s="523"/>
      <c r="T12" s="523"/>
    </row>
    <row r="13" spans="1:20" s="524" customFormat="1" ht="22.5" customHeight="1">
      <c r="A13" s="3151" t="s">
        <v>60</v>
      </c>
      <c r="B13" s="1342" t="s">
        <v>187</v>
      </c>
      <c r="C13" s="1342"/>
      <c r="D13" s="1342">
        <v>21</v>
      </c>
      <c r="E13" s="1342">
        <v>23</v>
      </c>
      <c r="F13" s="1342">
        <v>44</v>
      </c>
      <c r="G13" s="1342">
        <v>0</v>
      </c>
      <c r="H13" s="1342">
        <v>0</v>
      </c>
      <c r="I13" s="1342">
        <v>0</v>
      </c>
      <c r="J13" s="1342">
        <f t="shared" si="1"/>
        <v>21</v>
      </c>
      <c r="K13" s="1342">
        <f t="shared" si="0"/>
        <v>23</v>
      </c>
      <c r="L13" s="1342">
        <f t="shared" si="0"/>
        <v>44</v>
      </c>
      <c r="M13" s="1357"/>
      <c r="N13" s="1357" t="s">
        <v>592</v>
      </c>
      <c r="O13" s="3123" t="s">
        <v>483</v>
      </c>
      <c r="P13" s="523"/>
      <c r="Q13" s="523"/>
      <c r="R13" s="523"/>
      <c r="S13" s="523"/>
      <c r="T13" s="523"/>
    </row>
    <row r="14" spans="1:20" s="524" customFormat="1" ht="19.5" customHeight="1">
      <c r="A14" s="3151"/>
      <c r="B14" s="1342" t="s">
        <v>18</v>
      </c>
      <c r="C14" s="1342"/>
      <c r="D14" s="1342">
        <v>19</v>
      </c>
      <c r="E14" s="1342">
        <v>21</v>
      </c>
      <c r="F14" s="1342">
        <v>40</v>
      </c>
      <c r="G14" s="1342">
        <v>0</v>
      </c>
      <c r="H14" s="1342">
        <v>0</v>
      </c>
      <c r="I14" s="1342">
        <v>0</v>
      </c>
      <c r="J14" s="1342">
        <f t="shared" si="1"/>
        <v>19</v>
      </c>
      <c r="K14" s="1342">
        <f t="shared" si="0"/>
        <v>21</v>
      </c>
      <c r="L14" s="1342">
        <f t="shared" si="0"/>
        <v>40</v>
      </c>
      <c r="M14" s="1357"/>
      <c r="N14" s="1357" t="s">
        <v>703</v>
      </c>
      <c r="O14" s="3294"/>
      <c r="P14" s="523"/>
      <c r="Q14" s="523"/>
      <c r="R14" s="523"/>
      <c r="S14" s="523"/>
      <c r="T14" s="523"/>
    </row>
    <row r="15" spans="1:20" s="524" customFormat="1" ht="21.75" customHeight="1">
      <c r="A15" s="3151"/>
      <c r="B15" s="1342" t="s">
        <v>188</v>
      </c>
      <c r="C15" s="1342"/>
      <c r="D15" s="1342">
        <v>19</v>
      </c>
      <c r="E15" s="1342">
        <v>15</v>
      </c>
      <c r="F15" s="1342">
        <v>34</v>
      </c>
      <c r="G15" s="1342">
        <v>0</v>
      </c>
      <c r="H15" s="1342">
        <v>0</v>
      </c>
      <c r="I15" s="1342">
        <v>0</v>
      </c>
      <c r="J15" s="1342">
        <f t="shared" si="1"/>
        <v>19</v>
      </c>
      <c r="K15" s="1342">
        <f t="shared" si="0"/>
        <v>15</v>
      </c>
      <c r="L15" s="1342">
        <f t="shared" si="0"/>
        <v>34</v>
      </c>
      <c r="M15" s="1357"/>
      <c r="N15" s="1094" t="s">
        <v>704</v>
      </c>
      <c r="O15" s="3124"/>
      <c r="P15" s="523"/>
      <c r="Q15" s="523"/>
      <c r="R15" s="523"/>
      <c r="S15" s="523"/>
      <c r="T15" s="523"/>
    </row>
    <row r="16" spans="1:20" s="524" customFormat="1" ht="21" customHeight="1">
      <c r="A16" s="2825" t="s">
        <v>219</v>
      </c>
      <c r="B16" s="3297"/>
      <c r="C16" s="3297"/>
      <c r="D16" s="1342">
        <f>SUM(D13:D15)</f>
        <v>59</v>
      </c>
      <c r="E16" s="1342">
        <f t="shared" ref="E16:L16" si="2">SUM(E13:E15)</f>
        <v>59</v>
      </c>
      <c r="F16" s="1342">
        <f t="shared" si="2"/>
        <v>118</v>
      </c>
      <c r="G16" s="1342">
        <f t="shared" si="2"/>
        <v>0</v>
      </c>
      <c r="H16" s="1342">
        <f t="shared" si="2"/>
        <v>0</v>
      </c>
      <c r="I16" s="1342">
        <f t="shared" si="2"/>
        <v>0</v>
      </c>
      <c r="J16" s="1342">
        <f t="shared" si="2"/>
        <v>59</v>
      </c>
      <c r="K16" s="1342">
        <f t="shared" si="2"/>
        <v>59</v>
      </c>
      <c r="L16" s="1342">
        <f t="shared" si="2"/>
        <v>118</v>
      </c>
      <c r="M16" s="2803" t="s">
        <v>2348</v>
      </c>
      <c r="N16" s="2803"/>
      <c r="O16" s="2803"/>
      <c r="P16" s="523"/>
      <c r="Q16" s="523"/>
      <c r="R16" s="523"/>
      <c r="S16" s="523"/>
      <c r="T16" s="523"/>
    </row>
    <row r="17" spans="1:20" s="524" customFormat="1" ht="21.75" customHeight="1">
      <c r="A17" s="2804" t="s">
        <v>61</v>
      </c>
      <c r="B17" s="1342" t="s">
        <v>73</v>
      </c>
      <c r="C17" s="1342"/>
      <c r="D17" s="1342">
        <v>19</v>
      </c>
      <c r="E17" s="1342">
        <v>31</v>
      </c>
      <c r="F17" s="1342">
        <v>50</v>
      </c>
      <c r="G17" s="1342">
        <v>0</v>
      </c>
      <c r="H17" s="1342">
        <v>0</v>
      </c>
      <c r="I17" s="1342">
        <v>0</v>
      </c>
      <c r="J17" s="1342">
        <f>SUM(G17,D17)</f>
        <v>19</v>
      </c>
      <c r="K17" s="1342">
        <f t="shared" ref="K17:L20" si="3">SUM(H17,E17)</f>
        <v>31</v>
      </c>
      <c r="L17" s="1342">
        <f t="shared" si="3"/>
        <v>50</v>
      </c>
      <c r="M17" s="1357"/>
      <c r="N17" s="1094" t="s">
        <v>512</v>
      </c>
      <c r="O17" s="3123" t="s">
        <v>485</v>
      </c>
      <c r="P17" s="523"/>
      <c r="Q17" s="523"/>
      <c r="R17" s="523"/>
      <c r="S17" s="523"/>
      <c r="T17" s="523"/>
    </row>
    <row r="18" spans="1:20" s="524" customFormat="1" ht="21.75" customHeight="1">
      <c r="A18" s="2805"/>
      <c r="B18" s="1342" t="s">
        <v>76</v>
      </c>
      <c r="C18" s="1342"/>
      <c r="D18" s="1342">
        <v>13</v>
      </c>
      <c r="E18" s="1342">
        <v>17</v>
      </c>
      <c r="F18" s="1342">
        <v>30</v>
      </c>
      <c r="G18" s="1342">
        <v>0</v>
      </c>
      <c r="H18" s="1342">
        <v>0</v>
      </c>
      <c r="I18" s="1342">
        <v>0</v>
      </c>
      <c r="J18" s="1342">
        <f t="shared" ref="J18:J20" si="4">SUM(G18,D18)</f>
        <v>13</v>
      </c>
      <c r="K18" s="1342">
        <f t="shared" si="3"/>
        <v>17</v>
      </c>
      <c r="L18" s="1342">
        <f t="shared" si="3"/>
        <v>30</v>
      </c>
      <c r="M18" s="3299" t="s">
        <v>516</v>
      </c>
      <c r="N18" s="3300"/>
      <c r="O18" s="3294"/>
      <c r="P18" s="523"/>
      <c r="Q18" s="523"/>
      <c r="R18" s="523"/>
      <c r="S18" s="523"/>
      <c r="T18" s="523"/>
    </row>
    <row r="19" spans="1:20" s="524" customFormat="1" ht="21" customHeight="1">
      <c r="A19" s="2805"/>
      <c r="B19" s="1342" t="s">
        <v>1226</v>
      </c>
      <c r="C19" s="1342"/>
      <c r="D19" s="1342">
        <v>12</v>
      </c>
      <c r="E19" s="1342">
        <v>12</v>
      </c>
      <c r="F19" s="1342">
        <v>24</v>
      </c>
      <c r="G19" s="1342">
        <v>0</v>
      </c>
      <c r="H19" s="1342">
        <v>0</v>
      </c>
      <c r="I19" s="1342">
        <v>0</v>
      </c>
      <c r="J19" s="1342">
        <f t="shared" si="4"/>
        <v>12</v>
      </c>
      <c r="K19" s="1342">
        <f t="shared" si="3"/>
        <v>12</v>
      </c>
      <c r="L19" s="1342">
        <f t="shared" si="3"/>
        <v>24</v>
      </c>
      <c r="M19" s="1357"/>
      <c r="N19" s="1094" t="s">
        <v>1227</v>
      </c>
      <c r="O19" s="3294"/>
      <c r="P19" s="523"/>
      <c r="Q19" s="523"/>
      <c r="R19" s="523"/>
      <c r="S19" s="523"/>
      <c r="T19" s="523"/>
    </row>
    <row r="20" spans="1:20" s="524" customFormat="1" ht="21" customHeight="1">
      <c r="A20" s="2806"/>
      <c r="B20" s="1342" t="s">
        <v>403</v>
      </c>
      <c r="C20" s="1342"/>
      <c r="D20" s="1342">
        <v>18</v>
      </c>
      <c r="E20" s="1342">
        <v>3</v>
      </c>
      <c r="F20" s="1342">
        <v>21</v>
      </c>
      <c r="G20" s="1342">
        <v>0</v>
      </c>
      <c r="H20" s="1342">
        <v>0</v>
      </c>
      <c r="I20" s="1342">
        <v>0</v>
      </c>
      <c r="J20" s="1342">
        <f t="shared" si="4"/>
        <v>18</v>
      </c>
      <c r="K20" s="1342">
        <f t="shared" si="3"/>
        <v>3</v>
      </c>
      <c r="L20" s="1342">
        <f t="shared" si="3"/>
        <v>21</v>
      </c>
      <c r="M20" s="1357"/>
      <c r="N20" s="1094" t="s">
        <v>1724</v>
      </c>
      <c r="O20" s="3124"/>
      <c r="P20" s="523"/>
      <c r="Q20" s="523"/>
      <c r="R20" s="523"/>
      <c r="S20" s="523"/>
      <c r="T20" s="523"/>
    </row>
    <row r="21" spans="1:20" s="524" customFormat="1" ht="20.25" customHeight="1">
      <c r="A21" s="2825" t="s">
        <v>219</v>
      </c>
      <c r="B21" s="2825"/>
      <c r="C21" s="2825"/>
      <c r="D21" s="1342">
        <f>SUM(D17:D20)</f>
        <v>62</v>
      </c>
      <c r="E21" s="1342">
        <f t="shared" ref="E21:L21" si="5">SUM(E17:E20)</f>
        <v>63</v>
      </c>
      <c r="F21" s="1342">
        <f t="shared" si="5"/>
        <v>125</v>
      </c>
      <c r="G21" s="1342">
        <f t="shared" si="5"/>
        <v>0</v>
      </c>
      <c r="H21" s="1342">
        <f t="shared" si="5"/>
        <v>0</v>
      </c>
      <c r="I21" s="1342">
        <f t="shared" si="5"/>
        <v>0</v>
      </c>
      <c r="J21" s="1342">
        <f t="shared" si="5"/>
        <v>62</v>
      </c>
      <c r="K21" s="1342">
        <f t="shared" si="5"/>
        <v>63</v>
      </c>
      <c r="L21" s="1342">
        <f t="shared" si="5"/>
        <v>125</v>
      </c>
      <c r="M21" s="2803" t="s">
        <v>2348</v>
      </c>
      <c r="N21" s="2803"/>
      <c r="O21" s="2803"/>
      <c r="P21" s="523"/>
      <c r="Q21" s="523"/>
      <c r="R21" s="523"/>
      <c r="S21" s="523"/>
      <c r="T21" s="523"/>
    </row>
    <row r="22" spans="1:20" s="524" customFormat="1" ht="21.75" customHeight="1">
      <c r="A22" s="2472" t="s">
        <v>62</v>
      </c>
      <c r="B22" s="1342"/>
      <c r="C22" s="1342"/>
      <c r="D22" s="1342">
        <v>31</v>
      </c>
      <c r="E22" s="1342">
        <v>27</v>
      </c>
      <c r="F22" s="1342">
        <v>58</v>
      </c>
      <c r="G22" s="1342">
        <v>0</v>
      </c>
      <c r="H22" s="1342">
        <v>0</v>
      </c>
      <c r="I22" s="1342">
        <v>0</v>
      </c>
      <c r="J22" s="1342">
        <f>SUM(D22,G22)</f>
        <v>31</v>
      </c>
      <c r="K22" s="1342">
        <f t="shared" ref="K22:L22" si="6">SUM(E22,H22)</f>
        <v>27</v>
      </c>
      <c r="L22" s="1342">
        <f t="shared" si="6"/>
        <v>58</v>
      </c>
      <c r="M22" s="1357"/>
      <c r="N22" s="1357"/>
      <c r="O22" s="1131" t="s">
        <v>1228</v>
      </c>
      <c r="P22" s="523"/>
      <c r="Q22" s="523"/>
      <c r="R22" s="523"/>
      <c r="S22" s="523"/>
      <c r="T22" s="523"/>
    </row>
    <row r="23" spans="1:20" ht="24.75" customHeight="1">
      <c r="A23" s="2896" t="s">
        <v>63</v>
      </c>
      <c r="B23" s="1128" t="s">
        <v>77</v>
      </c>
      <c r="C23" s="1128"/>
      <c r="D23" s="1342">
        <v>9</v>
      </c>
      <c r="E23" s="1342">
        <v>30</v>
      </c>
      <c r="F23" s="1342">
        <v>39</v>
      </c>
      <c r="G23" s="1342">
        <v>0</v>
      </c>
      <c r="H23" s="1342">
        <v>0</v>
      </c>
      <c r="I23" s="1342">
        <v>0</v>
      </c>
      <c r="J23" s="1342">
        <f>SUM(G23,D23)</f>
        <v>9</v>
      </c>
      <c r="K23" s="1342">
        <f t="shared" ref="K23:L26" si="7">SUM(H23,E23)</f>
        <v>30</v>
      </c>
      <c r="L23" s="1342">
        <f t="shared" si="7"/>
        <v>39</v>
      </c>
      <c r="M23" s="1357"/>
      <c r="N23" s="469" t="s">
        <v>519</v>
      </c>
      <c r="O23" s="3123" t="s">
        <v>1229</v>
      </c>
      <c r="P23" s="523"/>
      <c r="Q23" s="523"/>
      <c r="R23" s="523"/>
      <c r="S23" s="523"/>
      <c r="T23" s="523"/>
    </row>
    <row r="24" spans="1:20" ht="21" customHeight="1">
      <c r="A24" s="2896"/>
      <c r="B24" s="1128" t="s">
        <v>78</v>
      </c>
      <c r="C24" s="1128"/>
      <c r="D24" s="1342">
        <v>13</v>
      </c>
      <c r="E24" s="1342">
        <v>23</v>
      </c>
      <c r="F24" s="1342">
        <v>36</v>
      </c>
      <c r="G24" s="1342">
        <v>0</v>
      </c>
      <c r="H24" s="1342">
        <v>0</v>
      </c>
      <c r="I24" s="1342">
        <v>0</v>
      </c>
      <c r="J24" s="1342">
        <f t="shared" ref="J24:J26" si="8">SUM(G24,D24)</f>
        <v>13</v>
      </c>
      <c r="K24" s="1342">
        <f t="shared" si="7"/>
        <v>23</v>
      </c>
      <c r="L24" s="1342">
        <f t="shared" si="7"/>
        <v>36</v>
      </c>
      <c r="M24" s="1357"/>
      <c r="N24" s="469" t="s">
        <v>521</v>
      </c>
      <c r="O24" s="3294"/>
      <c r="P24" s="523"/>
      <c r="Q24" s="523"/>
      <c r="R24" s="523"/>
      <c r="S24" s="523"/>
      <c r="T24" s="523"/>
    </row>
    <row r="25" spans="1:20" ht="21" customHeight="1">
      <c r="A25" s="2896"/>
      <c r="B25" s="1128" t="s">
        <v>79</v>
      </c>
      <c r="C25" s="1128"/>
      <c r="D25" s="1342">
        <v>4</v>
      </c>
      <c r="E25" s="1342">
        <v>18</v>
      </c>
      <c r="F25" s="1342">
        <v>22</v>
      </c>
      <c r="G25" s="1342">
        <v>0</v>
      </c>
      <c r="H25" s="1342">
        <v>0</v>
      </c>
      <c r="I25" s="1342">
        <v>0</v>
      </c>
      <c r="J25" s="1342">
        <f t="shared" si="8"/>
        <v>4</v>
      </c>
      <c r="K25" s="1342">
        <f t="shared" si="7"/>
        <v>18</v>
      </c>
      <c r="L25" s="1342">
        <f t="shared" si="7"/>
        <v>22</v>
      </c>
      <c r="M25" s="1357"/>
      <c r="N25" s="469" t="s">
        <v>522</v>
      </c>
      <c r="O25" s="3294"/>
      <c r="P25" s="523"/>
      <c r="Q25" s="523"/>
      <c r="R25" s="523"/>
      <c r="S25" s="523"/>
      <c r="T25" s="523"/>
    </row>
    <row r="26" spans="1:20" ht="17.25" customHeight="1">
      <c r="A26" s="2879"/>
      <c r="B26" s="1213" t="s">
        <v>22</v>
      </c>
      <c r="C26" s="1213"/>
      <c r="D26" s="1375">
        <v>11</v>
      </c>
      <c r="E26" s="1375">
        <v>30</v>
      </c>
      <c r="F26" s="2455">
        <v>41</v>
      </c>
      <c r="G26" s="2455">
        <v>0</v>
      </c>
      <c r="H26" s="2455">
        <v>0</v>
      </c>
      <c r="I26" s="2455">
        <v>0</v>
      </c>
      <c r="J26" s="2455">
        <f t="shared" si="8"/>
        <v>11</v>
      </c>
      <c r="K26" s="2455">
        <f t="shared" si="7"/>
        <v>30</v>
      </c>
      <c r="L26" s="2455">
        <f t="shared" si="7"/>
        <v>41</v>
      </c>
      <c r="M26" s="1095"/>
      <c r="N26" s="470" t="s">
        <v>507</v>
      </c>
      <c r="O26" s="3294"/>
      <c r="P26" s="523"/>
      <c r="Q26" s="523"/>
      <c r="R26" s="523"/>
      <c r="S26" s="523"/>
      <c r="T26" s="523"/>
    </row>
    <row r="27" spans="1:20" ht="18.75" customHeight="1" thickBot="1">
      <c r="A27" s="3135" t="s">
        <v>219</v>
      </c>
      <c r="B27" s="3135"/>
      <c r="C27" s="3135"/>
      <c r="D27" s="1466">
        <f>SUM(D23:D26)</f>
        <v>37</v>
      </c>
      <c r="E27" s="1466">
        <f t="shared" ref="E27:L27" si="9">SUM(E23:E26)</f>
        <v>101</v>
      </c>
      <c r="F27" s="1466">
        <f t="shared" si="9"/>
        <v>138</v>
      </c>
      <c r="G27" s="1466">
        <f t="shared" si="9"/>
        <v>0</v>
      </c>
      <c r="H27" s="1466">
        <f t="shared" si="9"/>
        <v>0</v>
      </c>
      <c r="I27" s="1466">
        <f t="shared" si="9"/>
        <v>0</v>
      </c>
      <c r="J27" s="1466">
        <f t="shared" si="9"/>
        <v>37</v>
      </c>
      <c r="K27" s="1466">
        <f t="shared" si="9"/>
        <v>101</v>
      </c>
      <c r="L27" s="1466">
        <f t="shared" si="9"/>
        <v>138</v>
      </c>
      <c r="M27" s="3288" t="s">
        <v>2348</v>
      </c>
      <c r="N27" s="3288"/>
      <c r="O27" s="3288"/>
      <c r="P27" s="523"/>
      <c r="Q27" s="523"/>
      <c r="R27" s="523"/>
      <c r="S27" s="523"/>
      <c r="T27" s="523"/>
    </row>
    <row r="28" spans="1:20" ht="18.75" customHeight="1" thickTop="1">
      <c r="A28" s="1494"/>
      <c r="B28" s="1494"/>
      <c r="C28" s="1494"/>
      <c r="D28" s="1511"/>
      <c r="E28" s="1511"/>
      <c r="F28" s="1511"/>
      <c r="G28" s="1511"/>
      <c r="H28" s="1511"/>
      <c r="I28" s="1511"/>
      <c r="J28" s="1511"/>
      <c r="K28" s="1511"/>
      <c r="L28" s="1511"/>
      <c r="M28" s="1214"/>
      <c r="N28" s="1214"/>
      <c r="O28" s="1214"/>
      <c r="P28" s="523"/>
      <c r="Q28" s="523"/>
      <c r="R28" s="523"/>
      <c r="S28" s="523"/>
      <c r="T28" s="523"/>
    </row>
    <row r="29" spans="1:20" s="3" customFormat="1" ht="26.25" customHeight="1" thickBot="1">
      <c r="A29" s="1370" t="s">
        <v>2266</v>
      </c>
      <c r="B29" s="1346"/>
      <c r="C29" s="1346"/>
      <c r="D29" s="1346"/>
      <c r="E29" s="1346"/>
      <c r="F29" s="1346"/>
      <c r="G29" s="1346"/>
      <c r="H29" s="1346"/>
      <c r="I29" s="1346"/>
      <c r="J29" s="1346"/>
      <c r="K29" s="1346"/>
      <c r="L29" s="1346"/>
      <c r="M29" s="1215"/>
      <c r="N29" s="1411"/>
      <c r="O29" s="1216" t="s">
        <v>2267</v>
      </c>
    </row>
    <row r="30" spans="1:20" ht="17.25" customHeight="1" thickTop="1">
      <c r="A30" s="2838" t="s">
        <v>53</v>
      </c>
      <c r="B30" s="2838" t="s">
        <v>54</v>
      </c>
      <c r="C30" s="2838" t="s">
        <v>55</v>
      </c>
      <c r="D30" s="2838" t="s">
        <v>45</v>
      </c>
      <c r="E30" s="2838"/>
      <c r="F30" s="2838"/>
      <c r="G30" s="2838" t="s">
        <v>46</v>
      </c>
      <c r="H30" s="2838"/>
      <c r="I30" s="2838"/>
      <c r="J30" s="2838" t="s">
        <v>905</v>
      </c>
      <c r="K30" s="2838"/>
      <c r="L30" s="2838"/>
      <c r="M30" s="2826" t="s">
        <v>503</v>
      </c>
      <c r="N30" s="2826" t="s">
        <v>509</v>
      </c>
      <c r="O30" s="2826" t="s">
        <v>502</v>
      </c>
    </row>
    <row r="31" spans="1:20" ht="17.25" customHeight="1">
      <c r="A31" s="2818"/>
      <c r="B31" s="2818"/>
      <c r="C31" s="2818"/>
      <c r="D31" s="2818" t="s">
        <v>1673</v>
      </c>
      <c r="E31" s="2818"/>
      <c r="F31" s="2818"/>
      <c r="G31" s="2818" t="s">
        <v>463</v>
      </c>
      <c r="H31" s="2818"/>
      <c r="I31" s="2818"/>
      <c r="J31" s="2818" t="s">
        <v>464</v>
      </c>
      <c r="K31" s="2818"/>
      <c r="L31" s="2818"/>
      <c r="M31" s="2827"/>
      <c r="N31" s="2827"/>
      <c r="O31" s="2827"/>
    </row>
    <row r="32" spans="1:20" ht="17.25" customHeight="1">
      <c r="A32" s="2818"/>
      <c r="B32" s="2818"/>
      <c r="C32" s="2818"/>
      <c r="D32" s="1347" t="s">
        <v>931</v>
      </c>
      <c r="E32" s="1347" t="s">
        <v>1126</v>
      </c>
      <c r="F32" s="1347" t="s">
        <v>933</v>
      </c>
      <c r="G32" s="1347" t="s">
        <v>931</v>
      </c>
      <c r="H32" s="1347" t="s">
        <v>1126</v>
      </c>
      <c r="I32" s="1347" t="s">
        <v>933</v>
      </c>
      <c r="J32" s="1347" t="s">
        <v>931</v>
      </c>
      <c r="K32" s="1347" t="s">
        <v>1126</v>
      </c>
      <c r="L32" s="1347" t="s">
        <v>933</v>
      </c>
      <c r="M32" s="2827"/>
      <c r="N32" s="2827"/>
      <c r="O32" s="2827"/>
    </row>
    <row r="33" spans="1:18" ht="17.25" customHeight="1" thickBot="1">
      <c r="A33" s="2837"/>
      <c r="B33" s="2837"/>
      <c r="C33" s="2837"/>
      <c r="D33" s="1349" t="s">
        <v>934</v>
      </c>
      <c r="E33" s="1349" t="s">
        <v>935</v>
      </c>
      <c r="F33" s="1349" t="s">
        <v>936</v>
      </c>
      <c r="G33" s="1349" t="s">
        <v>934</v>
      </c>
      <c r="H33" s="1349" t="s">
        <v>935</v>
      </c>
      <c r="I33" s="1349" t="s">
        <v>936</v>
      </c>
      <c r="J33" s="1349" t="s">
        <v>934</v>
      </c>
      <c r="K33" s="1349" t="s">
        <v>935</v>
      </c>
      <c r="L33" s="1349" t="s">
        <v>936</v>
      </c>
      <c r="M33" s="2828"/>
      <c r="N33" s="2828"/>
      <c r="O33" s="2828"/>
    </row>
    <row r="34" spans="1:18" ht="22.5" customHeight="1">
      <c r="A34" s="2862" t="s">
        <v>1218</v>
      </c>
      <c r="B34" s="1217" t="s">
        <v>249</v>
      </c>
      <c r="C34" s="1218"/>
      <c r="D34" s="1217">
        <v>6</v>
      </c>
      <c r="E34" s="1217">
        <v>42</v>
      </c>
      <c r="F34" s="1217">
        <v>48</v>
      </c>
      <c r="G34" s="1217">
        <v>0</v>
      </c>
      <c r="H34" s="1217">
        <v>0</v>
      </c>
      <c r="I34" s="1217">
        <v>0</v>
      </c>
      <c r="J34" s="1217">
        <f>SUM(D34,G34)</f>
        <v>6</v>
      </c>
      <c r="K34" s="1217">
        <f t="shared" ref="K34:L35" si="10">SUM(E34,H34)</f>
        <v>42</v>
      </c>
      <c r="L34" s="1217">
        <f t="shared" si="10"/>
        <v>48</v>
      </c>
      <c r="M34" s="1122"/>
      <c r="N34" s="1219" t="s">
        <v>698</v>
      </c>
      <c r="O34" s="3295" t="s">
        <v>1726</v>
      </c>
    </row>
    <row r="35" spans="1:18" ht="22.5" customHeight="1">
      <c r="A35" s="2806"/>
      <c r="B35" s="1220" t="s">
        <v>1230</v>
      </c>
      <c r="C35" s="1220"/>
      <c r="D35" s="1220">
        <v>12</v>
      </c>
      <c r="E35" s="1220">
        <v>27</v>
      </c>
      <c r="F35" s="1220">
        <v>39</v>
      </c>
      <c r="G35" s="1220">
        <v>0</v>
      </c>
      <c r="H35" s="1220">
        <v>0</v>
      </c>
      <c r="I35" s="1220">
        <v>0</v>
      </c>
      <c r="J35" s="1220">
        <f>SUM(D35,G35)</f>
        <v>12</v>
      </c>
      <c r="K35" s="1220">
        <f t="shared" si="10"/>
        <v>27</v>
      </c>
      <c r="L35" s="1220">
        <f t="shared" si="10"/>
        <v>39</v>
      </c>
      <c r="M35" s="1357"/>
      <c r="N35" s="1357" t="s">
        <v>1725</v>
      </c>
      <c r="O35" s="2849"/>
    </row>
    <row r="36" spans="1:18" ht="22.5" customHeight="1">
      <c r="A36" s="2858" t="s">
        <v>219</v>
      </c>
      <c r="B36" s="2825"/>
      <c r="C36" s="2825"/>
      <c r="D36" s="1342">
        <f>SUM(D34:D35)</f>
        <v>18</v>
      </c>
      <c r="E36" s="1342">
        <f t="shared" ref="E36:L36" si="11">SUM(E34:E35)</f>
        <v>69</v>
      </c>
      <c r="F36" s="1342">
        <f t="shared" si="11"/>
        <v>87</v>
      </c>
      <c r="G36" s="1342">
        <f t="shared" si="11"/>
        <v>0</v>
      </c>
      <c r="H36" s="1342">
        <f t="shared" si="11"/>
        <v>0</v>
      </c>
      <c r="I36" s="1342">
        <f t="shared" si="11"/>
        <v>0</v>
      </c>
      <c r="J36" s="1342">
        <f t="shared" si="11"/>
        <v>18</v>
      </c>
      <c r="K36" s="1342">
        <f t="shared" si="11"/>
        <v>69</v>
      </c>
      <c r="L36" s="1342">
        <f t="shared" si="11"/>
        <v>87</v>
      </c>
      <c r="M36" s="2803" t="s">
        <v>2348</v>
      </c>
      <c r="N36" s="2803"/>
      <c r="O36" s="2904"/>
    </row>
    <row r="37" spans="1:18" ht="22.5" customHeight="1">
      <c r="A37" s="2896" t="s">
        <v>64</v>
      </c>
      <c r="B37" s="1128" t="s">
        <v>87</v>
      </c>
      <c r="C37" s="1128"/>
      <c r="D37" s="1342">
        <v>95</v>
      </c>
      <c r="E37" s="1342">
        <v>45</v>
      </c>
      <c r="F37" s="1342">
        <v>140</v>
      </c>
      <c r="G37" s="1342">
        <v>0</v>
      </c>
      <c r="H37" s="1342">
        <v>0</v>
      </c>
      <c r="I37" s="1342">
        <v>0</v>
      </c>
      <c r="J37" s="1342">
        <f>SUM(G37,D37)</f>
        <v>95</v>
      </c>
      <c r="K37" s="1342">
        <f t="shared" ref="K37:L41" si="12">SUM(H37,E37)</f>
        <v>45</v>
      </c>
      <c r="L37" s="1342">
        <f t="shared" si="12"/>
        <v>140</v>
      </c>
      <c r="M37" s="1165"/>
      <c r="N37" s="1628" t="s">
        <v>529</v>
      </c>
      <c r="O37" s="2847" t="s">
        <v>527</v>
      </c>
    </row>
    <row r="38" spans="1:18" ht="22.5" customHeight="1">
      <c r="A38" s="2896"/>
      <c r="B38" s="1128" t="s">
        <v>173</v>
      </c>
      <c r="C38" s="1128"/>
      <c r="D38" s="1342">
        <v>71</v>
      </c>
      <c r="E38" s="1342">
        <v>52</v>
      </c>
      <c r="F38" s="1342">
        <v>123</v>
      </c>
      <c r="G38" s="1342">
        <v>0</v>
      </c>
      <c r="H38" s="1342">
        <v>0</v>
      </c>
      <c r="I38" s="1342">
        <v>0</v>
      </c>
      <c r="J38" s="1342">
        <f t="shared" ref="J38:J41" si="13">SUM(G38,D38)</f>
        <v>71</v>
      </c>
      <c r="K38" s="1342">
        <f t="shared" si="12"/>
        <v>52</v>
      </c>
      <c r="L38" s="1342">
        <f t="shared" si="12"/>
        <v>123</v>
      </c>
      <c r="M38" s="1165"/>
      <c r="N38" s="1094" t="s">
        <v>758</v>
      </c>
      <c r="O38" s="2848"/>
    </row>
    <row r="39" spans="1:18" ht="22.5" customHeight="1">
      <c r="A39" s="2896"/>
      <c r="B39" s="1128" t="s">
        <v>97</v>
      </c>
      <c r="C39" s="1128"/>
      <c r="D39" s="1342">
        <v>39</v>
      </c>
      <c r="E39" s="1342">
        <v>27</v>
      </c>
      <c r="F39" s="1342">
        <v>66</v>
      </c>
      <c r="G39" s="1342">
        <v>0</v>
      </c>
      <c r="H39" s="1342">
        <v>0</v>
      </c>
      <c r="I39" s="1342">
        <v>0</v>
      </c>
      <c r="J39" s="1342">
        <f t="shared" si="13"/>
        <v>39</v>
      </c>
      <c r="K39" s="1342">
        <f t="shared" si="12"/>
        <v>27</v>
      </c>
      <c r="L39" s="1342">
        <f t="shared" si="12"/>
        <v>66</v>
      </c>
      <c r="M39" s="1165"/>
      <c r="N39" s="1165" t="s">
        <v>533</v>
      </c>
      <c r="O39" s="2848"/>
    </row>
    <row r="40" spans="1:18" ht="22.5" customHeight="1">
      <c r="A40" s="2896"/>
      <c r="B40" s="1128" t="s">
        <v>1231</v>
      </c>
      <c r="C40" s="1128"/>
      <c r="D40" s="1342">
        <v>45</v>
      </c>
      <c r="E40" s="1342">
        <v>37</v>
      </c>
      <c r="F40" s="1342">
        <v>82</v>
      </c>
      <c r="G40" s="1342">
        <v>0</v>
      </c>
      <c r="H40" s="1342">
        <v>0</v>
      </c>
      <c r="I40" s="1342">
        <v>0</v>
      </c>
      <c r="J40" s="1342">
        <f t="shared" si="13"/>
        <v>45</v>
      </c>
      <c r="K40" s="1342">
        <f t="shared" si="12"/>
        <v>37</v>
      </c>
      <c r="L40" s="1342">
        <f t="shared" si="12"/>
        <v>82</v>
      </c>
      <c r="M40" s="1165"/>
      <c r="N40" s="1165" t="s">
        <v>528</v>
      </c>
      <c r="O40" s="2848"/>
      <c r="R40" s="1"/>
    </row>
    <row r="41" spans="1:18" ht="22.5" customHeight="1">
      <c r="A41" s="2896"/>
      <c r="B41" s="1128" t="s">
        <v>228</v>
      </c>
      <c r="C41" s="1128"/>
      <c r="D41" s="1342">
        <v>130</v>
      </c>
      <c r="E41" s="1342">
        <v>52</v>
      </c>
      <c r="F41" s="1342">
        <v>182</v>
      </c>
      <c r="G41" s="1342">
        <v>0</v>
      </c>
      <c r="H41" s="1342">
        <v>0</v>
      </c>
      <c r="I41" s="1342">
        <v>0</v>
      </c>
      <c r="J41" s="1342">
        <f t="shared" si="13"/>
        <v>130</v>
      </c>
      <c r="K41" s="1342">
        <f t="shared" si="12"/>
        <v>52</v>
      </c>
      <c r="L41" s="1342">
        <f t="shared" si="12"/>
        <v>182</v>
      </c>
      <c r="M41" s="1165"/>
      <c r="N41" s="1221" t="s">
        <v>532</v>
      </c>
      <c r="O41" s="2849"/>
    </row>
    <row r="42" spans="1:18" ht="22.5" customHeight="1">
      <c r="A42" s="2825" t="s">
        <v>219</v>
      </c>
      <c r="B42" s="2825"/>
      <c r="C42" s="1372"/>
      <c r="D42" s="1342">
        <f>SUM(D37:D41)</f>
        <v>380</v>
      </c>
      <c r="E42" s="1342">
        <f t="shared" ref="E42:L42" si="14">SUM(E37:E41)</f>
        <v>213</v>
      </c>
      <c r="F42" s="1342">
        <f t="shared" si="14"/>
        <v>593</v>
      </c>
      <c r="G42" s="1342">
        <f t="shared" si="14"/>
        <v>0</v>
      </c>
      <c r="H42" s="1342">
        <f t="shared" si="14"/>
        <v>0</v>
      </c>
      <c r="I42" s="1342">
        <f t="shared" si="14"/>
        <v>0</v>
      </c>
      <c r="J42" s="1342">
        <f t="shared" si="14"/>
        <v>380</v>
      </c>
      <c r="K42" s="1342">
        <f t="shared" si="14"/>
        <v>213</v>
      </c>
      <c r="L42" s="1342">
        <f t="shared" si="14"/>
        <v>593</v>
      </c>
      <c r="M42" s="1235"/>
      <c r="N42" s="2803" t="s">
        <v>2348</v>
      </c>
      <c r="O42" s="2803"/>
    </row>
    <row r="43" spans="1:18" ht="22.5" customHeight="1">
      <c r="A43" s="2804" t="s">
        <v>1219</v>
      </c>
      <c r="B43" s="551" t="s">
        <v>1232</v>
      </c>
      <c r="C43" s="551"/>
      <c r="D43" s="426">
        <v>20</v>
      </c>
      <c r="E43" s="426">
        <v>15</v>
      </c>
      <c r="F43" s="426">
        <v>35</v>
      </c>
      <c r="G43" s="426">
        <v>0</v>
      </c>
      <c r="H43" s="426">
        <v>0</v>
      </c>
      <c r="I43" s="426">
        <v>0</v>
      </c>
      <c r="J43" s="426">
        <f>SUM(G43,D43)</f>
        <v>20</v>
      </c>
      <c r="K43" s="1342">
        <f t="shared" ref="K43:L44" si="15">SUM(H43,E43)</f>
        <v>15</v>
      </c>
      <c r="L43" s="1342">
        <f t="shared" si="15"/>
        <v>35</v>
      </c>
      <c r="M43" s="1235"/>
      <c r="N43" s="1356" t="s">
        <v>1727</v>
      </c>
      <c r="O43" s="3123" t="s">
        <v>1220</v>
      </c>
    </row>
    <row r="44" spans="1:18" ht="22.5" customHeight="1">
      <c r="A44" s="2806"/>
      <c r="B44" s="551" t="s">
        <v>1233</v>
      </c>
      <c r="C44" s="551"/>
      <c r="D44" s="426">
        <v>20</v>
      </c>
      <c r="E44" s="426">
        <v>14</v>
      </c>
      <c r="F44" s="426">
        <v>34</v>
      </c>
      <c r="G44" s="426">
        <v>0</v>
      </c>
      <c r="H44" s="426">
        <v>0</v>
      </c>
      <c r="I44" s="426">
        <v>0</v>
      </c>
      <c r="J44" s="426">
        <f>SUM(G44,D44)</f>
        <v>20</v>
      </c>
      <c r="K44" s="1342">
        <f t="shared" si="15"/>
        <v>14</v>
      </c>
      <c r="L44" s="1342">
        <f t="shared" si="15"/>
        <v>34</v>
      </c>
      <c r="M44" s="1235"/>
      <c r="N44" s="1356" t="s">
        <v>1728</v>
      </c>
      <c r="O44" s="3124"/>
    </row>
    <row r="45" spans="1:18" ht="22.5" customHeight="1">
      <c r="A45" s="2825" t="s">
        <v>219</v>
      </c>
      <c r="B45" s="2825"/>
      <c r="C45" s="1372"/>
      <c r="D45" s="1342">
        <f>SUM(D43:D44)</f>
        <v>40</v>
      </c>
      <c r="E45" s="1801">
        <f t="shared" ref="E45:F45" si="16">SUM(E43:E44)</f>
        <v>29</v>
      </c>
      <c r="F45" s="1801">
        <f t="shared" si="16"/>
        <v>69</v>
      </c>
      <c r="G45" s="1342">
        <f t="shared" ref="G45:L45" si="17">SUM(G43:G44)</f>
        <v>0</v>
      </c>
      <c r="H45" s="1342">
        <f t="shared" si="17"/>
        <v>0</v>
      </c>
      <c r="I45" s="1342">
        <f t="shared" si="17"/>
        <v>0</v>
      </c>
      <c r="J45" s="1342">
        <f t="shared" si="17"/>
        <v>40</v>
      </c>
      <c r="K45" s="1395">
        <f t="shared" si="17"/>
        <v>29</v>
      </c>
      <c r="L45" s="1395">
        <f t="shared" si="17"/>
        <v>69</v>
      </c>
      <c r="M45" s="1222"/>
      <c r="N45" s="2803" t="s">
        <v>2348</v>
      </c>
      <c r="O45" s="2803"/>
    </row>
    <row r="46" spans="1:18" ht="22.5" customHeight="1">
      <c r="A46" s="3289" t="s">
        <v>137</v>
      </c>
      <c r="B46" s="1136" t="s">
        <v>77</v>
      </c>
      <c r="C46" s="1136"/>
      <c r="D46" s="426">
        <v>19</v>
      </c>
      <c r="E46" s="426">
        <v>40</v>
      </c>
      <c r="F46" s="426">
        <v>59</v>
      </c>
      <c r="G46" s="426">
        <v>0</v>
      </c>
      <c r="H46" s="426">
        <v>0</v>
      </c>
      <c r="I46" s="426">
        <v>0</v>
      </c>
      <c r="J46" s="426">
        <f>SUM(G46,D46)</f>
        <v>19</v>
      </c>
      <c r="K46" s="1342">
        <f t="shared" ref="K46:L48" si="18">SUM(H46,E46)</f>
        <v>40</v>
      </c>
      <c r="L46" s="1342">
        <f t="shared" si="18"/>
        <v>59</v>
      </c>
      <c r="M46" s="1165"/>
      <c r="N46" s="1142" t="s">
        <v>1234</v>
      </c>
      <c r="O46" s="2847" t="s">
        <v>1222</v>
      </c>
    </row>
    <row r="47" spans="1:18" ht="22.5" customHeight="1">
      <c r="A47" s="3289"/>
      <c r="B47" s="1128" t="s">
        <v>80</v>
      </c>
      <c r="C47" s="1128"/>
      <c r="D47" s="1342">
        <v>29</v>
      </c>
      <c r="E47" s="1342">
        <v>58</v>
      </c>
      <c r="F47" s="426">
        <v>87</v>
      </c>
      <c r="G47" s="426">
        <v>0</v>
      </c>
      <c r="H47" s="426">
        <v>0</v>
      </c>
      <c r="I47" s="426">
        <v>0</v>
      </c>
      <c r="J47" s="426">
        <f t="shared" ref="J47:J48" si="19">SUM(G47,D47)</f>
        <v>29</v>
      </c>
      <c r="K47" s="1342">
        <f t="shared" si="18"/>
        <v>58</v>
      </c>
      <c r="L47" s="1342">
        <f t="shared" si="18"/>
        <v>87</v>
      </c>
      <c r="M47" s="1165"/>
      <c r="N47" s="1357" t="s">
        <v>523</v>
      </c>
      <c r="O47" s="2848"/>
    </row>
    <row r="48" spans="1:18" ht="22.5" customHeight="1">
      <c r="A48" s="3289"/>
      <c r="B48" s="1128" t="s">
        <v>78</v>
      </c>
      <c r="C48" s="1128"/>
      <c r="D48" s="1342">
        <v>37</v>
      </c>
      <c r="E48" s="1342">
        <v>44</v>
      </c>
      <c r="F48" s="426">
        <v>81</v>
      </c>
      <c r="G48" s="426">
        <v>0</v>
      </c>
      <c r="H48" s="426">
        <v>0</v>
      </c>
      <c r="I48" s="426">
        <v>0</v>
      </c>
      <c r="J48" s="426">
        <f t="shared" si="19"/>
        <v>37</v>
      </c>
      <c r="K48" s="426">
        <f t="shared" si="18"/>
        <v>44</v>
      </c>
      <c r="L48" s="426">
        <f t="shared" si="18"/>
        <v>81</v>
      </c>
      <c r="M48" s="1165"/>
      <c r="N48" s="1357" t="s">
        <v>1235</v>
      </c>
      <c r="O48" s="2849"/>
    </row>
    <row r="49" spans="1:15" ht="22.5" customHeight="1">
      <c r="A49" s="2825" t="s">
        <v>219</v>
      </c>
      <c r="B49" s="2825"/>
      <c r="C49" s="2825"/>
      <c r="D49" s="1342">
        <f>SUM(D46:D48)</f>
        <v>85</v>
      </c>
      <c r="E49" s="1342">
        <f t="shared" ref="E49:L49" si="20">SUM(E46:E48)</f>
        <v>142</v>
      </c>
      <c r="F49" s="1342">
        <f t="shared" si="20"/>
        <v>227</v>
      </c>
      <c r="G49" s="1342">
        <f t="shared" si="20"/>
        <v>0</v>
      </c>
      <c r="H49" s="1342">
        <f t="shared" si="20"/>
        <v>0</v>
      </c>
      <c r="I49" s="1342">
        <f t="shared" si="20"/>
        <v>0</v>
      </c>
      <c r="J49" s="1342">
        <f t="shared" si="20"/>
        <v>85</v>
      </c>
      <c r="K49" s="1342">
        <f t="shared" si="20"/>
        <v>142</v>
      </c>
      <c r="L49" s="1342">
        <f t="shared" si="20"/>
        <v>227</v>
      </c>
      <c r="M49" s="2803" t="s">
        <v>2348</v>
      </c>
      <c r="N49" s="2803"/>
      <c r="O49" s="2803"/>
    </row>
    <row r="50" spans="1:15" ht="22.5" customHeight="1">
      <c r="A50" s="3285" t="s">
        <v>26</v>
      </c>
      <c r="B50" s="1357" t="s">
        <v>100</v>
      </c>
      <c r="C50" s="1353"/>
      <c r="D50" s="1342">
        <v>44</v>
      </c>
      <c r="E50" s="1342">
        <v>124</v>
      </c>
      <c r="F50" s="1342">
        <v>168</v>
      </c>
      <c r="G50" s="1342">
        <v>0</v>
      </c>
      <c r="H50" s="1342">
        <v>0</v>
      </c>
      <c r="I50" s="1342">
        <v>0</v>
      </c>
      <c r="J50" s="1342">
        <f>SUM(G50,D50)</f>
        <v>44</v>
      </c>
      <c r="K50" s="1342">
        <f t="shared" ref="K50:L54" si="21">SUM(H50,E50)</f>
        <v>124</v>
      </c>
      <c r="L50" s="1342">
        <f t="shared" si="21"/>
        <v>168</v>
      </c>
      <c r="M50" s="1142"/>
      <c r="N50" s="1351" t="s">
        <v>1236</v>
      </c>
      <c r="O50" s="2848" t="s">
        <v>1224</v>
      </c>
    </row>
    <row r="51" spans="1:15" ht="22.5" customHeight="1">
      <c r="A51" s="2913"/>
      <c r="B51" s="1357" t="s">
        <v>101</v>
      </c>
      <c r="C51" s="1353"/>
      <c r="D51" s="1342">
        <v>27</v>
      </c>
      <c r="E51" s="1342">
        <v>169</v>
      </c>
      <c r="F51" s="1342">
        <v>196</v>
      </c>
      <c r="G51" s="1342">
        <v>0</v>
      </c>
      <c r="H51" s="1342">
        <v>0</v>
      </c>
      <c r="I51" s="1342">
        <v>0</v>
      </c>
      <c r="J51" s="1342">
        <f t="shared" ref="J51:J54" si="22">SUM(G51,D51)</f>
        <v>27</v>
      </c>
      <c r="K51" s="1342">
        <f t="shared" si="21"/>
        <v>169</v>
      </c>
      <c r="L51" s="1342">
        <f t="shared" si="21"/>
        <v>196</v>
      </c>
      <c r="M51" s="1357"/>
      <c r="N51" s="1223" t="s">
        <v>1176</v>
      </c>
      <c r="O51" s="2848"/>
    </row>
    <row r="52" spans="1:15" ht="22.5" customHeight="1">
      <c r="A52" s="2913"/>
      <c r="B52" s="1357" t="s">
        <v>88</v>
      </c>
      <c r="C52" s="1353"/>
      <c r="D52" s="1342">
        <v>28</v>
      </c>
      <c r="E52" s="1342">
        <v>65</v>
      </c>
      <c r="F52" s="1342">
        <v>93</v>
      </c>
      <c r="G52" s="1342">
        <v>0</v>
      </c>
      <c r="H52" s="1342">
        <v>0</v>
      </c>
      <c r="I52" s="1342">
        <v>0</v>
      </c>
      <c r="J52" s="1342">
        <f t="shared" si="22"/>
        <v>28</v>
      </c>
      <c r="K52" s="1342">
        <f t="shared" si="21"/>
        <v>65</v>
      </c>
      <c r="L52" s="1342">
        <f t="shared" si="21"/>
        <v>93</v>
      </c>
      <c r="M52" s="1357"/>
      <c r="N52" s="469" t="s">
        <v>538</v>
      </c>
      <c r="O52" s="2848"/>
    </row>
    <row r="53" spans="1:15" ht="22.5" customHeight="1">
      <c r="A53" s="2913"/>
      <c r="B53" s="1357" t="s">
        <v>229</v>
      </c>
      <c r="C53" s="1353"/>
      <c r="D53" s="1342">
        <v>56</v>
      </c>
      <c r="E53" s="1342">
        <v>74</v>
      </c>
      <c r="F53" s="1342">
        <v>130</v>
      </c>
      <c r="G53" s="1342">
        <v>0</v>
      </c>
      <c r="H53" s="1342">
        <v>0</v>
      </c>
      <c r="I53" s="1342">
        <v>0</v>
      </c>
      <c r="J53" s="1342">
        <f t="shared" si="22"/>
        <v>56</v>
      </c>
      <c r="K53" s="1342">
        <f t="shared" si="21"/>
        <v>74</v>
      </c>
      <c r="L53" s="1342">
        <f t="shared" si="21"/>
        <v>130</v>
      </c>
      <c r="M53" s="3290" t="s">
        <v>539</v>
      </c>
      <c r="N53" s="3291"/>
      <c r="O53" s="2848"/>
    </row>
    <row r="54" spans="1:15" ht="22.5" customHeight="1">
      <c r="A54" s="2913"/>
      <c r="B54" s="1095" t="s">
        <v>200</v>
      </c>
      <c r="C54" s="2435"/>
      <c r="D54" s="2455">
        <v>36</v>
      </c>
      <c r="E54" s="2455">
        <v>78</v>
      </c>
      <c r="F54" s="2455">
        <v>114</v>
      </c>
      <c r="G54" s="2455">
        <v>0</v>
      </c>
      <c r="H54" s="2455">
        <v>0</v>
      </c>
      <c r="I54" s="2455">
        <v>0</v>
      </c>
      <c r="J54" s="2455">
        <f t="shared" si="22"/>
        <v>36</v>
      </c>
      <c r="K54" s="2455">
        <f t="shared" si="21"/>
        <v>78</v>
      </c>
      <c r="L54" s="2455">
        <f t="shared" si="21"/>
        <v>114</v>
      </c>
      <c r="M54" s="3292" t="s">
        <v>1237</v>
      </c>
      <c r="N54" s="3293"/>
      <c r="O54" s="2848"/>
    </row>
    <row r="55" spans="1:15" ht="22.5" customHeight="1" thickBot="1">
      <c r="A55" s="3135" t="s">
        <v>219</v>
      </c>
      <c r="B55" s="3135"/>
      <c r="C55" s="3135"/>
      <c r="D55" s="1466">
        <f>SUM(D50:D54)</f>
        <v>191</v>
      </c>
      <c r="E55" s="1466">
        <f t="shared" ref="E55:L55" si="23">SUM(E50:E54)</f>
        <v>510</v>
      </c>
      <c r="F55" s="1466">
        <f t="shared" si="23"/>
        <v>701</v>
      </c>
      <c r="G55" s="1466">
        <f t="shared" si="23"/>
        <v>0</v>
      </c>
      <c r="H55" s="1466">
        <f t="shared" si="23"/>
        <v>0</v>
      </c>
      <c r="I55" s="1466">
        <f t="shared" si="23"/>
        <v>0</v>
      </c>
      <c r="J55" s="1466">
        <f t="shared" si="23"/>
        <v>191</v>
      </c>
      <c r="K55" s="1466">
        <f t="shared" si="23"/>
        <v>510</v>
      </c>
      <c r="L55" s="1466">
        <f t="shared" si="23"/>
        <v>701</v>
      </c>
      <c r="M55" s="3288" t="s">
        <v>2348</v>
      </c>
      <c r="N55" s="3288"/>
      <c r="O55" s="3288"/>
    </row>
    <row r="56" spans="1:15" ht="22.5" customHeight="1" thickTop="1">
      <c r="A56" s="2432"/>
      <c r="B56" s="2432"/>
      <c r="C56" s="2432"/>
      <c r="D56" s="2471"/>
      <c r="E56" s="2471"/>
      <c r="F56" s="2471"/>
      <c r="G56" s="2471"/>
      <c r="H56" s="2471"/>
      <c r="I56" s="2471"/>
      <c r="J56" s="2471"/>
      <c r="K56" s="2471"/>
      <c r="L56" s="2471"/>
      <c r="M56" s="1214"/>
      <c r="N56" s="1214"/>
      <c r="O56" s="1214"/>
    </row>
    <row r="57" spans="1:15" ht="24" customHeight="1" thickBot="1">
      <c r="A57" s="2193" t="s">
        <v>2266</v>
      </c>
      <c r="B57" s="2163"/>
      <c r="C57" s="2163"/>
      <c r="D57" s="2163"/>
      <c r="E57" s="2163"/>
      <c r="F57" s="2163"/>
      <c r="G57" s="2163"/>
      <c r="H57" s="2163"/>
      <c r="I57" s="2163"/>
      <c r="J57" s="2163"/>
      <c r="K57" s="2163"/>
      <c r="L57" s="2163"/>
      <c r="M57" s="1215"/>
      <c r="N57" s="1411"/>
      <c r="O57" s="1216" t="s">
        <v>2267</v>
      </c>
    </row>
    <row r="58" spans="1:15" ht="23.25" customHeight="1" thickTop="1">
      <c r="A58" s="2838" t="s">
        <v>53</v>
      </c>
      <c r="B58" s="2838" t="s">
        <v>54</v>
      </c>
      <c r="C58" s="2838" t="s">
        <v>55</v>
      </c>
      <c r="D58" s="2838" t="s">
        <v>45</v>
      </c>
      <c r="E58" s="2838"/>
      <c r="F58" s="2838"/>
      <c r="G58" s="2838" t="s">
        <v>46</v>
      </c>
      <c r="H58" s="2838"/>
      <c r="I58" s="2838"/>
      <c r="J58" s="2838" t="s">
        <v>905</v>
      </c>
      <c r="K58" s="2838"/>
      <c r="L58" s="2838"/>
      <c r="M58" s="2826" t="s">
        <v>503</v>
      </c>
      <c r="N58" s="2826" t="s">
        <v>509</v>
      </c>
      <c r="O58" s="2826" t="s">
        <v>502</v>
      </c>
    </row>
    <row r="59" spans="1:15" ht="23.25" customHeight="1">
      <c r="A59" s="2818"/>
      <c r="B59" s="2818"/>
      <c r="C59" s="2818"/>
      <c r="D59" s="2818" t="s">
        <v>1673</v>
      </c>
      <c r="E59" s="2818"/>
      <c r="F59" s="2818"/>
      <c r="G59" s="2818" t="s">
        <v>463</v>
      </c>
      <c r="H59" s="2818"/>
      <c r="I59" s="2818"/>
      <c r="J59" s="2818" t="s">
        <v>464</v>
      </c>
      <c r="K59" s="2818"/>
      <c r="L59" s="2818"/>
      <c r="M59" s="2827"/>
      <c r="N59" s="2827"/>
      <c r="O59" s="2827"/>
    </row>
    <row r="60" spans="1:15" ht="23.25" customHeight="1">
      <c r="A60" s="2818"/>
      <c r="B60" s="2818"/>
      <c r="C60" s="2818"/>
      <c r="D60" s="739" t="s">
        <v>931</v>
      </c>
      <c r="E60" s="739" t="s">
        <v>1126</v>
      </c>
      <c r="F60" s="1374" t="s">
        <v>954</v>
      </c>
      <c r="G60" s="739" t="s">
        <v>931</v>
      </c>
      <c r="H60" s="739" t="s">
        <v>1126</v>
      </c>
      <c r="I60" s="1374" t="s">
        <v>954</v>
      </c>
      <c r="J60" s="739" t="s">
        <v>931</v>
      </c>
      <c r="K60" s="739" t="s">
        <v>1126</v>
      </c>
      <c r="L60" s="1374" t="s">
        <v>954</v>
      </c>
      <c r="M60" s="2827"/>
      <c r="N60" s="2827"/>
      <c r="O60" s="2827"/>
    </row>
    <row r="61" spans="1:15" ht="28.5" customHeight="1" thickBot="1">
      <c r="A61" s="2837"/>
      <c r="B61" s="2837"/>
      <c r="C61" s="2837"/>
      <c r="D61" s="1385" t="s">
        <v>934</v>
      </c>
      <c r="E61" s="1385" t="s">
        <v>935</v>
      </c>
      <c r="F61" s="1385" t="s">
        <v>936</v>
      </c>
      <c r="G61" s="1385" t="s">
        <v>934</v>
      </c>
      <c r="H61" s="1385" t="s">
        <v>935</v>
      </c>
      <c r="I61" s="1385" t="s">
        <v>936</v>
      </c>
      <c r="J61" s="1385" t="s">
        <v>934</v>
      </c>
      <c r="K61" s="1385" t="s">
        <v>935</v>
      </c>
      <c r="L61" s="1385" t="s">
        <v>936</v>
      </c>
      <c r="M61" s="2828"/>
      <c r="N61" s="2828"/>
      <c r="O61" s="2828"/>
    </row>
    <row r="62" spans="1:15" ht="28.5" customHeight="1">
      <c r="A62" s="1135" t="s">
        <v>1107</v>
      </c>
      <c r="B62" s="1582" t="s">
        <v>70</v>
      </c>
      <c r="C62" s="1224"/>
      <c r="D62" s="690">
        <v>167</v>
      </c>
      <c r="E62" s="690">
        <v>89</v>
      </c>
      <c r="F62" s="690">
        <v>256</v>
      </c>
      <c r="G62" s="690">
        <v>0</v>
      </c>
      <c r="H62" s="690">
        <v>0</v>
      </c>
      <c r="I62" s="690">
        <v>0</v>
      </c>
      <c r="J62" s="690">
        <f>SUM(G62,D62)</f>
        <v>167</v>
      </c>
      <c r="K62" s="690">
        <f t="shared" ref="K62:L66" si="24">SUM(H62,E62)</f>
        <v>89</v>
      </c>
      <c r="L62" s="690">
        <f t="shared" si="24"/>
        <v>256</v>
      </c>
      <c r="M62" s="1225"/>
      <c r="N62" s="1583" t="s">
        <v>506</v>
      </c>
      <c r="O62" s="1122" t="s">
        <v>496</v>
      </c>
    </row>
    <row r="63" spans="1:15" ht="23.25" customHeight="1">
      <c r="A63" s="1388" t="s">
        <v>40</v>
      </c>
      <c r="B63" s="1357"/>
      <c r="C63" s="1357"/>
      <c r="D63" s="1372">
        <v>93</v>
      </c>
      <c r="E63" s="1372">
        <v>17</v>
      </c>
      <c r="F63" s="1372">
        <v>110</v>
      </c>
      <c r="G63" s="1372">
        <v>0</v>
      </c>
      <c r="H63" s="1372">
        <v>0</v>
      </c>
      <c r="I63" s="1372">
        <v>0</v>
      </c>
      <c r="J63" s="1372">
        <f>SUM(G63,D63)</f>
        <v>93</v>
      </c>
      <c r="K63" s="1372">
        <f t="shared" si="24"/>
        <v>17</v>
      </c>
      <c r="L63" s="1372">
        <f t="shared" si="24"/>
        <v>110</v>
      </c>
      <c r="M63" s="1165"/>
      <c r="N63" s="2542"/>
      <c r="O63" s="2541" t="s">
        <v>1202</v>
      </c>
    </row>
    <row r="64" spans="1:15" ht="24.75" customHeight="1">
      <c r="A64" s="2879" t="s">
        <v>171</v>
      </c>
      <c r="B64" s="1128" t="s">
        <v>100</v>
      </c>
      <c r="C64" s="1357"/>
      <c r="D64" s="1357">
        <v>26</v>
      </c>
      <c r="E64" s="1357">
        <v>115</v>
      </c>
      <c r="F64" s="1372">
        <v>141</v>
      </c>
      <c r="G64" s="1372">
        <v>0</v>
      </c>
      <c r="H64" s="1372">
        <v>0</v>
      </c>
      <c r="I64" s="1372">
        <v>0</v>
      </c>
      <c r="J64" s="1372">
        <f>SUM(G64,D64)</f>
        <v>26</v>
      </c>
      <c r="K64" s="1372">
        <f t="shared" si="24"/>
        <v>115</v>
      </c>
      <c r="L64" s="1372">
        <f t="shared" si="24"/>
        <v>141</v>
      </c>
      <c r="M64" s="1357"/>
      <c r="N64" s="1351" t="s">
        <v>1236</v>
      </c>
      <c r="O64" s="2847" t="s">
        <v>579</v>
      </c>
    </row>
    <row r="65" spans="1:15" ht="24.75" customHeight="1">
      <c r="A65" s="2880"/>
      <c r="B65" s="1128" t="s">
        <v>1238</v>
      </c>
      <c r="C65" s="1353"/>
      <c r="D65" s="1372">
        <v>21</v>
      </c>
      <c r="E65" s="1372">
        <v>117</v>
      </c>
      <c r="F65" s="1372">
        <v>138</v>
      </c>
      <c r="G65" s="1372">
        <v>0</v>
      </c>
      <c r="H65" s="1372">
        <v>0</v>
      </c>
      <c r="I65" s="1372">
        <v>0</v>
      </c>
      <c r="J65" s="1372">
        <f t="shared" ref="J65:J66" si="25">SUM(G65,D65)</f>
        <v>21</v>
      </c>
      <c r="K65" s="1372">
        <f t="shared" si="24"/>
        <v>117</v>
      </c>
      <c r="L65" s="1372">
        <f t="shared" si="24"/>
        <v>138</v>
      </c>
      <c r="M65" s="1165"/>
      <c r="N65" s="1357" t="s">
        <v>741</v>
      </c>
      <c r="O65" s="2848"/>
    </row>
    <row r="66" spans="1:15" ht="30" customHeight="1">
      <c r="A66" s="2881"/>
      <c r="B66" s="1213" t="s">
        <v>1239</v>
      </c>
      <c r="C66" s="1354"/>
      <c r="D66" s="1373">
        <v>51</v>
      </c>
      <c r="E66" s="1373">
        <v>115</v>
      </c>
      <c r="F66" s="1372">
        <v>166</v>
      </c>
      <c r="G66" s="1372">
        <v>0</v>
      </c>
      <c r="H66" s="1372">
        <v>0</v>
      </c>
      <c r="I66" s="1372">
        <v>0</v>
      </c>
      <c r="J66" s="1372">
        <f t="shared" si="25"/>
        <v>51</v>
      </c>
      <c r="K66" s="1372">
        <f t="shared" si="24"/>
        <v>115</v>
      </c>
      <c r="L66" s="1372">
        <f t="shared" si="24"/>
        <v>166</v>
      </c>
      <c r="M66" s="1226"/>
      <c r="N66" s="1227" t="s">
        <v>673</v>
      </c>
      <c r="O66" s="2849"/>
    </row>
    <row r="67" spans="1:15" ht="24.75" customHeight="1">
      <c r="A67" s="2825" t="s">
        <v>219</v>
      </c>
      <c r="B67" s="2825"/>
      <c r="C67" s="2825"/>
      <c r="D67" s="1372">
        <f>SUM(D64:D66)</f>
        <v>98</v>
      </c>
      <c r="E67" s="1372">
        <f t="shared" ref="E67:L67" si="26">SUM(E64:E66)</f>
        <v>347</v>
      </c>
      <c r="F67" s="1372">
        <f t="shared" si="26"/>
        <v>445</v>
      </c>
      <c r="G67" s="1372">
        <f t="shared" si="26"/>
        <v>0</v>
      </c>
      <c r="H67" s="1372">
        <f t="shared" si="26"/>
        <v>0</v>
      </c>
      <c r="I67" s="1372">
        <f t="shared" si="26"/>
        <v>0</v>
      </c>
      <c r="J67" s="1372">
        <f t="shared" si="26"/>
        <v>98</v>
      </c>
      <c r="K67" s="1372">
        <f t="shared" si="26"/>
        <v>347</v>
      </c>
      <c r="L67" s="1372">
        <f t="shared" si="26"/>
        <v>445</v>
      </c>
      <c r="M67" s="2803" t="s">
        <v>2348</v>
      </c>
      <c r="N67" s="2803"/>
      <c r="O67" s="2803"/>
    </row>
    <row r="68" spans="1:15" ht="24.75" customHeight="1">
      <c r="A68" s="3128" t="s">
        <v>50</v>
      </c>
      <c r="B68" s="3128"/>
      <c r="C68" s="3128"/>
      <c r="D68" s="1342">
        <f t="shared" ref="D68:L68" si="27">SUM(D9,D10,D11,D12,D16,D21,D22,D27,D36,D42,D45,D49,D55,D62,D63,D67)</f>
        <v>1383</v>
      </c>
      <c r="E68" s="1342">
        <f t="shared" si="27"/>
        <v>1879</v>
      </c>
      <c r="F68" s="1342">
        <f t="shared" si="27"/>
        <v>3262</v>
      </c>
      <c r="G68" s="1342">
        <f t="shared" si="27"/>
        <v>0</v>
      </c>
      <c r="H68" s="1342">
        <f t="shared" si="27"/>
        <v>0</v>
      </c>
      <c r="I68" s="1342">
        <f t="shared" si="27"/>
        <v>0</v>
      </c>
      <c r="J68" s="1342">
        <f t="shared" si="27"/>
        <v>1383</v>
      </c>
      <c r="K68" s="1342">
        <f t="shared" si="27"/>
        <v>1879</v>
      </c>
      <c r="L68" s="1342">
        <f t="shared" si="27"/>
        <v>3262</v>
      </c>
      <c r="M68" s="3286" t="s">
        <v>500</v>
      </c>
      <c r="N68" s="3286"/>
      <c r="O68" s="3286"/>
    </row>
    <row r="69" spans="1:15" ht="23.25" customHeight="1">
      <c r="A69" s="3287" t="s">
        <v>51</v>
      </c>
      <c r="B69" s="3287"/>
      <c r="C69" s="3287"/>
      <c r="D69" s="3287"/>
      <c r="E69" s="3287"/>
      <c r="F69" s="3287"/>
      <c r="G69" s="3287"/>
      <c r="H69" s="3287"/>
      <c r="I69" s="3287"/>
      <c r="J69" s="3287"/>
      <c r="K69" s="3287"/>
      <c r="L69" s="3287"/>
      <c r="M69" s="3286" t="s">
        <v>582</v>
      </c>
      <c r="N69" s="3286"/>
      <c r="O69" s="3286"/>
    </row>
    <row r="70" spans="1:15" ht="27.75" customHeight="1">
      <c r="A70" s="2472" t="s">
        <v>63</v>
      </c>
      <c r="B70" s="1342" t="s">
        <v>78</v>
      </c>
      <c r="C70" s="1348"/>
      <c r="D70" s="1372">
        <v>1</v>
      </c>
      <c r="E70" s="1372">
        <v>0</v>
      </c>
      <c r="F70" s="1372">
        <f>SUM(D70:E70)</f>
        <v>1</v>
      </c>
      <c r="G70" s="1372">
        <v>0</v>
      </c>
      <c r="H70" s="1372">
        <v>0</v>
      </c>
      <c r="I70" s="1372">
        <v>0</v>
      </c>
      <c r="J70" s="1372">
        <f>SUM(G70,D70)</f>
        <v>1</v>
      </c>
      <c r="K70" s="1372">
        <f t="shared" ref="K70:L70" si="28">SUM(H70,E70)</f>
        <v>0</v>
      </c>
      <c r="L70" s="1372">
        <f t="shared" si="28"/>
        <v>1</v>
      </c>
      <c r="M70" s="1165"/>
      <c r="N70" s="1357" t="s">
        <v>1235</v>
      </c>
      <c r="O70" s="1240" t="s">
        <v>487</v>
      </c>
    </row>
    <row r="71" spans="1:15" ht="23.25" customHeight="1">
      <c r="A71" s="2825" t="s">
        <v>219</v>
      </c>
      <c r="B71" s="2825"/>
      <c r="C71" s="2825"/>
      <c r="D71" s="1372">
        <f>SUM(D70)</f>
        <v>1</v>
      </c>
      <c r="E71" s="1805">
        <f t="shared" ref="E71:L71" si="29">SUM(E70)</f>
        <v>0</v>
      </c>
      <c r="F71" s="1805">
        <f t="shared" si="29"/>
        <v>1</v>
      </c>
      <c r="G71" s="1805">
        <f t="shared" si="29"/>
        <v>0</v>
      </c>
      <c r="H71" s="1805">
        <f t="shared" si="29"/>
        <v>0</v>
      </c>
      <c r="I71" s="1805">
        <f t="shared" si="29"/>
        <v>0</v>
      </c>
      <c r="J71" s="1805">
        <f t="shared" si="29"/>
        <v>1</v>
      </c>
      <c r="K71" s="1805">
        <f t="shared" si="29"/>
        <v>0</v>
      </c>
      <c r="L71" s="1805">
        <f t="shared" si="29"/>
        <v>1</v>
      </c>
      <c r="M71" s="2803" t="s">
        <v>2348</v>
      </c>
      <c r="N71" s="2803"/>
      <c r="O71" s="2803"/>
    </row>
    <row r="72" spans="1:15" ht="35.25" customHeight="1">
      <c r="A72" s="2804" t="s">
        <v>64</v>
      </c>
      <c r="B72" s="1128" t="s">
        <v>87</v>
      </c>
      <c r="C72" s="1353"/>
      <c r="D72" s="1372">
        <v>53</v>
      </c>
      <c r="E72" s="1372">
        <v>14</v>
      </c>
      <c r="F72" s="1372">
        <v>67</v>
      </c>
      <c r="G72" s="1372">
        <v>0</v>
      </c>
      <c r="H72" s="1372">
        <v>0</v>
      </c>
      <c r="I72" s="1372">
        <v>0</v>
      </c>
      <c r="J72" s="1372">
        <f>SUM(G72,D72)</f>
        <v>53</v>
      </c>
      <c r="K72" s="1372">
        <f t="shared" ref="K72:L75" si="30">SUM(H72,E72)</f>
        <v>14</v>
      </c>
      <c r="L72" s="1372">
        <f t="shared" si="30"/>
        <v>67</v>
      </c>
      <c r="M72" s="1165"/>
      <c r="N72" s="1094" t="s">
        <v>529</v>
      </c>
      <c r="O72" s="2847" t="s">
        <v>527</v>
      </c>
    </row>
    <row r="73" spans="1:15" ht="21" customHeight="1">
      <c r="A73" s="2805"/>
      <c r="B73" s="1128" t="s">
        <v>1078</v>
      </c>
      <c r="C73" s="1353"/>
      <c r="D73" s="1372">
        <v>25</v>
      </c>
      <c r="E73" s="1372">
        <v>8</v>
      </c>
      <c r="F73" s="1372">
        <v>33</v>
      </c>
      <c r="G73" s="1372">
        <v>0</v>
      </c>
      <c r="H73" s="1372">
        <v>0</v>
      </c>
      <c r="I73" s="1372">
        <v>0</v>
      </c>
      <c r="J73" s="1372">
        <f t="shared" ref="J73:J75" si="31">SUM(G73,D73)</f>
        <v>25</v>
      </c>
      <c r="K73" s="1372">
        <f t="shared" si="30"/>
        <v>8</v>
      </c>
      <c r="L73" s="1372">
        <f t="shared" si="30"/>
        <v>33</v>
      </c>
      <c r="M73" s="1165"/>
      <c r="N73" s="1357" t="s">
        <v>533</v>
      </c>
      <c r="O73" s="2848"/>
    </row>
    <row r="74" spans="1:15" ht="35.25" customHeight="1">
      <c r="A74" s="2805"/>
      <c r="B74" s="1128" t="s">
        <v>230</v>
      </c>
      <c r="C74" s="1353"/>
      <c r="D74" s="1372">
        <v>47</v>
      </c>
      <c r="E74" s="1372">
        <v>29</v>
      </c>
      <c r="F74" s="1372">
        <v>76</v>
      </c>
      <c r="G74" s="1372">
        <v>0</v>
      </c>
      <c r="H74" s="1372">
        <v>0</v>
      </c>
      <c r="I74" s="1372">
        <v>0</v>
      </c>
      <c r="J74" s="1372">
        <f t="shared" si="31"/>
        <v>47</v>
      </c>
      <c r="K74" s="1372">
        <f t="shared" si="30"/>
        <v>29</v>
      </c>
      <c r="L74" s="1372">
        <f t="shared" si="30"/>
        <v>76</v>
      </c>
      <c r="M74" s="1165"/>
      <c r="N74" s="1094" t="s">
        <v>758</v>
      </c>
      <c r="O74" s="2848"/>
    </row>
    <row r="75" spans="1:15" ht="25.5" customHeight="1">
      <c r="A75" s="2805"/>
      <c r="B75" s="1228" t="s">
        <v>228</v>
      </c>
      <c r="C75" s="1229"/>
      <c r="D75" s="2452">
        <v>69</v>
      </c>
      <c r="E75" s="2452">
        <v>27</v>
      </c>
      <c r="F75" s="1373">
        <v>96</v>
      </c>
      <c r="G75" s="1373">
        <v>0</v>
      </c>
      <c r="H75" s="1373">
        <v>0</v>
      </c>
      <c r="I75" s="1373">
        <v>0</v>
      </c>
      <c r="J75" s="1373">
        <f t="shared" si="31"/>
        <v>69</v>
      </c>
      <c r="K75" s="1373">
        <f t="shared" si="30"/>
        <v>27</v>
      </c>
      <c r="L75" s="1373">
        <f t="shared" si="30"/>
        <v>96</v>
      </c>
      <c r="M75" s="1222"/>
      <c r="N75" s="1351" t="s">
        <v>532</v>
      </c>
      <c r="O75" s="2848"/>
    </row>
    <row r="76" spans="1:15" ht="27" customHeight="1" thickBot="1">
      <c r="A76" s="3135" t="s">
        <v>219</v>
      </c>
      <c r="B76" s="3135"/>
      <c r="C76" s="3135"/>
      <c r="D76" s="665">
        <f>SUM(D72:D75)</f>
        <v>194</v>
      </c>
      <c r="E76" s="665">
        <f t="shared" ref="E76:L76" si="32">SUM(E72:E75)</f>
        <v>78</v>
      </c>
      <c r="F76" s="665">
        <f t="shared" si="32"/>
        <v>272</v>
      </c>
      <c r="G76" s="665">
        <f t="shared" si="32"/>
        <v>0</v>
      </c>
      <c r="H76" s="665">
        <f t="shared" si="32"/>
        <v>0</v>
      </c>
      <c r="I76" s="665">
        <f t="shared" si="32"/>
        <v>0</v>
      </c>
      <c r="J76" s="665">
        <f t="shared" si="32"/>
        <v>194</v>
      </c>
      <c r="K76" s="665">
        <f t="shared" si="32"/>
        <v>78</v>
      </c>
      <c r="L76" s="665">
        <f t="shared" si="32"/>
        <v>272</v>
      </c>
      <c r="M76" s="2909" t="s">
        <v>2348</v>
      </c>
      <c r="N76" s="2909"/>
      <c r="O76" s="2909"/>
    </row>
    <row r="77" spans="1:15" ht="27" customHeight="1" thickTop="1">
      <c r="A77" s="1371"/>
      <c r="B77" s="1371"/>
      <c r="C77" s="1371"/>
      <c r="D77" s="1395"/>
      <c r="E77" s="1395"/>
      <c r="F77" s="1395"/>
      <c r="G77" s="1395"/>
      <c r="H77" s="1395"/>
      <c r="I77" s="1395"/>
      <c r="J77" s="1395"/>
      <c r="K77" s="1395"/>
      <c r="L77" s="1395"/>
      <c r="M77" s="1352"/>
      <c r="N77" s="1352"/>
      <c r="O77" s="1352"/>
    </row>
    <row r="78" spans="1:15" ht="27" customHeight="1">
      <c r="A78" s="1371"/>
      <c r="B78" s="1371"/>
      <c r="C78" s="1371"/>
      <c r="D78" s="1395"/>
      <c r="E78" s="1395"/>
      <c r="F78" s="1395"/>
      <c r="G78" s="1395"/>
      <c r="H78" s="1395"/>
      <c r="I78" s="1395"/>
      <c r="J78" s="1395"/>
      <c r="K78" s="1395"/>
      <c r="L78" s="1395"/>
      <c r="M78" s="1352"/>
      <c r="N78" s="1352"/>
      <c r="O78" s="1352"/>
    </row>
    <row r="79" spans="1:15" s="12" customFormat="1" ht="24" customHeight="1">
      <c r="A79" s="1679"/>
      <c r="B79" s="1677"/>
      <c r="C79" s="1677"/>
      <c r="D79" s="1677"/>
      <c r="E79" s="1677"/>
      <c r="F79" s="1677"/>
      <c r="G79" s="1677"/>
      <c r="H79" s="1677"/>
      <c r="I79" s="1677"/>
      <c r="J79" s="1677"/>
      <c r="K79" s="1677"/>
      <c r="L79" s="1677"/>
      <c r="M79" s="1215"/>
      <c r="N79" s="661"/>
      <c r="O79" s="661"/>
    </row>
    <row r="80" spans="1:15" s="12" customFormat="1" ht="24" customHeight="1" thickBot="1">
      <c r="A80" s="2193" t="s">
        <v>2266</v>
      </c>
      <c r="B80" s="2163"/>
      <c r="C80" s="2163"/>
      <c r="D80" s="2163"/>
      <c r="E80" s="2163"/>
      <c r="F80" s="2163"/>
      <c r="G80" s="2163"/>
      <c r="H80" s="2163"/>
      <c r="I80" s="2163"/>
      <c r="J80" s="2163"/>
      <c r="K80" s="2163"/>
      <c r="L80" s="2163"/>
      <c r="M80" s="1215"/>
      <c r="N80" s="1411"/>
      <c r="O80" s="1216" t="s">
        <v>2267</v>
      </c>
    </row>
    <row r="81" spans="1:15" ht="21.75" customHeight="1" thickTop="1">
      <c r="A81" s="2838" t="s">
        <v>53</v>
      </c>
      <c r="B81" s="3275" t="s">
        <v>54</v>
      </c>
      <c r="C81" s="3275" t="s">
        <v>55</v>
      </c>
      <c r="D81" s="2838" t="s">
        <v>45</v>
      </c>
      <c r="E81" s="2838"/>
      <c r="F81" s="2838"/>
      <c r="G81" s="2838" t="s">
        <v>46</v>
      </c>
      <c r="H81" s="2838"/>
      <c r="I81" s="2838"/>
      <c r="J81" s="2838" t="s">
        <v>905</v>
      </c>
      <c r="K81" s="2838"/>
      <c r="L81" s="2838"/>
      <c r="M81" s="2826" t="s">
        <v>503</v>
      </c>
      <c r="N81" s="2826" t="s">
        <v>509</v>
      </c>
      <c r="O81" s="2826" t="s">
        <v>502</v>
      </c>
    </row>
    <row r="82" spans="1:15" ht="21.75" customHeight="1">
      <c r="A82" s="2818"/>
      <c r="B82" s="3276"/>
      <c r="C82" s="3276"/>
      <c r="D82" s="2818" t="s">
        <v>1673</v>
      </c>
      <c r="E82" s="2818"/>
      <c r="F82" s="2818"/>
      <c r="G82" s="2818" t="s">
        <v>463</v>
      </c>
      <c r="H82" s="2818"/>
      <c r="I82" s="2818"/>
      <c r="J82" s="2818" t="s">
        <v>464</v>
      </c>
      <c r="K82" s="2818"/>
      <c r="L82" s="2818"/>
      <c r="M82" s="2827"/>
      <c r="N82" s="2827"/>
      <c r="O82" s="2827"/>
    </row>
    <row r="83" spans="1:15" ht="21.75" customHeight="1">
      <c r="A83" s="2818"/>
      <c r="B83" s="3276"/>
      <c r="C83" s="3276"/>
      <c r="D83" s="739" t="s">
        <v>931</v>
      </c>
      <c r="E83" s="739" t="s">
        <v>1126</v>
      </c>
      <c r="F83" s="1374" t="s">
        <v>954</v>
      </c>
      <c r="G83" s="739" t="s">
        <v>931</v>
      </c>
      <c r="H83" s="739" t="s">
        <v>1126</v>
      </c>
      <c r="I83" s="1374" t="s">
        <v>954</v>
      </c>
      <c r="J83" s="739" t="s">
        <v>931</v>
      </c>
      <c r="K83" s="739" t="s">
        <v>1126</v>
      </c>
      <c r="L83" s="1374" t="s">
        <v>954</v>
      </c>
      <c r="M83" s="2827"/>
      <c r="N83" s="2827"/>
      <c r="O83" s="2827"/>
    </row>
    <row r="84" spans="1:15" ht="21.75" customHeight="1" thickBot="1">
      <c r="A84" s="2837"/>
      <c r="B84" s="3277"/>
      <c r="C84" s="3277"/>
      <c r="D84" s="1385" t="s">
        <v>934</v>
      </c>
      <c r="E84" s="1385" t="s">
        <v>935</v>
      </c>
      <c r="F84" s="1385" t="s">
        <v>936</v>
      </c>
      <c r="G84" s="1385" t="s">
        <v>934</v>
      </c>
      <c r="H84" s="1385" t="s">
        <v>935</v>
      </c>
      <c r="I84" s="1385" t="s">
        <v>936</v>
      </c>
      <c r="J84" s="1385" t="s">
        <v>934</v>
      </c>
      <c r="K84" s="1385" t="s">
        <v>935</v>
      </c>
      <c r="L84" s="1385" t="s">
        <v>936</v>
      </c>
      <c r="M84" s="2828"/>
      <c r="N84" s="2828"/>
      <c r="O84" s="2828"/>
    </row>
    <row r="85" spans="1:15" ht="21.75" customHeight="1">
      <c r="A85" s="2834" t="s">
        <v>137</v>
      </c>
      <c r="B85" s="711" t="s">
        <v>77</v>
      </c>
      <c r="C85" s="1230"/>
      <c r="D85" s="1331">
        <v>2</v>
      </c>
      <c r="E85" s="1331">
        <v>1</v>
      </c>
      <c r="F85" s="1331">
        <v>3</v>
      </c>
      <c r="G85" s="1331">
        <v>0</v>
      </c>
      <c r="H85" s="1331">
        <v>0</v>
      </c>
      <c r="I85" s="1331">
        <v>0</v>
      </c>
      <c r="J85" s="1331">
        <f>SUM(G85,D85)</f>
        <v>2</v>
      </c>
      <c r="K85" s="1331">
        <f t="shared" ref="K85:L93" si="33">SUM(H85,E85)</f>
        <v>1</v>
      </c>
      <c r="L85" s="1331">
        <f t="shared" si="33"/>
        <v>3</v>
      </c>
      <c r="M85" s="1231"/>
      <c r="N85" s="1232" t="s">
        <v>519</v>
      </c>
      <c r="O85" s="3279" t="s">
        <v>1083</v>
      </c>
    </row>
    <row r="86" spans="1:15" ht="26.25" customHeight="1">
      <c r="A86" s="2835"/>
      <c r="B86" s="1233" t="s">
        <v>80</v>
      </c>
      <c r="C86" s="1234"/>
      <c r="D86" s="1372">
        <v>12</v>
      </c>
      <c r="E86" s="1372">
        <v>13</v>
      </c>
      <c r="F86" s="1372">
        <v>25</v>
      </c>
      <c r="G86" s="1372">
        <v>0</v>
      </c>
      <c r="H86" s="1079">
        <v>0</v>
      </c>
      <c r="I86" s="1079">
        <v>0</v>
      </c>
      <c r="J86" s="1079">
        <f>SUM(G86,D86)</f>
        <v>12</v>
      </c>
      <c r="K86" s="1079">
        <f t="shared" si="33"/>
        <v>13</v>
      </c>
      <c r="L86" s="1079">
        <f t="shared" si="33"/>
        <v>25</v>
      </c>
      <c r="M86" s="1235"/>
      <c r="N86" s="1236" t="s">
        <v>523</v>
      </c>
      <c r="O86" s="3280"/>
    </row>
    <row r="87" spans="1:15" ht="26.25" customHeight="1">
      <c r="A87" s="2816"/>
      <c r="B87" s="1233" t="s">
        <v>78</v>
      </c>
      <c r="C87" s="1819"/>
      <c r="D87" s="1819">
        <v>15</v>
      </c>
      <c r="E87" s="1819">
        <v>14</v>
      </c>
      <c r="F87" s="1819">
        <v>29</v>
      </c>
      <c r="G87" s="1805">
        <v>0</v>
      </c>
      <c r="H87" s="1079">
        <v>0</v>
      </c>
      <c r="I87" s="1079">
        <v>0</v>
      </c>
      <c r="J87" s="1079">
        <f>SUM(G87,D87)</f>
        <v>15</v>
      </c>
      <c r="K87" s="1079">
        <f t="shared" ref="K87" si="34">SUM(H87,E87)</f>
        <v>14</v>
      </c>
      <c r="L87" s="1079">
        <f t="shared" ref="L87" si="35">SUM(I87,F87)</f>
        <v>29</v>
      </c>
      <c r="M87" s="1819"/>
      <c r="N87" s="1236" t="s">
        <v>1235</v>
      </c>
      <c r="O87" s="3281"/>
    </row>
    <row r="88" spans="1:15" ht="26.25" customHeight="1">
      <c r="A88" s="2825" t="s">
        <v>219</v>
      </c>
      <c r="B88" s="2860"/>
      <c r="C88" s="1229"/>
      <c r="D88" s="1372">
        <f>SUM(D85:D87)</f>
        <v>29</v>
      </c>
      <c r="E88" s="1805">
        <f t="shared" ref="E88:L88" si="36">SUM(E85:E87)</f>
        <v>28</v>
      </c>
      <c r="F88" s="1805">
        <f t="shared" si="36"/>
        <v>57</v>
      </c>
      <c r="G88" s="1805">
        <f t="shared" si="36"/>
        <v>0</v>
      </c>
      <c r="H88" s="1805">
        <f t="shared" si="36"/>
        <v>0</v>
      </c>
      <c r="I88" s="1805">
        <f t="shared" si="36"/>
        <v>0</v>
      </c>
      <c r="J88" s="1805">
        <f t="shared" si="36"/>
        <v>29</v>
      </c>
      <c r="K88" s="1805">
        <f t="shared" si="36"/>
        <v>28</v>
      </c>
      <c r="L88" s="1805">
        <f t="shared" si="36"/>
        <v>57</v>
      </c>
      <c r="M88" s="1222"/>
      <c r="N88" s="2885" t="s">
        <v>2348</v>
      </c>
      <c r="O88" s="2803"/>
    </row>
    <row r="89" spans="1:15" ht="22.5" customHeight="1">
      <c r="A89" s="3285" t="s">
        <v>26</v>
      </c>
      <c r="B89" s="1128" t="s">
        <v>100</v>
      </c>
      <c r="C89" s="1353"/>
      <c r="D89" s="1372">
        <v>6</v>
      </c>
      <c r="E89" s="1372">
        <v>20</v>
      </c>
      <c r="F89" s="1372">
        <v>26</v>
      </c>
      <c r="G89" s="1372">
        <v>0</v>
      </c>
      <c r="H89" s="1372">
        <v>0</v>
      </c>
      <c r="I89" s="1372">
        <v>0</v>
      </c>
      <c r="J89" s="1372">
        <f>SUM(G89,D89)</f>
        <v>6</v>
      </c>
      <c r="K89" s="1372">
        <f t="shared" si="33"/>
        <v>20</v>
      </c>
      <c r="L89" s="1372">
        <f t="shared" si="33"/>
        <v>26</v>
      </c>
      <c r="M89" s="1165"/>
      <c r="N89" s="1351" t="s">
        <v>1236</v>
      </c>
      <c r="O89" s="2847" t="s">
        <v>1240</v>
      </c>
    </row>
    <row r="90" spans="1:15" ht="24" customHeight="1">
      <c r="A90" s="2913"/>
      <c r="B90" s="1128" t="s">
        <v>229</v>
      </c>
      <c r="C90" s="1353"/>
      <c r="D90" s="1372">
        <v>13</v>
      </c>
      <c r="E90" s="1372">
        <v>19</v>
      </c>
      <c r="F90" s="1372">
        <v>32</v>
      </c>
      <c r="G90" s="1372">
        <v>0</v>
      </c>
      <c r="H90" s="1372">
        <v>0</v>
      </c>
      <c r="I90" s="1372">
        <v>0</v>
      </c>
      <c r="J90" s="1372">
        <f t="shared" ref="J90:J93" si="37">SUM(G90,D90)</f>
        <v>13</v>
      </c>
      <c r="K90" s="1372">
        <f t="shared" si="33"/>
        <v>19</v>
      </c>
      <c r="L90" s="1372">
        <f t="shared" si="33"/>
        <v>32</v>
      </c>
      <c r="M90" s="1165"/>
      <c r="N90" s="1357" t="s">
        <v>539</v>
      </c>
      <c r="O90" s="2848"/>
    </row>
    <row r="91" spans="1:15" ht="33" customHeight="1">
      <c r="A91" s="2913"/>
      <c r="B91" s="1128" t="s">
        <v>101</v>
      </c>
      <c r="C91" s="1353"/>
      <c r="D91" s="1372">
        <v>45</v>
      </c>
      <c r="E91" s="1372">
        <v>65</v>
      </c>
      <c r="F91" s="1372">
        <v>110</v>
      </c>
      <c r="G91" s="1372">
        <v>0</v>
      </c>
      <c r="H91" s="1372">
        <v>0</v>
      </c>
      <c r="I91" s="1372">
        <v>0</v>
      </c>
      <c r="J91" s="1372">
        <f t="shared" si="37"/>
        <v>45</v>
      </c>
      <c r="K91" s="1372">
        <f t="shared" si="33"/>
        <v>65</v>
      </c>
      <c r="L91" s="1372">
        <f t="shared" si="33"/>
        <v>110</v>
      </c>
      <c r="M91" s="1165"/>
      <c r="N91" s="1223" t="s">
        <v>1176</v>
      </c>
      <c r="O91" s="2848"/>
    </row>
    <row r="92" spans="1:15" ht="21" customHeight="1">
      <c r="A92" s="2913"/>
      <c r="B92" s="1128" t="s">
        <v>88</v>
      </c>
      <c r="C92" s="1353"/>
      <c r="D92" s="1372">
        <v>4</v>
      </c>
      <c r="E92" s="1372">
        <v>7</v>
      </c>
      <c r="F92" s="1372">
        <v>11</v>
      </c>
      <c r="G92" s="1372">
        <v>0</v>
      </c>
      <c r="H92" s="1372">
        <v>0</v>
      </c>
      <c r="I92" s="1372">
        <v>0</v>
      </c>
      <c r="J92" s="1372">
        <f t="shared" si="37"/>
        <v>4</v>
      </c>
      <c r="K92" s="1372">
        <f t="shared" si="33"/>
        <v>7</v>
      </c>
      <c r="L92" s="1372">
        <f t="shared" si="33"/>
        <v>11</v>
      </c>
      <c r="M92" s="1165"/>
      <c r="N92" s="1357" t="s">
        <v>538</v>
      </c>
      <c r="O92" s="2848"/>
    </row>
    <row r="93" spans="1:15" ht="40.5" customHeight="1">
      <c r="A93" s="2914"/>
      <c r="B93" s="1342" t="s">
        <v>174</v>
      </c>
      <c r="C93" s="1348"/>
      <c r="D93" s="1372">
        <v>21</v>
      </c>
      <c r="E93" s="1372">
        <v>22</v>
      </c>
      <c r="F93" s="1372">
        <v>43</v>
      </c>
      <c r="G93" s="1372">
        <v>0</v>
      </c>
      <c r="H93" s="1372">
        <v>0</v>
      </c>
      <c r="I93" s="1372">
        <v>0</v>
      </c>
      <c r="J93" s="1372">
        <f t="shared" si="37"/>
        <v>21</v>
      </c>
      <c r="K93" s="1372">
        <f t="shared" si="33"/>
        <v>22</v>
      </c>
      <c r="L93" s="1372">
        <f t="shared" si="33"/>
        <v>43</v>
      </c>
      <c r="M93" s="1237"/>
      <c r="N93" s="1238" t="s">
        <v>1185</v>
      </c>
      <c r="O93" s="2849"/>
    </row>
    <row r="94" spans="1:15" ht="25.5" customHeight="1">
      <c r="A94" s="2825" t="s">
        <v>219</v>
      </c>
      <c r="B94" s="2825"/>
      <c r="C94" s="1372"/>
      <c r="D94" s="1372">
        <f>SUM(D89:D93)</f>
        <v>89</v>
      </c>
      <c r="E94" s="1372">
        <f t="shared" ref="E94:L94" si="38">SUM(E89:E93)</f>
        <v>133</v>
      </c>
      <c r="F94" s="1372">
        <f t="shared" si="38"/>
        <v>222</v>
      </c>
      <c r="G94" s="1372">
        <f t="shared" si="38"/>
        <v>0</v>
      </c>
      <c r="H94" s="1372">
        <f t="shared" si="38"/>
        <v>0</v>
      </c>
      <c r="I94" s="1372">
        <f t="shared" si="38"/>
        <v>0</v>
      </c>
      <c r="J94" s="1372">
        <f t="shared" si="38"/>
        <v>89</v>
      </c>
      <c r="K94" s="1372">
        <f t="shared" si="38"/>
        <v>133</v>
      </c>
      <c r="L94" s="1372">
        <f t="shared" si="38"/>
        <v>222</v>
      </c>
      <c r="M94" s="2803" t="s">
        <v>2348</v>
      </c>
      <c r="N94" s="2803"/>
      <c r="O94" s="2803"/>
    </row>
    <row r="95" spans="1:15" ht="27" customHeight="1">
      <c r="A95" s="1388" t="s">
        <v>1107</v>
      </c>
      <c r="B95" s="1128" t="s">
        <v>70</v>
      </c>
      <c r="C95" s="1353"/>
      <c r="D95" s="1372">
        <v>92</v>
      </c>
      <c r="E95" s="1372">
        <v>16</v>
      </c>
      <c r="F95" s="1372">
        <v>108</v>
      </c>
      <c r="G95" s="1372">
        <v>0</v>
      </c>
      <c r="H95" s="1372">
        <v>0</v>
      </c>
      <c r="I95" s="1372">
        <v>0</v>
      </c>
      <c r="J95" s="1372">
        <f>SUM(G95,D95)</f>
        <v>92</v>
      </c>
      <c r="K95" s="1372">
        <f t="shared" ref="K95:L96" si="39">SUM(H95,E95)</f>
        <v>16</v>
      </c>
      <c r="L95" s="1373">
        <f t="shared" si="39"/>
        <v>108</v>
      </c>
      <c r="M95" s="1402"/>
      <c r="N95" s="1351" t="s">
        <v>506</v>
      </c>
      <c r="O95" s="1239" t="s">
        <v>496</v>
      </c>
    </row>
    <row r="96" spans="1:15" ht="24.75" customHeight="1">
      <c r="A96" s="1388" t="s">
        <v>171</v>
      </c>
      <c r="B96" s="1213" t="s">
        <v>293</v>
      </c>
      <c r="C96" s="1354"/>
      <c r="D96" s="1373">
        <v>37</v>
      </c>
      <c r="E96" s="1373">
        <v>44</v>
      </c>
      <c r="F96" s="1373">
        <v>81</v>
      </c>
      <c r="G96" s="1373">
        <v>0</v>
      </c>
      <c r="H96" s="1373">
        <v>0</v>
      </c>
      <c r="I96" s="1373">
        <v>0</v>
      </c>
      <c r="J96" s="1373">
        <f>SUM(G96,D96)</f>
        <v>37</v>
      </c>
      <c r="K96" s="1373">
        <f t="shared" si="39"/>
        <v>44</v>
      </c>
      <c r="L96" s="1372">
        <f t="shared" si="39"/>
        <v>81</v>
      </c>
      <c r="M96" s="1151"/>
      <c r="N96" s="1355" t="s">
        <v>741</v>
      </c>
      <c r="O96" s="1240" t="s">
        <v>579</v>
      </c>
    </row>
    <row r="97" spans="1:15" ht="28.5" customHeight="1" thickBot="1">
      <c r="A97" s="3282" t="s">
        <v>52</v>
      </c>
      <c r="B97" s="3282"/>
      <c r="C97" s="3282"/>
      <c r="D97" s="1373">
        <f t="shared" ref="D97:L97" si="40">SUM(D95:D96,D94,D88,D76,D71)</f>
        <v>442</v>
      </c>
      <c r="E97" s="1806">
        <f t="shared" si="40"/>
        <v>299</v>
      </c>
      <c r="F97" s="1806">
        <f t="shared" si="40"/>
        <v>741</v>
      </c>
      <c r="G97" s="1806">
        <f t="shared" si="40"/>
        <v>0</v>
      </c>
      <c r="H97" s="1806">
        <f t="shared" si="40"/>
        <v>0</v>
      </c>
      <c r="I97" s="1806">
        <f t="shared" si="40"/>
        <v>0</v>
      </c>
      <c r="J97" s="1806">
        <f t="shared" si="40"/>
        <v>442</v>
      </c>
      <c r="K97" s="1806">
        <f t="shared" si="40"/>
        <v>299</v>
      </c>
      <c r="L97" s="1806">
        <f t="shared" si="40"/>
        <v>741</v>
      </c>
      <c r="M97" s="3283" t="s">
        <v>588</v>
      </c>
      <c r="N97" s="3283"/>
      <c r="O97" s="3283"/>
    </row>
    <row r="98" spans="1:15" ht="33.75" customHeight="1" thickBot="1">
      <c r="A98" s="2850" t="s">
        <v>218</v>
      </c>
      <c r="B98" s="2850"/>
      <c r="C98" s="2850"/>
      <c r="D98" s="1387">
        <f t="shared" ref="D98:L98" si="41">SUM(D97,D68)</f>
        <v>1825</v>
      </c>
      <c r="E98" s="1387">
        <f t="shared" si="41"/>
        <v>2178</v>
      </c>
      <c r="F98" s="1387">
        <f t="shared" si="41"/>
        <v>4003</v>
      </c>
      <c r="G98" s="1387">
        <f t="shared" si="41"/>
        <v>0</v>
      </c>
      <c r="H98" s="1387">
        <f t="shared" si="41"/>
        <v>0</v>
      </c>
      <c r="I98" s="1387">
        <f t="shared" si="41"/>
        <v>0</v>
      </c>
      <c r="J98" s="1387">
        <f t="shared" si="41"/>
        <v>1825</v>
      </c>
      <c r="K98" s="1387">
        <f t="shared" si="41"/>
        <v>2178</v>
      </c>
      <c r="L98" s="1387">
        <f t="shared" si="41"/>
        <v>4003</v>
      </c>
      <c r="M98" s="3284" t="s">
        <v>2351</v>
      </c>
      <c r="N98" s="3284"/>
      <c r="O98" s="3284"/>
    </row>
    <row r="99" spans="1:15" ht="20.25" customHeight="1" thickTop="1">
      <c r="A99" s="1412"/>
      <c r="B99" s="1412"/>
      <c r="C99" s="1412"/>
      <c r="D99" s="1413"/>
      <c r="E99" s="1413"/>
      <c r="F99" s="1413"/>
      <c r="G99" s="1413"/>
      <c r="H99" s="1413"/>
      <c r="I99" s="1413"/>
      <c r="J99" s="1413"/>
      <c r="K99" s="1413"/>
      <c r="L99" s="1413"/>
      <c r="M99" s="1222"/>
      <c r="N99" s="1222"/>
      <c r="O99" s="1222"/>
    </row>
    <row r="100" spans="1:15" ht="15.75">
      <c r="A100" s="1412"/>
      <c r="B100" s="1412"/>
      <c r="C100" s="1412"/>
      <c r="D100" s="1413"/>
      <c r="E100" s="1413"/>
      <c r="F100" s="1413"/>
      <c r="G100" s="1413"/>
      <c r="H100" s="1413"/>
      <c r="I100" s="1413"/>
      <c r="J100" s="1413"/>
      <c r="K100" s="1413"/>
      <c r="L100" s="1413"/>
      <c r="M100" s="1222"/>
      <c r="N100" s="1222"/>
      <c r="O100" s="1222"/>
    </row>
    <row r="101" spans="1:15" ht="15.75">
      <c r="A101" s="811"/>
      <c r="B101" s="811"/>
      <c r="C101" s="811"/>
      <c r="D101" s="1414"/>
      <c r="E101" s="1414"/>
      <c r="F101" s="1414"/>
      <c r="G101" s="1414"/>
      <c r="H101" s="1414"/>
      <c r="I101" s="1414"/>
      <c r="J101" s="1414"/>
      <c r="K101" s="1414"/>
      <c r="L101" s="1414"/>
      <c r="M101" s="520"/>
      <c r="N101" s="520"/>
    </row>
    <row r="102" spans="1:15">
      <c r="A102" s="446"/>
      <c r="B102" s="446"/>
      <c r="C102" s="446"/>
      <c r="D102" s="1414"/>
      <c r="E102" s="1414"/>
      <c r="F102" s="1414"/>
      <c r="G102" s="1414"/>
      <c r="H102" s="1414"/>
      <c r="I102" s="1414"/>
      <c r="J102" s="1414"/>
      <c r="K102" s="1414"/>
      <c r="L102" s="1414"/>
      <c r="M102" s="520"/>
      <c r="N102" s="520"/>
    </row>
    <row r="103" spans="1:15">
      <c r="A103" s="446"/>
      <c r="B103" s="446"/>
      <c r="C103" s="446"/>
      <c r="D103" s="1414"/>
      <c r="E103" s="1414"/>
      <c r="F103" s="1414"/>
      <c r="G103" s="1414"/>
      <c r="H103" s="1414"/>
      <c r="I103" s="1414"/>
      <c r="J103" s="1414"/>
      <c r="K103" s="1414"/>
      <c r="L103" s="1414"/>
      <c r="M103" s="520"/>
      <c r="N103" s="520"/>
    </row>
    <row r="104" spans="1:15">
      <c r="A104" s="446"/>
      <c r="B104" s="446"/>
      <c r="C104" s="446"/>
      <c r="D104" s="1414"/>
      <c r="E104" s="1414"/>
      <c r="F104" s="1414"/>
      <c r="G104" s="1414"/>
      <c r="H104" s="1414"/>
      <c r="I104" s="1414"/>
      <c r="J104" s="1414"/>
      <c r="K104" s="1414"/>
      <c r="L104" s="1414"/>
      <c r="M104" s="520"/>
      <c r="N104" s="520"/>
    </row>
    <row r="105" spans="1:15">
      <c r="A105" s="446"/>
      <c r="B105" s="446"/>
      <c r="C105" s="446"/>
      <c r="D105" s="804"/>
      <c r="E105" s="804"/>
      <c r="F105" s="804"/>
      <c r="G105" s="804"/>
      <c r="H105" s="804"/>
      <c r="I105" s="804"/>
      <c r="J105" s="804"/>
      <c r="K105" s="804"/>
      <c r="L105" s="804"/>
      <c r="M105" s="520"/>
      <c r="N105" s="520"/>
    </row>
    <row r="106" spans="1:15">
      <c r="A106" s="446"/>
      <c r="B106" s="446"/>
      <c r="C106" s="446"/>
      <c r="D106" s="804"/>
      <c r="E106" s="804"/>
      <c r="F106" s="804"/>
      <c r="G106" s="804"/>
      <c r="H106" s="804"/>
      <c r="I106" s="804"/>
      <c r="J106" s="804"/>
      <c r="K106" s="804"/>
      <c r="L106" s="804"/>
      <c r="M106" s="520"/>
      <c r="N106" s="520"/>
    </row>
    <row r="107" spans="1:15">
      <c r="A107" s="446"/>
      <c r="B107" s="446"/>
      <c r="C107" s="446"/>
      <c r="D107" s="804"/>
      <c r="E107" s="804"/>
      <c r="F107" s="804"/>
      <c r="G107" s="804"/>
      <c r="H107" s="804"/>
      <c r="I107" s="804"/>
      <c r="J107" s="804"/>
      <c r="K107" s="804"/>
      <c r="L107" s="804"/>
      <c r="M107" s="520"/>
      <c r="N107" s="520"/>
    </row>
    <row r="108" spans="1:15">
      <c r="A108" s="446"/>
      <c r="B108" s="446"/>
      <c r="C108" s="446"/>
      <c r="D108" s="804"/>
      <c r="E108" s="804"/>
      <c r="F108" s="804"/>
      <c r="G108" s="804"/>
      <c r="H108" s="804"/>
      <c r="I108" s="804"/>
      <c r="J108" s="804"/>
      <c r="K108" s="804"/>
      <c r="L108" s="804"/>
      <c r="M108" s="520"/>
      <c r="N108" s="520"/>
    </row>
    <row r="109" spans="1:15">
      <c r="A109" s="446"/>
      <c r="B109" s="446"/>
      <c r="C109" s="446"/>
      <c r="D109" s="804"/>
      <c r="E109" s="804"/>
      <c r="F109" s="804"/>
      <c r="G109" s="804"/>
      <c r="H109" s="804"/>
      <c r="I109" s="804"/>
      <c r="J109" s="804"/>
      <c r="K109" s="804"/>
      <c r="L109" s="804"/>
      <c r="M109" s="520"/>
      <c r="N109" s="520"/>
    </row>
    <row r="110" spans="1:15">
      <c r="A110" s="446"/>
      <c r="B110" s="446"/>
      <c r="C110" s="446"/>
      <c r="D110" s="804"/>
      <c r="E110" s="804"/>
      <c r="F110" s="804"/>
      <c r="G110" s="804"/>
      <c r="H110" s="804"/>
      <c r="I110" s="804"/>
      <c r="J110" s="804"/>
      <c r="K110" s="804"/>
      <c r="L110" s="804"/>
      <c r="M110" s="520"/>
      <c r="N110" s="520"/>
    </row>
    <row r="111" spans="1:15">
      <c r="A111" s="446"/>
      <c r="B111" s="446"/>
      <c r="C111" s="446"/>
      <c r="D111" s="804"/>
      <c r="E111" s="804"/>
      <c r="F111" s="804"/>
      <c r="G111" s="804"/>
      <c r="H111" s="804"/>
      <c r="I111" s="804"/>
      <c r="J111" s="804"/>
      <c r="K111" s="804"/>
      <c r="L111" s="804"/>
      <c r="M111" s="520"/>
      <c r="N111" s="520"/>
    </row>
    <row r="112" spans="1:15">
      <c r="A112" s="446"/>
      <c r="B112" s="446"/>
      <c r="C112" s="446"/>
      <c r="D112" s="804"/>
      <c r="E112" s="804"/>
      <c r="F112" s="804"/>
      <c r="G112" s="804"/>
      <c r="H112" s="804"/>
      <c r="I112" s="804"/>
      <c r="J112" s="804"/>
      <c r="K112" s="804"/>
      <c r="L112" s="804"/>
      <c r="M112" s="520"/>
      <c r="N112" s="520"/>
    </row>
    <row r="113" spans="1:14">
      <c r="A113" s="446"/>
      <c r="B113" s="446"/>
      <c r="C113" s="446"/>
      <c r="D113" s="804"/>
      <c r="E113" s="804"/>
      <c r="F113" s="804"/>
      <c r="G113" s="804"/>
      <c r="H113" s="804"/>
      <c r="I113" s="804"/>
      <c r="J113" s="804"/>
      <c r="K113" s="804"/>
      <c r="L113" s="804"/>
      <c r="M113" s="520"/>
      <c r="N113" s="520"/>
    </row>
    <row r="114" spans="1:14">
      <c r="A114" s="446"/>
      <c r="B114" s="446"/>
      <c r="C114" s="446"/>
      <c r="D114" s="804"/>
      <c r="E114" s="804"/>
      <c r="F114" s="804"/>
      <c r="G114" s="804"/>
      <c r="H114" s="804"/>
      <c r="I114" s="804"/>
      <c r="J114" s="804"/>
      <c r="K114" s="804"/>
      <c r="L114" s="804"/>
      <c r="M114" s="520"/>
      <c r="N114" s="520"/>
    </row>
    <row r="115" spans="1:14">
      <c r="A115" s="446"/>
      <c r="B115" s="446"/>
      <c r="C115" s="446"/>
      <c r="D115" s="804"/>
      <c r="E115" s="804"/>
      <c r="F115" s="804"/>
      <c r="G115" s="804"/>
      <c r="H115" s="804"/>
      <c r="I115" s="804"/>
      <c r="J115" s="804"/>
      <c r="K115" s="804"/>
      <c r="L115" s="804"/>
      <c r="M115" s="520"/>
      <c r="N115" s="520"/>
    </row>
    <row r="116" spans="1:14">
      <c r="A116" s="446"/>
      <c r="B116" s="446"/>
      <c r="C116" s="446"/>
      <c r="D116" s="804"/>
      <c r="E116" s="804"/>
      <c r="F116" s="804"/>
      <c r="G116" s="804"/>
      <c r="H116" s="804"/>
      <c r="I116" s="804"/>
      <c r="J116" s="804"/>
      <c r="K116" s="804"/>
      <c r="L116" s="804"/>
      <c r="M116" s="520"/>
      <c r="N116" s="520"/>
    </row>
    <row r="117" spans="1:14">
      <c r="A117" s="446"/>
      <c r="B117" s="446"/>
      <c r="C117" s="446"/>
      <c r="D117" s="804"/>
      <c r="E117" s="804"/>
      <c r="F117" s="804"/>
      <c r="G117" s="804"/>
      <c r="H117" s="804"/>
      <c r="I117" s="804"/>
      <c r="J117" s="804"/>
      <c r="K117" s="804"/>
      <c r="L117" s="804"/>
      <c r="M117" s="520"/>
      <c r="N117" s="520"/>
    </row>
    <row r="118" spans="1:14">
      <c r="A118" s="446"/>
      <c r="B118" s="446"/>
      <c r="C118" s="446"/>
      <c r="D118" s="804"/>
      <c r="E118" s="804"/>
      <c r="F118" s="804"/>
      <c r="G118" s="804"/>
      <c r="H118" s="804"/>
      <c r="I118" s="804"/>
      <c r="J118" s="804"/>
      <c r="K118" s="804"/>
      <c r="L118" s="804"/>
      <c r="M118" s="520"/>
      <c r="N118" s="520"/>
    </row>
    <row r="119" spans="1:14">
      <c r="A119" s="446"/>
      <c r="B119" s="446"/>
      <c r="C119" s="446"/>
      <c r="D119" s="804"/>
      <c r="E119" s="804"/>
      <c r="F119" s="804"/>
      <c r="G119" s="804"/>
      <c r="H119" s="804"/>
      <c r="I119" s="804"/>
      <c r="J119" s="804"/>
      <c r="K119" s="804"/>
      <c r="L119" s="804"/>
      <c r="M119" s="520"/>
      <c r="N119" s="520"/>
    </row>
    <row r="120" spans="1:14">
      <c r="A120" s="446"/>
      <c r="B120" s="446"/>
      <c r="C120" s="446"/>
      <c r="D120" s="804"/>
      <c r="E120" s="804"/>
      <c r="F120" s="804"/>
      <c r="G120" s="804"/>
      <c r="H120" s="804"/>
      <c r="I120" s="804"/>
      <c r="J120" s="804"/>
      <c r="K120" s="804"/>
      <c r="L120" s="804"/>
      <c r="M120" s="520"/>
      <c r="N120" s="520"/>
    </row>
    <row r="121" spans="1:14">
      <c r="A121" s="446"/>
      <c r="B121" s="446"/>
      <c r="C121" s="446"/>
      <c r="D121" s="804"/>
      <c r="E121" s="804"/>
      <c r="F121" s="804"/>
      <c r="G121" s="804"/>
      <c r="H121" s="804"/>
      <c r="I121" s="804"/>
      <c r="J121" s="804"/>
      <c r="K121" s="804"/>
      <c r="L121" s="804"/>
      <c r="M121" s="520"/>
      <c r="N121" s="520"/>
    </row>
    <row r="122" spans="1:14">
      <c r="A122" s="446"/>
      <c r="B122" s="446"/>
      <c r="C122" s="446"/>
      <c r="D122" s="804"/>
      <c r="E122" s="804"/>
      <c r="F122" s="804"/>
      <c r="G122" s="804"/>
      <c r="H122" s="804"/>
      <c r="I122" s="804"/>
      <c r="J122" s="804"/>
      <c r="K122" s="804"/>
      <c r="L122" s="804"/>
      <c r="M122" s="520"/>
      <c r="N122" s="520"/>
    </row>
    <row r="123" spans="1:14">
      <c r="A123" s="446"/>
      <c r="B123" s="446"/>
      <c r="C123" s="446"/>
      <c r="D123" s="804"/>
      <c r="E123" s="804"/>
      <c r="F123" s="804"/>
      <c r="G123" s="804"/>
      <c r="H123" s="804"/>
      <c r="I123" s="804"/>
      <c r="J123" s="804"/>
      <c r="K123" s="804"/>
      <c r="L123" s="804"/>
      <c r="M123" s="520"/>
      <c r="N123" s="520"/>
    </row>
    <row r="124" spans="1:14">
      <c r="A124" s="446"/>
      <c r="B124" s="446"/>
      <c r="C124" s="446"/>
      <c r="D124" s="804"/>
      <c r="E124" s="804"/>
      <c r="F124" s="804"/>
      <c r="G124" s="804"/>
      <c r="H124" s="804"/>
      <c r="I124" s="804"/>
      <c r="J124" s="804"/>
      <c r="K124" s="804"/>
      <c r="L124" s="804"/>
      <c r="M124" s="520"/>
      <c r="N124" s="520"/>
    </row>
    <row r="125" spans="1:14">
      <c r="A125" s="446"/>
      <c r="B125" s="446"/>
      <c r="C125" s="446"/>
      <c r="D125" s="804"/>
      <c r="E125" s="804"/>
      <c r="F125" s="804"/>
      <c r="G125" s="804"/>
      <c r="H125" s="804"/>
      <c r="I125" s="804"/>
      <c r="J125" s="804"/>
      <c r="K125" s="804"/>
      <c r="L125" s="804"/>
      <c r="M125" s="520"/>
      <c r="N125" s="520"/>
    </row>
    <row r="126" spans="1:14">
      <c r="A126" s="446"/>
      <c r="B126" s="446"/>
      <c r="C126" s="446"/>
      <c r="D126" s="804"/>
      <c r="E126" s="804"/>
      <c r="F126" s="804"/>
      <c r="G126" s="804"/>
      <c r="H126" s="804"/>
      <c r="I126" s="804"/>
      <c r="J126" s="804"/>
      <c r="K126" s="804"/>
      <c r="L126" s="804"/>
      <c r="M126" s="520"/>
      <c r="N126" s="520"/>
    </row>
    <row r="127" spans="1:14">
      <c r="A127" s="446"/>
      <c r="B127" s="446"/>
      <c r="C127" s="446"/>
      <c r="D127" s="804"/>
      <c r="E127" s="804"/>
      <c r="F127" s="804"/>
      <c r="G127" s="804"/>
      <c r="H127" s="804"/>
      <c r="I127" s="804"/>
      <c r="J127" s="804"/>
      <c r="K127" s="804"/>
      <c r="L127" s="804"/>
      <c r="M127" s="520"/>
      <c r="N127" s="520"/>
    </row>
    <row r="128" spans="1:14">
      <c r="A128" s="446"/>
      <c r="B128" s="446"/>
      <c r="C128" s="446"/>
      <c r="D128" s="804"/>
      <c r="E128" s="804"/>
      <c r="F128" s="804"/>
      <c r="G128" s="804"/>
      <c r="H128" s="804"/>
      <c r="I128" s="804"/>
      <c r="J128" s="804"/>
      <c r="K128" s="804"/>
      <c r="L128" s="804"/>
      <c r="M128" s="520"/>
      <c r="N128" s="520"/>
    </row>
    <row r="129" spans="1:14">
      <c r="A129" s="446"/>
      <c r="B129" s="446"/>
      <c r="C129" s="446"/>
      <c r="D129" s="804"/>
      <c r="E129" s="804"/>
      <c r="F129" s="804"/>
      <c r="G129" s="804"/>
      <c r="H129" s="804"/>
      <c r="I129" s="804"/>
      <c r="J129" s="804"/>
      <c r="K129" s="804"/>
      <c r="L129" s="804"/>
      <c r="M129" s="520"/>
      <c r="N129" s="520"/>
    </row>
    <row r="130" spans="1:14">
      <c r="A130" s="446"/>
      <c r="B130" s="446"/>
      <c r="C130" s="446"/>
      <c r="D130" s="804"/>
      <c r="E130" s="804"/>
      <c r="F130" s="804"/>
      <c r="G130" s="804"/>
      <c r="H130" s="804"/>
      <c r="I130" s="804"/>
      <c r="J130" s="804"/>
      <c r="K130" s="804"/>
      <c r="L130" s="804"/>
      <c r="M130" s="520"/>
      <c r="N130" s="520"/>
    </row>
    <row r="131" spans="1:14">
      <c r="A131" s="446"/>
      <c r="B131" s="446"/>
      <c r="C131" s="446"/>
      <c r="D131" s="804"/>
      <c r="E131" s="804"/>
      <c r="F131" s="804"/>
      <c r="G131" s="804"/>
      <c r="H131" s="804"/>
      <c r="I131" s="804"/>
      <c r="J131" s="804"/>
      <c r="K131" s="804"/>
      <c r="L131" s="804"/>
      <c r="M131" s="520"/>
      <c r="N131" s="520"/>
    </row>
    <row r="132" spans="1:14">
      <c r="A132" s="446"/>
      <c r="B132" s="446"/>
      <c r="C132" s="446"/>
      <c r="D132" s="804"/>
      <c r="E132" s="804"/>
      <c r="F132" s="804"/>
      <c r="G132" s="804"/>
      <c r="H132" s="804"/>
      <c r="I132" s="804"/>
      <c r="J132" s="804"/>
      <c r="K132" s="804"/>
      <c r="L132" s="804"/>
      <c r="M132" s="520"/>
      <c r="N132" s="520"/>
    </row>
    <row r="133" spans="1:14">
      <c r="A133" s="446"/>
      <c r="B133" s="446"/>
      <c r="C133" s="446"/>
      <c r="D133" s="804"/>
      <c r="E133" s="804"/>
      <c r="F133" s="804"/>
      <c r="G133" s="804"/>
      <c r="H133" s="804"/>
      <c r="I133" s="804"/>
      <c r="J133" s="804"/>
      <c r="K133" s="804"/>
      <c r="L133" s="804"/>
      <c r="M133" s="520"/>
      <c r="N133" s="520"/>
    </row>
    <row r="134" spans="1:14">
      <c r="D134" s="530"/>
      <c r="E134" s="530"/>
      <c r="F134" s="530"/>
      <c r="G134" s="530"/>
      <c r="H134" s="530"/>
      <c r="I134" s="530"/>
      <c r="J134" s="530"/>
      <c r="K134" s="530"/>
      <c r="L134" s="530"/>
    </row>
    <row r="135" spans="1:14">
      <c r="D135" s="530"/>
      <c r="E135" s="530"/>
      <c r="F135" s="530"/>
      <c r="G135" s="530"/>
      <c r="H135" s="530"/>
      <c r="I135" s="530"/>
      <c r="J135" s="530"/>
      <c r="K135" s="530"/>
      <c r="L135" s="530"/>
    </row>
    <row r="136" spans="1:14">
      <c r="D136" s="530"/>
      <c r="E136" s="530"/>
      <c r="F136" s="530"/>
      <c r="G136" s="530"/>
      <c r="H136" s="530"/>
      <c r="I136" s="530"/>
      <c r="J136" s="530"/>
      <c r="K136" s="530"/>
      <c r="L136" s="530"/>
    </row>
    <row r="137" spans="1:14">
      <c r="D137" s="530"/>
      <c r="E137" s="530"/>
      <c r="F137" s="530"/>
      <c r="G137" s="530"/>
      <c r="H137" s="530"/>
      <c r="I137" s="530"/>
      <c r="J137" s="530"/>
      <c r="K137" s="530"/>
      <c r="L137" s="530"/>
    </row>
    <row r="138" spans="1:14">
      <c r="D138" s="530"/>
      <c r="E138" s="530"/>
      <c r="F138" s="530"/>
      <c r="G138" s="530"/>
      <c r="H138" s="530"/>
      <c r="I138" s="530"/>
      <c r="J138" s="530"/>
      <c r="K138" s="530"/>
      <c r="L138" s="530"/>
    </row>
    <row r="139" spans="1:14">
      <c r="D139" s="530"/>
      <c r="E139" s="530"/>
      <c r="F139" s="530"/>
      <c r="G139" s="530"/>
      <c r="H139" s="530"/>
      <c r="I139" s="530"/>
      <c r="J139" s="530"/>
      <c r="K139" s="530"/>
      <c r="L139" s="530"/>
    </row>
    <row r="140" spans="1:14">
      <c r="D140" s="530"/>
      <c r="E140" s="530"/>
      <c r="F140" s="530"/>
      <c r="G140" s="530"/>
      <c r="H140" s="530"/>
      <c r="I140" s="530"/>
      <c r="J140" s="530"/>
      <c r="K140" s="530"/>
      <c r="L140" s="530"/>
    </row>
    <row r="141" spans="1:14">
      <c r="D141" s="530"/>
      <c r="E141" s="530"/>
      <c r="F141" s="530"/>
      <c r="G141" s="530"/>
      <c r="H141" s="530"/>
      <c r="I141" s="530"/>
      <c r="J141" s="530"/>
      <c r="K141" s="530"/>
      <c r="L141" s="530"/>
    </row>
    <row r="142" spans="1:14">
      <c r="D142" s="530"/>
      <c r="E142" s="530"/>
      <c r="F142" s="530"/>
      <c r="G142" s="530"/>
      <c r="H142" s="530"/>
      <c r="I142" s="530"/>
      <c r="J142" s="530"/>
      <c r="K142" s="530"/>
      <c r="L142" s="530"/>
    </row>
    <row r="143" spans="1:14">
      <c r="D143" s="530"/>
      <c r="E143" s="530"/>
      <c r="F143" s="530"/>
      <c r="G143" s="530"/>
      <c r="H143" s="530"/>
      <c r="I143" s="530"/>
      <c r="J143" s="530"/>
      <c r="K143" s="530"/>
      <c r="L143" s="530"/>
    </row>
    <row r="144" spans="1:14">
      <c r="D144" s="530"/>
      <c r="E144" s="530"/>
      <c r="F144" s="530"/>
      <c r="G144" s="530"/>
      <c r="H144" s="530"/>
      <c r="I144" s="530"/>
      <c r="J144" s="530"/>
      <c r="K144" s="530"/>
      <c r="L144" s="530"/>
    </row>
    <row r="145" spans="4:12">
      <c r="D145" s="530"/>
      <c r="E145" s="530"/>
      <c r="F145" s="530"/>
      <c r="G145" s="530"/>
      <c r="H145" s="530"/>
      <c r="I145" s="530"/>
      <c r="J145" s="530"/>
      <c r="K145" s="530"/>
      <c r="L145" s="530"/>
    </row>
    <row r="146" spans="4:12">
      <c r="D146" s="530"/>
      <c r="E146" s="530"/>
      <c r="F146" s="530"/>
      <c r="G146" s="530"/>
      <c r="H146" s="530"/>
      <c r="I146" s="530"/>
      <c r="J146" s="530"/>
      <c r="K146" s="530"/>
      <c r="L146" s="530"/>
    </row>
    <row r="147" spans="4:12">
      <c r="D147" s="530"/>
      <c r="E147" s="530"/>
      <c r="F147" s="530"/>
      <c r="G147" s="530"/>
      <c r="H147" s="530"/>
      <c r="I147" s="530"/>
      <c r="J147" s="530"/>
      <c r="K147" s="530"/>
      <c r="L147" s="530"/>
    </row>
    <row r="148" spans="4:12">
      <c r="D148" s="530"/>
      <c r="E148" s="530"/>
      <c r="F148" s="530"/>
      <c r="G148" s="530"/>
      <c r="H148" s="530"/>
      <c r="I148" s="530"/>
      <c r="J148" s="530"/>
      <c r="K148" s="530"/>
      <c r="L148" s="530"/>
    </row>
    <row r="149" spans="4:12">
      <c r="D149" s="530"/>
      <c r="E149" s="530"/>
      <c r="F149" s="530"/>
      <c r="G149" s="530"/>
      <c r="H149" s="530"/>
      <c r="I149" s="530"/>
      <c r="J149" s="530"/>
      <c r="K149" s="530"/>
      <c r="L149" s="530"/>
    </row>
    <row r="150" spans="4:12">
      <c r="D150" s="530"/>
      <c r="E150" s="530"/>
      <c r="F150" s="530"/>
      <c r="G150" s="530"/>
      <c r="H150" s="530"/>
      <c r="I150" s="530"/>
      <c r="J150" s="530"/>
      <c r="K150" s="530"/>
      <c r="L150" s="530"/>
    </row>
    <row r="151" spans="4:12">
      <c r="D151" s="530"/>
      <c r="E151" s="530"/>
      <c r="F151" s="530"/>
      <c r="G151" s="530"/>
      <c r="H151" s="530"/>
      <c r="I151" s="530"/>
      <c r="J151" s="530"/>
      <c r="K151" s="530"/>
      <c r="L151" s="530"/>
    </row>
    <row r="152" spans="4:12">
      <c r="D152" s="530"/>
      <c r="E152" s="530"/>
      <c r="F152" s="530"/>
      <c r="G152" s="530"/>
      <c r="H152" s="530"/>
      <c r="I152" s="530"/>
      <c r="J152" s="530"/>
      <c r="K152" s="530"/>
      <c r="L152" s="530"/>
    </row>
    <row r="153" spans="4:12">
      <c r="D153" s="530"/>
      <c r="E153" s="530"/>
      <c r="F153" s="530"/>
      <c r="G153" s="530"/>
      <c r="H153" s="530"/>
      <c r="I153" s="530"/>
      <c r="J153" s="530"/>
      <c r="K153" s="530"/>
      <c r="L153" s="530"/>
    </row>
    <row r="154" spans="4:12">
      <c r="D154" s="530"/>
      <c r="E154" s="530"/>
      <c r="F154" s="530"/>
      <c r="G154" s="530"/>
      <c r="H154" s="530"/>
      <c r="I154" s="530"/>
      <c r="J154" s="530"/>
      <c r="K154" s="530"/>
      <c r="L154" s="530"/>
    </row>
    <row r="155" spans="4:12">
      <c r="D155" s="530"/>
      <c r="E155" s="530"/>
      <c r="F155" s="530"/>
      <c r="G155" s="530"/>
      <c r="H155" s="530"/>
      <c r="I155" s="530"/>
      <c r="J155" s="530"/>
      <c r="K155" s="530"/>
      <c r="L155" s="530"/>
    </row>
    <row r="156" spans="4:12">
      <c r="D156" s="530"/>
      <c r="E156" s="530"/>
      <c r="F156" s="530"/>
      <c r="G156" s="530"/>
      <c r="H156" s="530"/>
      <c r="I156" s="530"/>
      <c r="J156" s="530"/>
      <c r="K156" s="530"/>
      <c r="L156" s="530"/>
    </row>
    <row r="157" spans="4:12">
      <c r="D157" s="530"/>
      <c r="E157" s="530"/>
      <c r="F157" s="530"/>
      <c r="G157" s="530"/>
      <c r="H157" s="530"/>
      <c r="I157" s="530"/>
      <c r="J157" s="530"/>
      <c r="K157" s="530"/>
      <c r="L157" s="530"/>
    </row>
    <row r="158" spans="4:12">
      <c r="D158" s="530"/>
      <c r="E158" s="530"/>
      <c r="F158" s="530"/>
      <c r="G158" s="530"/>
      <c r="H158" s="530"/>
      <c r="I158" s="530"/>
      <c r="J158" s="530"/>
      <c r="K158" s="530"/>
      <c r="L158" s="530"/>
    </row>
    <row r="159" spans="4:12">
      <c r="D159" s="530"/>
      <c r="E159" s="530"/>
      <c r="F159" s="530"/>
      <c r="G159" s="530"/>
      <c r="H159" s="530"/>
      <c r="I159" s="530"/>
      <c r="J159" s="530"/>
      <c r="K159" s="530"/>
      <c r="L159" s="530"/>
    </row>
    <row r="160" spans="4:12">
      <c r="D160" s="530"/>
      <c r="E160" s="530"/>
      <c r="F160" s="530"/>
      <c r="G160" s="530"/>
      <c r="H160" s="530"/>
      <c r="I160" s="530"/>
      <c r="J160" s="530"/>
      <c r="K160" s="530"/>
      <c r="L160" s="530"/>
    </row>
    <row r="161" spans="4:12">
      <c r="D161" s="530"/>
      <c r="E161" s="530"/>
      <c r="F161" s="530"/>
      <c r="G161" s="530"/>
      <c r="H161" s="530"/>
      <c r="I161" s="530"/>
      <c r="J161" s="530"/>
      <c r="K161" s="530"/>
      <c r="L161" s="530"/>
    </row>
    <row r="162" spans="4:12">
      <c r="D162" s="530"/>
      <c r="E162" s="530"/>
      <c r="F162" s="530"/>
      <c r="G162" s="530"/>
      <c r="H162" s="530"/>
      <c r="I162" s="530"/>
      <c r="J162" s="530"/>
      <c r="K162" s="530"/>
      <c r="L162" s="530"/>
    </row>
    <row r="163" spans="4:12">
      <c r="D163" s="530"/>
      <c r="E163" s="530"/>
      <c r="F163" s="530"/>
      <c r="G163" s="530"/>
      <c r="H163" s="530"/>
      <c r="I163" s="530"/>
      <c r="J163" s="530"/>
      <c r="K163" s="530"/>
      <c r="L163" s="530"/>
    </row>
    <row r="164" spans="4:12">
      <c r="D164" s="530"/>
      <c r="E164" s="530"/>
      <c r="F164" s="530"/>
      <c r="G164" s="530"/>
      <c r="H164" s="530"/>
      <c r="I164" s="530"/>
      <c r="J164" s="530"/>
      <c r="K164" s="530"/>
      <c r="L164" s="530"/>
    </row>
    <row r="165" spans="4:12">
      <c r="D165" s="530"/>
      <c r="E165" s="530"/>
      <c r="F165" s="530"/>
      <c r="G165" s="530"/>
      <c r="H165" s="530"/>
      <c r="I165" s="530"/>
      <c r="J165" s="530"/>
      <c r="K165" s="530"/>
      <c r="L165" s="530"/>
    </row>
    <row r="166" spans="4:12">
      <c r="D166" s="530"/>
      <c r="E166" s="530"/>
      <c r="F166" s="530"/>
      <c r="G166" s="530"/>
      <c r="H166" s="530"/>
      <c r="I166" s="530"/>
      <c r="J166" s="530"/>
      <c r="K166" s="530"/>
      <c r="L166" s="530"/>
    </row>
    <row r="167" spans="4:12">
      <c r="D167" s="530"/>
      <c r="E167" s="530"/>
      <c r="F167" s="530"/>
      <c r="G167" s="530"/>
      <c r="H167" s="530"/>
      <c r="I167" s="530"/>
      <c r="J167" s="530"/>
      <c r="K167" s="530"/>
      <c r="L167" s="530"/>
    </row>
    <row r="168" spans="4:12">
      <c r="D168" s="530"/>
      <c r="E168" s="530"/>
      <c r="F168" s="530"/>
      <c r="G168" s="530"/>
      <c r="H168" s="530"/>
      <c r="I168" s="530"/>
      <c r="J168" s="530"/>
      <c r="K168" s="530"/>
      <c r="L168" s="530"/>
    </row>
    <row r="169" spans="4:12">
      <c r="D169" s="530"/>
      <c r="E169" s="530"/>
      <c r="F169" s="530"/>
      <c r="G169" s="530"/>
      <c r="H169" s="530"/>
      <c r="I169" s="530"/>
      <c r="J169" s="530"/>
      <c r="K169" s="530"/>
      <c r="L169" s="530"/>
    </row>
    <row r="170" spans="4:12">
      <c r="D170" s="530"/>
      <c r="E170" s="530"/>
      <c r="F170" s="530"/>
      <c r="G170" s="530"/>
      <c r="H170" s="530"/>
      <c r="I170" s="530"/>
      <c r="J170" s="530"/>
      <c r="K170" s="530"/>
      <c r="L170" s="530"/>
    </row>
    <row r="171" spans="4:12">
      <c r="D171" s="530"/>
      <c r="E171" s="530"/>
      <c r="F171" s="530"/>
      <c r="G171" s="530"/>
      <c r="H171" s="530"/>
      <c r="I171" s="530"/>
      <c r="J171" s="530"/>
      <c r="K171" s="530"/>
      <c r="L171" s="530"/>
    </row>
    <row r="172" spans="4:12">
      <c r="D172" s="530"/>
      <c r="E172" s="530"/>
      <c r="F172" s="530"/>
      <c r="G172" s="530"/>
      <c r="H172" s="530"/>
      <c r="I172" s="530"/>
      <c r="J172" s="530"/>
      <c r="K172" s="530"/>
      <c r="L172" s="530"/>
    </row>
    <row r="173" spans="4:12">
      <c r="D173" s="530"/>
      <c r="E173" s="530"/>
      <c r="F173" s="530"/>
      <c r="G173" s="530"/>
      <c r="H173" s="530"/>
      <c r="I173" s="530"/>
      <c r="J173" s="530"/>
      <c r="K173" s="530"/>
      <c r="L173" s="530"/>
    </row>
    <row r="174" spans="4:12">
      <c r="D174" s="530"/>
      <c r="E174" s="530"/>
      <c r="F174" s="530"/>
      <c r="G174" s="530"/>
      <c r="H174" s="530"/>
      <c r="I174" s="530"/>
      <c r="J174" s="530"/>
      <c r="K174" s="530"/>
      <c r="L174" s="530"/>
    </row>
    <row r="175" spans="4:12">
      <c r="D175" s="530"/>
      <c r="E175" s="530"/>
      <c r="F175" s="530"/>
      <c r="G175" s="530"/>
      <c r="H175" s="530"/>
      <c r="I175" s="530"/>
      <c r="J175" s="530"/>
      <c r="K175" s="530"/>
      <c r="L175" s="530"/>
    </row>
    <row r="176" spans="4:12">
      <c r="D176" s="530"/>
      <c r="E176" s="530"/>
      <c r="F176" s="530"/>
      <c r="G176" s="530"/>
      <c r="H176" s="530"/>
      <c r="I176" s="530"/>
      <c r="J176" s="530"/>
      <c r="K176" s="530"/>
      <c r="L176" s="530"/>
    </row>
    <row r="177" spans="4:12">
      <c r="D177" s="530"/>
      <c r="E177" s="530"/>
      <c r="F177" s="530"/>
      <c r="G177" s="530"/>
      <c r="H177" s="530"/>
      <c r="I177" s="530"/>
      <c r="J177" s="530"/>
      <c r="K177" s="530"/>
      <c r="L177" s="530"/>
    </row>
    <row r="178" spans="4:12">
      <c r="D178" s="530"/>
      <c r="E178" s="530"/>
      <c r="F178" s="530"/>
      <c r="G178" s="530"/>
      <c r="H178" s="530"/>
      <c r="I178" s="530"/>
      <c r="J178" s="530"/>
      <c r="K178" s="530"/>
      <c r="L178" s="530"/>
    </row>
    <row r="179" spans="4:12">
      <c r="D179" s="530"/>
      <c r="E179" s="530"/>
      <c r="F179" s="530"/>
      <c r="G179" s="530"/>
      <c r="H179" s="530"/>
      <c r="I179" s="530"/>
      <c r="J179" s="530"/>
      <c r="K179" s="530"/>
      <c r="L179" s="530"/>
    </row>
    <row r="180" spans="4:12">
      <c r="D180" s="530"/>
      <c r="E180" s="530"/>
      <c r="F180" s="530"/>
      <c r="G180" s="530"/>
      <c r="H180" s="530"/>
      <c r="I180" s="530"/>
      <c r="J180" s="530"/>
      <c r="K180" s="530"/>
      <c r="L180" s="530"/>
    </row>
    <row r="181" spans="4:12">
      <c r="D181" s="530"/>
      <c r="E181" s="530"/>
      <c r="F181" s="530"/>
      <c r="G181" s="530"/>
      <c r="H181" s="530"/>
      <c r="I181" s="530"/>
      <c r="J181" s="530"/>
      <c r="K181" s="530"/>
      <c r="L181" s="530"/>
    </row>
    <row r="182" spans="4:12">
      <c r="D182" s="530"/>
      <c r="E182" s="530"/>
      <c r="F182" s="530"/>
      <c r="G182" s="530"/>
      <c r="H182" s="530"/>
      <c r="I182" s="530"/>
      <c r="J182" s="530"/>
      <c r="K182" s="530"/>
      <c r="L182" s="530"/>
    </row>
    <row r="183" spans="4:12">
      <c r="D183" s="530"/>
      <c r="E183" s="530"/>
      <c r="F183" s="530"/>
      <c r="G183" s="530"/>
      <c r="H183" s="530"/>
      <c r="I183" s="530"/>
      <c r="J183" s="530"/>
      <c r="K183" s="530"/>
      <c r="L183" s="530"/>
    </row>
    <row r="184" spans="4:12">
      <c r="D184" s="530"/>
      <c r="E184" s="530"/>
      <c r="F184" s="530"/>
      <c r="G184" s="530"/>
      <c r="H184" s="530"/>
      <c r="I184" s="530"/>
      <c r="J184" s="530"/>
      <c r="K184" s="530"/>
      <c r="L184" s="530"/>
    </row>
    <row r="185" spans="4:12">
      <c r="D185" s="530"/>
      <c r="E185" s="530"/>
      <c r="F185" s="530"/>
      <c r="G185" s="530"/>
      <c r="H185" s="530"/>
      <c r="I185" s="530"/>
      <c r="J185" s="530"/>
      <c r="K185" s="530"/>
      <c r="L185" s="530"/>
    </row>
    <row r="186" spans="4:12">
      <c r="D186" s="530"/>
      <c r="E186" s="530"/>
      <c r="F186" s="530"/>
      <c r="G186" s="530"/>
      <c r="H186" s="530"/>
      <c r="I186" s="530"/>
      <c r="J186" s="530"/>
      <c r="K186" s="530"/>
      <c r="L186" s="530"/>
    </row>
    <row r="187" spans="4:12">
      <c r="D187" s="530"/>
      <c r="E187" s="530"/>
      <c r="F187" s="530"/>
      <c r="G187" s="530"/>
      <c r="H187" s="530"/>
      <c r="I187" s="530"/>
      <c r="J187" s="530"/>
      <c r="K187" s="530"/>
      <c r="L187" s="530"/>
    </row>
    <row r="188" spans="4:12">
      <c r="D188" s="530"/>
      <c r="E188" s="530"/>
      <c r="F188" s="530"/>
      <c r="G188" s="530"/>
      <c r="H188" s="530"/>
      <c r="I188" s="530"/>
      <c r="J188" s="530"/>
      <c r="K188" s="530"/>
      <c r="L188" s="530"/>
    </row>
    <row r="189" spans="4:12">
      <c r="D189" s="530"/>
      <c r="E189" s="530"/>
      <c r="F189" s="530"/>
      <c r="G189" s="530"/>
      <c r="H189" s="530"/>
      <c r="I189" s="530"/>
      <c r="J189" s="530"/>
      <c r="K189" s="530"/>
      <c r="L189" s="530"/>
    </row>
    <row r="190" spans="4:12">
      <c r="D190" s="530"/>
      <c r="E190" s="530"/>
      <c r="F190" s="530"/>
      <c r="G190" s="530"/>
      <c r="H190" s="530"/>
      <c r="I190" s="530"/>
      <c r="J190" s="530"/>
      <c r="K190" s="530"/>
      <c r="L190" s="530"/>
    </row>
    <row r="191" spans="4:12">
      <c r="D191" s="530"/>
      <c r="E191" s="530"/>
      <c r="F191" s="530"/>
      <c r="G191" s="530"/>
      <c r="H191" s="530"/>
      <c r="I191" s="530"/>
      <c r="J191" s="530"/>
      <c r="K191" s="530"/>
      <c r="L191" s="530"/>
    </row>
    <row r="192" spans="4:12">
      <c r="D192" s="530"/>
      <c r="E192" s="530"/>
      <c r="F192" s="530"/>
      <c r="G192" s="530"/>
      <c r="H192" s="530"/>
      <c r="I192" s="530"/>
      <c r="J192" s="530"/>
      <c r="K192" s="530"/>
      <c r="L192" s="530"/>
    </row>
    <row r="193" spans="4:12">
      <c r="D193" s="530"/>
      <c r="E193" s="530"/>
      <c r="F193" s="530"/>
      <c r="G193" s="530"/>
      <c r="H193" s="530"/>
      <c r="I193" s="530"/>
      <c r="J193" s="530"/>
      <c r="K193" s="530"/>
      <c r="L193" s="530"/>
    </row>
    <row r="194" spans="4:12">
      <c r="D194" s="530"/>
      <c r="E194" s="530"/>
      <c r="F194" s="530"/>
      <c r="G194" s="530"/>
      <c r="H194" s="530"/>
      <c r="I194" s="530"/>
      <c r="J194" s="530"/>
      <c r="K194" s="530"/>
      <c r="L194" s="530"/>
    </row>
    <row r="195" spans="4:12">
      <c r="D195" s="530"/>
      <c r="E195" s="530"/>
      <c r="F195" s="530"/>
      <c r="G195" s="530"/>
      <c r="H195" s="530"/>
      <c r="I195" s="530"/>
      <c r="J195" s="530"/>
      <c r="K195" s="530"/>
      <c r="L195" s="530"/>
    </row>
    <row r="196" spans="4:12">
      <c r="D196" s="530"/>
      <c r="E196" s="530"/>
      <c r="F196" s="530"/>
      <c r="G196" s="530"/>
      <c r="H196" s="530"/>
      <c r="I196" s="530"/>
      <c r="J196" s="530"/>
      <c r="K196" s="530"/>
      <c r="L196" s="530"/>
    </row>
    <row r="197" spans="4:12">
      <c r="D197" s="530"/>
      <c r="E197" s="530"/>
      <c r="F197" s="530"/>
      <c r="G197" s="530"/>
      <c r="H197" s="530"/>
      <c r="I197" s="530"/>
      <c r="J197" s="530"/>
      <c r="K197" s="530"/>
      <c r="L197" s="530"/>
    </row>
    <row r="198" spans="4:12">
      <c r="D198" s="530"/>
      <c r="E198" s="530"/>
      <c r="F198" s="530"/>
      <c r="G198" s="530"/>
      <c r="H198" s="530"/>
      <c r="I198" s="530"/>
      <c r="J198" s="530"/>
      <c r="K198" s="530"/>
      <c r="L198" s="530"/>
    </row>
    <row r="199" spans="4:12">
      <c r="D199" s="530"/>
      <c r="E199" s="530"/>
      <c r="F199" s="530"/>
      <c r="G199" s="530"/>
      <c r="H199" s="530"/>
      <c r="I199" s="530"/>
      <c r="J199" s="530"/>
      <c r="K199" s="530"/>
      <c r="L199" s="530"/>
    </row>
    <row r="200" spans="4:12">
      <c r="D200" s="530"/>
      <c r="E200" s="530"/>
      <c r="F200" s="530"/>
      <c r="G200" s="530"/>
      <c r="H200" s="530"/>
      <c r="I200" s="530"/>
      <c r="J200" s="530"/>
      <c r="K200" s="530"/>
      <c r="L200" s="530"/>
    </row>
    <row r="201" spans="4:12">
      <c r="D201" s="530"/>
      <c r="E201" s="530"/>
      <c r="F201" s="530"/>
      <c r="G201" s="530"/>
      <c r="H201" s="530"/>
      <c r="I201" s="530"/>
      <c r="J201" s="530"/>
      <c r="K201" s="530"/>
      <c r="L201" s="530"/>
    </row>
    <row r="202" spans="4:12">
      <c r="D202" s="530"/>
      <c r="E202" s="530"/>
      <c r="F202" s="530"/>
      <c r="G202" s="530"/>
      <c r="H202" s="530"/>
      <c r="I202" s="530"/>
      <c r="J202" s="530"/>
      <c r="K202" s="530"/>
      <c r="L202" s="530"/>
    </row>
    <row r="203" spans="4:12">
      <c r="D203" s="530"/>
      <c r="E203" s="530"/>
      <c r="F203" s="530"/>
      <c r="G203" s="530"/>
      <c r="H203" s="530"/>
      <c r="I203" s="530"/>
      <c r="J203" s="530"/>
      <c r="K203" s="530"/>
      <c r="L203" s="530"/>
    </row>
    <row r="204" spans="4:12">
      <c r="D204" s="530"/>
      <c r="E204" s="530"/>
      <c r="F204" s="530"/>
      <c r="G204" s="530"/>
      <c r="H204" s="530"/>
      <c r="I204" s="530"/>
      <c r="J204" s="530"/>
      <c r="K204" s="530"/>
      <c r="L204" s="530"/>
    </row>
    <row r="205" spans="4:12">
      <c r="D205" s="530"/>
      <c r="E205" s="530"/>
      <c r="F205" s="530"/>
      <c r="G205" s="530"/>
      <c r="H205" s="530"/>
      <c r="I205" s="530"/>
      <c r="J205" s="530"/>
      <c r="K205" s="530"/>
      <c r="L205" s="530"/>
    </row>
    <row r="206" spans="4:12">
      <c r="D206" s="530"/>
      <c r="E206" s="530"/>
      <c r="F206" s="530"/>
      <c r="G206" s="530"/>
      <c r="H206" s="530"/>
      <c r="I206" s="530"/>
      <c r="J206" s="530"/>
      <c r="K206" s="530"/>
      <c r="L206" s="530"/>
    </row>
    <row r="207" spans="4:12">
      <c r="D207" s="530"/>
      <c r="E207" s="530"/>
      <c r="F207" s="530"/>
      <c r="G207" s="530"/>
      <c r="H207" s="530"/>
      <c r="I207" s="530"/>
      <c r="J207" s="530"/>
      <c r="K207" s="530"/>
      <c r="L207" s="530"/>
    </row>
    <row r="208" spans="4:12">
      <c r="D208" s="530"/>
      <c r="E208" s="530"/>
      <c r="F208" s="530"/>
      <c r="G208" s="530"/>
      <c r="H208" s="530"/>
      <c r="I208" s="530"/>
      <c r="J208" s="530"/>
      <c r="K208" s="530"/>
      <c r="L208" s="530"/>
    </row>
    <row r="209" spans="4:12">
      <c r="D209" s="530"/>
      <c r="E209" s="530"/>
      <c r="F209" s="530"/>
      <c r="G209" s="530"/>
      <c r="H209" s="530"/>
      <c r="I209" s="530"/>
      <c r="J209" s="530"/>
      <c r="K209" s="530"/>
      <c r="L209" s="530"/>
    </row>
    <row r="210" spans="4:12">
      <c r="D210" s="530"/>
      <c r="E210" s="530"/>
      <c r="F210" s="530"/>
      <c r="G210" s="530"/>
      <c r="H210" s="530"/>
      <c r="I210" s="530"/>
      <c r="J210" s="530"/>
      <c r="K210" s="530"/>
      <c r="L210" s="530"/>
    </row>
    <row r="211" spans="4:12">
      <c r="D211" s="530"/>
      <c r="E211" s="530"/>
      <c r="F211" s="530"/>
      <c r="G211" s="530"/>
      <c r="H211" s="530"/>
      <c r="I211" s="530"/>
      <c r="J211" s="530"/>
      <c r="K211" s="530"/>
      <c r="L211" s="530"/>
    </row>
    <row r="212" spans="4:12">
      <c r="D212" s="530"/>
      <c r="E212" s="530"/>
      <c r="F212" s="530"/>
      <c r="G212" s="530"/>
      <c r="H212" s="530"/>
      <c r="I212" s="530"/>
      <c r="J212" s="530"/>
      <c r="K212" s="530"/>
      <c r="L212" s="530"/>
    </row>
    <row r="213" spans="4:12">
      <c r="D213" s="530"/>
      <c r="E213" s="530"/>
      <c r="F213" s="530"/>
      <c r="G213" s="530"/>
      <c r="H213" s="530"/>
      <c r="I213" s="530"/>
      <c r="J213" s="530"/>
      <c r="K213" s="530"/>
      <c r="L213" s="530"/>
    </row>
    <row r="214" spans="4:12">
      <c r="D214" s="530"/>
      <c r="E214" s="530"/>
      <c r="F214" s="530"/>
      <c r="G214" s="530"/>
      <c r="H214" s="530"/>
      <c r="I214" s="530"/>
      <c r="J214" s="530"/>
      <c r="K214" s="530"/>
      <c r="L214" s="530"/>
    </row>
    <row r="215" spans="4:12">
      <c r="D215" s="530"/>
      <c r="E215" s="530"/>
      <c r="F215" s="530"/>
      <c r="G215" s="530"/>
      <c r="H215" s="530"/>
      <c r="I215" s="530"/>
      <c r="J215" s="530"/>
      <c r="K215" s="530"/>
      <c r="L215" s="530"/>
    </row>
    <row r="216" spans="4:12">
      <c r="D216" s="530"/>
      <c r="E216" s="530"/>
      <c r="F216" s="530"/>
      <c r="G216" s="530"/>
      <c r="H216" s="530"/>
      <c r="I216" s="530"/>
      <c r="J216" s="530"/>
      <c r="K216" s="530"/>
      <c r="L216" s="530"/>
    </row>
    <row r="217" spans="4:12">
      <c r="D217" s="530"/>
      <c r="E217" s="530"/>
      <c r="F217" s="530"/>
      <c r="G217" s="530"/>
      <c r="H217" s="530"/>
      <c r="I217" s="530"/>
      <c r="J217" s="530"/>
      <c r="K217" s="530"/>
      <c r="L217" s="530"/>
    </row>
    <row r="218" spans="4:12">
      <c r="D218" s="530"/>
      <c r="E218" s="530"/>
      <c r="F218" s="530"/>
      <c r="G218" s="530"/>
      <c r="H218" s="530"/>
      <c r="I218" s="530"/>
      <c r="J218" s="530"/>
      <c r="K218" s="530"/>
      <c r="L218" s="530"/>
    </row>
    <row r="219" spans="4:12">
      <c r="D219" s="530"/>
      <c r="E219" s="530"/>
      <c r="F219" s="530"/>
      <c r="G219" s="530"/>
      <c r="H219" s="530"/>
      <c r="I219" s="530"/>
      <c r="J219" s="530"/>
      <c r="K219" s="530"/>
      <c r="L219" s="530"/>
    </row>
    <row r="220" spans="4:12">
      <c r="D220" s="530"/>
      <c r="E220" s="530"/>
      <c r="F220" s="530"/>
      <c r="G220" s="530"/>
      <c r="H220" s="530"/>
      <c r="I220" s="530"/>
      <c r="J220" s="530"/>
      <c r="K220" s="530"/>
      <c r="L220" s="530"/>
    </row>
    <row r="221" spans="4:12">
      <c r="D221" s="530"/>
      <c r="E221" s="530"/>
      <c r="F221" s="530"/>
      <c r="G221" s="530"/>
      <c r="H221" s="530"/>
      <c r="I221" s="530"/>
      <c r="J221" s="530"/>
      <c r="K221" s="530"/>
      <c r="L221" s="530"/>
    </row>
    <row r="222" spans="4:12">
      <c r="D222" s="530"/>
      <c r="E222" s="530"/>
      <c r="F222" s="530"/>
      <c r="G222" s="530"/>
      <c r="H222" s="530"/>
      <c r="I222" s="530"/>
      <c r="J222" s="530"/>
      <c r="K222" s="530"/>
      <c r="L222" s="530"/>
    </row>
    <row r="223" spans="4:12">
      <c r="D223" s="530"/>
      <c r="E223" s="530"/>
      <c r="F223" s="530"/>
      <c r="G223" s="530"/>
      <c r="H223" s="530"/>
      <c r="I223" s="530"/>
      <c r="J223" s="530"/>
      <c r="K223" s="530"/>
      <c r="L223" s="530"/>
    </row>
    <row r="224" spans="4:12">
      <c r="D224" s="530"/>
      <c r="E224" s="530"/>
      <c r="F224" s="530"/>
      <c r="G224" s="530"/>
      <c r="H224" s="530"/>
      <c r="I224" s="530"/>
      <c r="J224" s="530"/>
      <c r="K224" s="530"/>
      <c r="L224" s="530"/>
    </row>
    <row r="225" spans="4:12">
      <c r="D225" s="530"/>
      <c r="E225" s="530"/>
      <c r="F225" s="530"/>
      <c r="G225" s="530"/>
      <c r="H225" s="530"/>
      <c r="I225" s="530"/>
      <c r="J225" s="530"/>
      <c r="K225" s="530"/>
      <c r="L225" s="530"/>
    </row>
    <row r="226" spans="4:12">
      <c r="D226" s="530"/>
      <c r="E226" s="530"/>
      <c r="F226" s="530"/>
      <c r="G226" s="530"/>
      <c r="H226" s="530"/>
      <c r="I226" s="530"/>
      <c r="J226" s="530"/>
      <c r="K226" s="530"/>
      <c r="L226" s="530"/>
    </row>
    <row r="227" spans="4:12">
      <c r="D227" s="530"/>
      <c r="E227" s="530"/>
      <c r="F227" s="530"/>
      <c r="G227" s="530"/>
      <c r="H227" s="530"/>
      <c r="I227" s="530"/>
      <c r="J227" s="530"/>
      <c r="K227" s="530"/>
      <c r="L227" s="530"/>
    </row>
    <row r="228" spans="4:12">
      <c r="D228" s="530"/>
      <c r="E228" s="530"/>
      <c r="F228" s="530"/>
      <c r="G228" s="530"/>
      <c r="H228" s="530"/>
      <c r="I228" s="530"/>
      <c r="J228" s="530"/>
      <c r="K228" s="530"/>
      <c r="L228" s="530"/>
    </row>
    <row r="229" spans="4:12">
      <c r="D229" s="530"/>
      <c r="E229" s="530"/>
      <c r="F229" s="530"/>
      <c r="G229" s="530"/>
      <c r="H229" s="530"/>
      <c r="I229" s="530"/>
      <c r="J229" s="530"/>
      <c r="K229" s="530"/>
      <c r="L229" s="530"/>
    </row>
    <row r="230" spans="4:12">
      <c r="D230" s="530"/>
      <c r="E230" s="530"/>
      <c r="F230" s="530"/>
      <c r="G230" s="530"/>
      <c r="H230" s="530"/>
      <c r="I230" s="530"/>
      <c r="J230" s="530"/>
      <c r="K230" s="530"/>
      <c r="L230" s="530"/>
    </row>
    <row r="231" spans="4:12">
      <c r="D231" s="530"/>
      <c r="E231" s="530"/>
      <c r="F231" s="530"/>
      <c r="G231" s="530"/>
      <c r="H231" s="530"/>
      <c r="I231" s="530"/>
      <c r="J231" s="530"/>
      <c r="K231" s="530"/>
      <c r="L231" s="530"/>
    </row>
    <row r="232" spans="4:12">
      <c r="D232" s="530"/>
      <c r="E232" s="530"/>
      <c r="F232" s="530"/>
      <c r="G232" s="530"/>
      <c r="H232" s="530"/>
      <c r="I232" s="530"/>
      <c r="J232" s="530"/>
      <c r="K232" s="530"/>
      <c r="L232" s="530"/>
    </row>
    <row r="233" spans="4:12">
      <c r="D233" s="530"/>
      <c r="E233" s="530"/>
      <c r="F233" s="530"/>
      <c r="G233" s="530"/>
      <c r="H233" s="530"/>
      <c r="I233" s="530"/>
      <c r="J233" s="530"/>
      <c r="K233" s="530"/>
      <c r="L233" s="530"/>
    </row>
    <row r="234" spans="4:12">
      <c r="D234" s="530"/>
      <c r="E234" s="530"/>
      <c r="F234" s="530"/>
      <c r="G234" s="530"/>
      <c r="H234" s="530"/>
      <c r="I234" s="530"/>
      <c r="J234" s="530"/>
      <c r="K234" s="530"/>
      <c r="L234" s="530"/>
    </row>
    <row r="235" spans="4:12">
      <c r="D235" s="530"/>
      <c r="E235" s="530"/>
      <c r="F235" s="530"/>
      <c r="G235" s="530"/>
      <c r="H235" s="530"/>
      <c r="I235" s="530"/>
      <c r="J235" s="530"/>
      <c r="K235" s="530"/>
      <c r="L235" s="530"/>
    </row>
    <row r="236" spans="4:12">
      <c r="D236" s="530"/>
      <c r="E236" s="530"/>
      <c r="F236" s="530"/>
      <c r="G236" s="530"/>
      <c r="H236" s="530"/>
      <c r="I236" s="530"/>
      <c r="J236" s="530"/>
      <c r="K236" s="530"/>
      <c r="L236" s="530"/>
    </row>
    <row r="237" spans="4:12">
      <c r="D237" s="530"/>
      <c r="E237" s="530"/>
      <c r="F237" s="530"/>
      <c r="G237" s="530"/>
      <c r="H237" s="530"/>
      <c r="I237" s="530"/>
      <c r="J237" s="530"/>
      <c r="K237" s="530"/>
      <c r="L237" s="530"/>
    </row>
    <row r="238" spans="4:12">
      <c r="D238" s="530"/>
      <c r="E238" s="530"/>
      <c r="F238" s="530"/>
      <c r="G238" s="530"/>
      <c r="H238" s="530"/>
      <c r="I238" s="530"/>
      <c r="J238" s="530"/>
      <c r="K238" s="530"/>
      <c r="L238" s="530"/>
    </row>
    <row r="239" spans="4:12">
      <c r="D239" s="530"/>
      <c r="E239" s="530"/>
      <c r="F239" s="530"/>
      <c r="G239" s="530"/>
      <c r="H239" s="530"/>
      <c r="I239" s="530"/>
      <c r="J239" s="530"/>
      <c r="K239" s="530"/>
      <c r="L239" s="530"/>
    </row>
    <row r="240" spans="4:12">
      <c r="D240" s="530"/>
      <c r="E240" s="530"/>
      <c r="F240" s="530"/>
      <c r="G240" s="530"/>
      <c r="H240" s="530"/>
      <c r="I240" s="530"/>
      <c r="J240" s="530"/>
      <c r="K240" s="530"/>
      <c r="L240" s="530"/>
    </row>
    <row r="241" spans="4:12">
      <c r="D241" s="530"/>
      <c r="E241" s="530"/>
      <c r="F241" s="530"/>
      <c r="G241" s="530"/>
      <c r="H241" s="530"/>
      <c r="I241" s="530"/>
      <c r="J241" s="530"/>
      <c r="K241" s="530"/>
      <c r="L241" s="530"/>
    </row>
    <row r="242" spans="4:12">
      <c r="D242" s="530"/>
      <c r="E242" s="530"/>
      <c r="F242" s="530"/>
      <c r="G242" s="530"/>
      <c r="H242" s="530"/>
      <c r="I242" s="530"/>
      <c r="J242" s="530"/>
      <c r="K242" s="530"/>
      <c r="L242" s="530"/>
    </row>
    <row r="243" spans="4:12">
      <c r="D243" s="530"/>
      <c r="E243" s="530"/>
      <c r="F243" s="530"/>
      <c r="G243" s="530"/>
      <c r="H243" s="530"/>
      <c r="I243" s="530"/>
      <c r="J243" s="530"/>
      <c r="K243" s="530"/>
      <c r="L243" s="530"/>
    </row>
    <row r="244" spans="4:12">
      <c r="D244" s="530"/>
      <c r="E244" s="530"/>
      <c r="F244" s="530"/>
      <c r="G244" s="530"/>
      <c r="H244" s="530"/>
      <c r="I244" s="530"/>
      <c r="J244" s="530"/>
      <c r="K244" s="530"/>
      <c r="L244" s="530"/>
    </row>
    <row r="245" spans="4:12">
      <c r="D245" s="530"/>
      <c r="E245" s="530"/>
      <c r="F245" s="530"/>
      <c r="G245" s="530"/>
      <c r="H245" s="530"/>
      <c r="I245" s="530"/>
      <c r="J245" s="530"/>
      <c r="K245" s="530"/>
      <c r="L245" s="530"/>
    </row>
    <row r="246" spans="4:12">
      <c r="D246" s="530"/>
      <c r="E246" s="530"/>
      <c r="F246" s="530"/>
      <c r="G246" s="530"/>
      <c r="H246" s="530"/>
      <c r="I246" s="530"/>
      <c r="J246" s="530"/>
      <c r="K246" s="530"/>
      <c r="L246" s="530"/>
    </row>
    <row r="247" spans="4:12">
      <c r="D247" s="530"/>
      <c r="E247" s="530"/>
      <c r="F247" s="530"/>
      <c r="G247" s="530"/>
      <c r="H247" s="530"/>
      <c r="I247" s="530"/>
      <c r="J247" s="530"/>
      <c r="K247" s="530"/>
      <c r="L247" s="530"/>
    </row>
    <row r="248" spans="4:12">
      <c r="D248" s="530"/>
      <c r="E248" s="530"/>
      <c r="F248" s="530"/>
      <c r="G248" s="530"/>
      <c r="H248" s="530"/>
      <c r="I248" s="530"/>
      <c r="J248" s="530"/>
      <c r="K248" s="530"/>
      <c r="L248" s="530"/>
    </row>
    <row r="249" spans="4:12">
      <c r="D249" s="530"/>
      <c r="E249" s="530"/>
      <c r="F249" s="530"/>
      <c r="G249" s="530"/>
      <c r="H249" s="530"/>
      <c r="I249" s="530"/>
      <c r="J249" s="530"/>
      <c r="K249" s="530"/>
      <c r="L249" s="530"/>
    </row>
    <row r="250" spans="4:12">
      <c r="D250" s="530"/>
      <c r="E250" s="530"/>
      <c r="F250" s="530"/>
      <c r="G250" s="530"/>
      <c r="H250" s="530"/>
      <c r="I250" s="530"/>
      <c r="J250" s="530"/>
      <c r="K250" s="530"/>
      <c r="L250" s="530"/>
    </row>
    <row r="251" spans="4:12">
      <c r="D251" s="530"/>
      <c r="E251" s="530"/>
      <c r="F251" s="530"/>
      <c r="G251" s="530"/>
      <c r="H251" s="530"/>
      <c r="I251" s="530"/>
      <c r="J251" s="530"/>
      <c r="K251" s="530"/>
      <c r="L251" s="530"/>
    </row>
    <row r="252" spans="4:12">
      <c r="D252" s="530"/>
      <c r="E252" s="530"/>
      <c r="F252" s="530"/>
      <c r="G252" s="530"/>
      <c r="H252" s="530"/>
      <c r="I252" s="530"/>
      <c r="J252" s="530"/>
      <c r="K252" s="530"/>
      <c r="L252" s="530"/>
    </row>
    <row r="253" spans="4:12">
      <c r="D253" s="530"/>
      <c r="E253" s="530"/>
      <c r="F253" s="530"/>
      <c r="G253" s="530"/>
      <c r="H253" s="530"/>
      <c r="I253" s="530"/>
      <c r="J253" s="530"/>
      <c r="K253" s="530"/>
      <c r="L253" s="530"/>
    </row>
    <row r="254" spans="4:12">
      <c r="D254" s="530"/>
      <c r="E254" s="530"/>
      <c r="F254" s="530"/>
      <c r="G254" s="530"/>
      <c r="H254" s="530"/>
      <c r="I254" s="530"/>
      <c r="J254" s="530"/>
      <c r="K254" s="530"/>
      <c r="L254" s="530"/>
    </row>
    <row r="255" spans="4:12">
      <c r="D255" s="530"/>
      <c r="E255" s="530"/>
      <c r="F255" s="530"/>
      <c r="G255" s="530"/>
      <c r="H255" s="530"/>
      <c r="I255" s="530"/>
      <c r="J255" s="530"/>
      <c r="K255" s="530"/>
      <c r="L255" s="530"/>
    </row>
    <row r="256" spans="4:12">
      <c r="D256" s="530"/>
      <c r="E256" s="530"/>
      <c r="F256" s="530"/>
      <c r="G256" s="530"/>
      <c r="H256" s="530"/>
      <c r="I256" s="530"/>
      <c r="J256" s="530"/>
      <c r="K256" s="530"/>
      <c r="L256" s="530"/>
    </row>
    <row r="257" spans="4:12">
      <c r="D257" s="530"/>
      <c r="E257" s="530"/>
      <c r="F257" s="530"/>
      <c r="G257" s="530"/>
      <c r="H257" s="530"/>
      <c r="I257" s="530"/>
      <c r="J257" s="530"/>
      <c r="K257" s="530"/>
      <c r="L257" s="530"/>
    </row>
    <row r="258" spans="4:12">
      <c r="D258" s="530"/>
      <c r="E258" s="530"/>
      <c r="F258" s="530"/>
      <c r="G258" s="530"/>
      <c r="H258" s="530"/>
      <c r="I258" s="530"/>
      <c r="J258" s="530"/>
      <c r="K258" s="530"/>
      <c r="L258" s="530"/>
    </row>
    <row r="259" spans="4:12">
      <c r="D259" s="530"/>
      <c r="E259" s="530"/>
      <c r="F259" s="530"/>
      <c r="G259" s="530"/>
      <c r="H259" s="530"/>
      <c r="I259" s="530"/>
      <c r="J259" s="530"/>
      <c r="K259" s="530"/>
      <c r="L259" s="530"/>
    </row>
    <row r="260" spans="4:12">
      <c r="D260" s="530"/>
      <c r="E260" s="530"/>
      <c r="F260" s="530"/>
      <c r="G260" s="530"/>
      <c r="H260" s="530"/>
      <c r="I260" s="530"/>
      <c r="J260" s="530"/>
      <c r="K260" s="530"/>
      <c r="L260" s="530"/>
    </row>
    <row r="261" spans="4:12">
      <c r="D261" s="530"/>
      <c r="E261" s="530"/>
      <c r="F261" s="530"/>
      <c r="G261" s="530"/>
      <c r="H261" s="530"/>
      <c r="I261" s="530"/>
      <c r="J261" s="530"/>
      <c r="K261" s="530"/>
      <c r="L261" s="530"/>
    </row>
    <row r="262" spans="4:12">
      <c r="D262" s="530"/>
      <c r="E262" s="530"/>
      <c r="F262" s="530"/>
      <c r="G262" s="530"/>
      <c r="H262" s="530"/>
      <c r="I262" s="530"/>
      <c r="J262" s="530"/>
      <c r="K262" s="530"/>
      <c r="L262" s="530"/>
    </row>
    <row r="263" spans="4:12">
      <c r="D263" s="530"/>
      <c r="E263" s="530"/>
      <c r="F263" s="530"/>
      <c r="G263" s="530"/>
      <c r="H263" s="530"/>
      <c r="I263" s="530"/>
      <c r="J263" s="530"/>
      <c r="K263" s="530"/>
      <c r="L263" s="530"/>
    </row>
    <row r="264" spans="4:12">
      <c r="D264" s="530"/>
      <c r="E264" s="530"/>
      <c r="F264" s="530"/>
      <c r="G264" s="530"/>
      <c r="H264" s="530"/>
      <c r="I264" s="530"/>
      <c r="J264" s="530"/>
      <c r="K264" s="530"/>
      <c r="L264" s="530"/>
    </row>
    <row r="265" spans="4:12">
      <c r="D265" s="530"/>
      <c r="E265" s="530"/>
      <c r="F265" s="530"/>
      <c r="G265" s="530"/>
      <c r="H265" s="530"/>
      <c r="I265" s="530"/>
      <c r="J265" s="530"/>
      <c r="K265" s="530"/>
      <c r="L265" s="530"/>
    </row>
    <row r="266" spans="4:12">
      <c r="D266" s="530"/>
      <c r="E266" s="530"/>
      <c r="F266" s="530"/>
      <c r="G266" s="530"/>
      <c r="H266" s="530"/>
      <c r="I266" s="530"/>
      <c r="J266" s="530"/>
      <c r="K266" s="530"/>
      <c r="L266" s="530"/>
    </row>
    <row r="267" spans="4:12">
      <c r="D267" s="530"/>
      <c r="E267" s="530"/>
      <c r="F267" s="530"/>
      <c r="G267" s="530"/>
      <c r="H267" s="530"/>
      <c r="I267" s="530"/>
      <c r="J267" s="530"/>
      <c r="K267" s="530"/>
      <c r="L267" s="530"/>
    </row>
    <row r="268" spans="4:12">
      <c r="D268" s="530"/>
      <c r="E268" s="530"/>
      <c r="F268" s="530"/>
      <c r="G268" s="530"/>
      <c r="H268" s="530"/>
      <c r="I268" s="530"/>
      <c r="J268" s="530"/>
      <c r="K268" s="530"/>
      <c r="L268" s="530"/>
    </row>
    <row r="269" spans="4:12">
      <c r="D269" s="530"/>
      <c r="E269" s="530"/>
      <c r="F269" s="530"/>
      <c r="G269" s="530"/>
      <c r="H269" s="530"/>
      <c r="I269" s="530"/>
      <c r="J269" s="530"/>
      <c r="K269" s="530"/>
      <c r="L269" s="530"/>
    </row>
    <row r="270" spans="4:12">
      <c r="D270" s="530"/>
      <c r="E270" s="530"/>
      <c r="F270" s="530"/>
      <c r="G270" s="530"/>
      <c r="H270" s="530"/>
      <c r="I270" s="530"/>
      <c r="J270" s="530"/>
      <c r="K270" s="530"/>
      <c r="L270" s="530"/>
    </row>
    <row r="271" spans="4:12">
      <c r="D271" s="530"/>
      <c r="E271" s="530"/>
      <c r="F271" s="530"/>
      <c r="G271" s="530"/>
      <c r="H271" s="530"/>
      <c r="I271" s="530"/>
      <c r="J271" s="530"/>
      <c r="K271" s="530"/>
      <c r="L271" s="530"/>
    </row>
    <row r="272" spans="4:12">
      <c r="D272" s="530"/>
      <c r="E272" s="530"/>
      <c r="F272" s="530"/>
      <c r="G272" s="530"/>
      <c r="H272" s="530"/>
      <c r="I272" s="530"/>
      <c r="J272" s="530"/>
      <c r="K272" s="530"/>
      <c r="L272" s="530"/>
    </row>
    <row r="273" spans="4:12">
      <c r="D273" s="530"/>
      <c r="E273" s="530"/>
      <c r="F273" s="530"/>
      <c r="G273" s="530"/>
      <c r="H273" s="530"/>
      <c r="I273" s="530"/>
      <c r="J273" s="530"/>
      <c r="K273" s="530"/>
      <c r="L273" s="530"/>
    </row>
    <row r="274" spans="4:12">
      <c r="D274" s="530"/>
      <c r="E274" s="530"/>
      <c r="F274" s="530"/>
      <c r="G274" s="530"/>
      <c r="H274" s="530"/>
      <c r="I274" s="530"/>
      <c r="J274" s="530"/>
      <c r="K274" s="530"/>
      <c r="L274" s="530"/>
    </row>
    <row r="275" spans="4:12">
      <c r="D275" s="530"/>
      <c r="E275" s="530"/>
      <c r="F275" s="530"/>
      <c r="G275" s="530"/>
      <c r="H275" s="530"/>
      <c r="I275" s="530"/>
      <c r="J275" s="530"/>
      <c r="K275" s="530"/>
      <c r="L275" s="530"/>
    </row>
    <row r="276" spans="4:12">
      <c r="D276" s="530"/>
      <c r="E276" s="530"/>
      <c r="F276" s="530"/>
      <c r="G276" s="530"/>
      <c r="H276" s="530"/>
      <c r="I276" s="530"/>
      <c r="J276" s="530"/>
      <c r="K276" s="530"/>
      <c r="L276" s="530"/>
    </row>
    <row r="277" spans="4:12">
      <c r="D277" s="530"/>
      <c r="E277" s="530"/>
      <c r="F277" s="530"/>
      <c r="G277" s="530"/>
      <c r="H277" s="530"/>
      <c r="I277" s="530"/>
      <c r="J277" s="530"/>
      <c r="K277" s="530"/>
      <c r="L277" s="530"/>
    </row>
    <row r="278" spans="4:12">
      <c r="D278" s="530"/>
      <c r="E278" s="530"/>
      <c r="F278" s="530"/>
      <c r="G278" s="530"/>
      <c r="H278" s="530"/>
      <c r="I278" s="530"/>
      <c r="J278" s="530"/>
      <c r="K278" s="530"/>
      <c r="L278" s="530"/>
    </row>
    <row r="279" spans="4:12">
      <c r="D279" s="530"/>
      <c r="E279" s="530"/>
      <c r="F279" s="530"/>
      <c r="G279" s="530"/>
      <c r="H279" s="530"/>
      <c r="I279" s="530"/>
      <c r="J279" s="530"/>
      <c r="K279" s="530"/>
      <c r="L279" s="530"/>
    </row>
    <row r="280" spans="4:12">
      <c r="D280" s="530"/>
      <c r="E280" s="530"/>
      <c r="F280" s="530"/>
      <c r="G280" s="530"/>
      <c r="H280" s="530"/>
      <c r="I280" s="530"/>
      <c r="J280" s="530"/>
      <c r="K280" s="530"/>
      <c r="L280" s="530"/>
    </row>
    <row r="281" spans="4:12">
      <c r="D281" s="530"/>
      <c r="E281" s="530"/>
      <c r="F281" s="530"/>
      <c r="G281" s="530"/>
      <c r="H281" s="530"/>
      <c r="I281" s="530"/>
      <c r="J281" s="530"/>
      <c r="K281" s="530"/>
      <c r="L281" s="530"/>
    </row>
    <row r="282" spans="4:12">
      <c r="D282" s="530"/>
      <c r="E282" s="530"/>
      <c r="F282" s="530"/>
      <c r="G282" s="530"/>
      <c r="H282" s="530"/>
      <c r="I282" s="530"/>
      <c r="J282" s="530"/>
      <c r="K282" s="530"/>
      <c r="L282" s="530"/>
    </row>
    <row r="283" spans="4:12">
      <c r="D283" s="530"/>
      <c r="E283" s="530"/>
      <c r="F283" s="530"/>
      <c r="G283" s="530"/>
      <c r="H283" s="530"/>
      <c r="I283" s="530"/>
      <c r="J283" s="530"/>
      <c r="K283" s="530"/>
      <c r="L283" s="530"/>
    </row>
    <row r="284" spans="4:12">
      <c r="D284" s="530"/>
      <c r="E284" s="530"/>
      <c r="F284" s="530"/>
      <c r="G284" s="530"/>
      <c r="H284" s="530"/>
      <c r="I284" s="530"/>
      <c r="J284" s="530"/>
      <c r="K284" s="530"/>
      <c r="L284" s="530"/>
    </row>
    <row r="285" spans="4:12">
      <c r="D285" s="530"/>
      <c r="E285" s="530"/>
      <c r="F285" s="530"/>
      <c r="G285" s="530"/>
      <c r="H285" s="530"/>
      <c r="I285" s="530"/>
      <c r="J285" s="530"/>
      <c r="K285" s="530"/>
      <c r="L285" s="530"/>
    </row>
    <row r="286" spans="4:12">
      <c r="D286" s="530"/>
      <c r="E286" s="530"/>
      <c r="F286" s="530"/>
      <c r="G286" s="530"/>
      <c r="H286" s="530"/>
      <c r="I286" s="530"/>
      <c r="J286" s="530"/>
      <c r="K286" s="530"/>
      <c r="L286" s="530"/>
    </row>
    <row r="287" spans="4:12">
      <c r="D287" s="530"/>
      <c r="E287" s="530"/>
      <c r="F287" s="530"/>
      <c r="G287" s="530"/>
      <c r="H287" s="530"/>
      <c r="I287" s="530"/>
      <c r="J287" s="530"/>
      <c r="K287" s="530"/>
      <c r="L287" s="530"/>
    </row>
    <row r="288" spans="4:12">
      <c r="D288" s="530"/>
      <c r="E288" s="530"/>
      <c r="F288" s="530"/>
      <c r="G288" s="530"/>
      <c r="H288" s="530"/>
      <c r="I288" s="530"/>
      <c r="J288" s="530"/>
      <c r="K288" s="530"/>
      <c r="L288" s="530"/>
    </row>
    <row r="289" spans="4:12">
      <c r="D289" s="530"/>
      <c r="E289" s="530"/>
      <c r="F289" s="530"/>
      <c r="G289" s="530"/>
      <c r="H289" s="530"/>
      <c r="I289" s="530"/>
      <c r="J289" s="530"/>
      <c r="K289" s="530"/>
      <c r="L289" s="530"/>
    </row>
    <row r="290" spans="4:12">
      <c r="D290" s="530"/>
      <c r="E290" s="530"/>
      <c r="F290" s="530"/>
      <c r="G290" s="530"/>
      <c r="H290" s="530"/>
      <c r="I290" s="530"/>
      <c r="J290" s="530"/>
      <c r="K290" s="530"/>
      <c r="L290" s="530"/>
    </row>
    <row r="291" spans="4:12">
      <c r="D291" s="530"/>
      <c r="E291" s="530"/>
      <c r="F291" s="530"/>
      <c r="G291" s="530"/>
      <c r="H291" s="530"/>
      <c r="I291" s="530"/>
      <c r="J291" s="530"/>
      <c r="K291" s="530"/>
      <c r="L291" s="530"/>
    </row>
    <row r="292" spans="4:12">
      <c r="D292" s="530"/>
      <c r="E292" s="530"/>
      <c r="F292" s="530"/>
      <c r="G292" s="530"/>
      <c r="H292" s="530"/>
      <c r="I292" s="530"/>
      <c r="J292" s="530"/>
      <c r="K292" s="530"/>
      <c r="L292" s="530"/>
    </row>
    <row r="293" spans="4:12">
      <c r="D293" s="530"/>
      <c r="E293" s="530"/>
      <c r="F293" s="530"/>
      <c r="G293" s="530"/>
      <c r="H293" s="530"/>
      <c r="I293" s="530"/>
      <c r="J293" s="530"/>
      <c r="K293" s="530"/>
      <c r="L293" s="530"/>
    </row>
    <row r="294" spans="4:12">
      <c r="D294" s="530"/>
      <c r="E294" s="530"/>
      <c r="F294" s="530"/>
      <c r="G294" s="530"/>
      <c r="H294" s="530"/>
      <c r="I294" s="530"/>
      <c r="J294" s="530"/>
      <c r="K294" s="530"/>
      <c r="L294" s="530"/>
    </row>
    <row r="295" spans="4:12">
      <c r="D295" s="530"/>
      <c r="E295" s="530"/>
      <c r="F295" s="530"/>
      <c r="G295" s="530"/>
      <c r="H295" s="530"/>
      <c r="I295" s="530"/>
      <c r="J295" s="530"/>
      <c r="K295" s="530"/>
      <c r="L295" s="530"/>
    </row>
    <row r="296" spans="4:12">
      <c r="D296" s="530"/>
      <c r="E296" s="530"/>
      <c r="F296" s="530"/>
      <c r="G296" s="530"/>
      <c r="H296" s="530"/>
      <c r="I296" s="530"/>
      <c r="J296" s="530"/>
      <c r="K296" s="530"/>
      <c r="L296" s="530"/>
    </row>
    <row r="297" spans="4:12">
      <c r="D297" s="530"/>
      <c r="E297" s="530"/>
      <c r="F297" s="530"/>
      <c r="G297" s="530"/>
      <c r="H297" s="530"/>
      <c r="I297" s="530"/>
      <c r="J297" s="530"/>
      <c r="K297" s="530"/>
      <c r="L297" s="530"/>
    </row>
    <row r="298" spans="4:12">
      <c r="D298" s="530"/>
      <c r="E298" s="530"/>
      <c r="F298" s="530"/>
      <c r="G298" s="530"/>
      <c r="H298" s="530"/>
      <c r="I298" s="530"/>
      <c r="J298" s="530"/>
      <c r="K298" s="530"/>
      <c r="L298" s="530"/>
    </row>
    <row r="299" spans="4:12">
      <c r="D299" s="530"/>
      <c r="E299" s="530"/>
      <c r="F299" s="530"/>
      <c r="G299" s="530"/>
      <c r="H299" s="530"/>
      <c r="I299" s="530"/>
      <c r="J299" s="530"/>
      <c r="K299" s="530"/>
      <c r="L299" s="530"/>
    </row>
    <row r="300" spans="4:12">
      <c r="D300" s="530"/>
      <c r="E300" s="530"/>
      <c r="F300" s="530"/>
      <c r="G300" s="530"/>
      <c r="H300" s="530"/>
      <c r="I300" s="530"/>
      <c r="J300" s="530"/>
      <c r="K300" s="530"/>
      <c r="L300" s="530"/>
    </row>
    <row r="301" spans="4:12">
      <c r="D301" s="530"/>
      <c r="E301" s="530"/>
      <c r="F301" s="530"/>
      <c r="G301" s="530"/>
      <c r="H301" s="530"/>
      <c r="I301" s="530"/>
      <c r="J301" s="530"/>
      <c r="K301" s="530"/>
      <c r="L301" s="530"/>
    </row>
    <row r="302" spans="4:12">
      <c r="D302" s="530"/>
      <c r="E302" s="530"/>
      <c r="F302" s="530"/>
      <c r="G302" s="530"/>
      <c r="H302" s="530"/>
      <c r="I302" s="530"/>
      <c r="J302" s="530"/>
      <c r="K302" s="530"/>
      <c r="L302" s="530"/>
    </row>
    <row r="303" spans="4:12">
      <c r="D303" s="530"/>
      <c r="E303" s="530"/>
      <c r="F303" s="530"/>
      <c r="G303" s="530"/>
      <c r="H303" s="530"/>
      <c r="I303" s="530"/>
      <c r="J303" s="530"/>
      <c r="K303" s="530"/>
      <c r="L303" s="530"/>
    </row>
    <row r="304" spans="4:12">
      <c r="D304" s="530"/>
      <c r="E304" s="530"/>
      <c r="F304" s="530"/>
      <c r="G304" s="530"/>
      <c r="H304" s="530"/>
      <c r="I304" s="530"/>
      <c r="J304" s="530"/>
      <c r="K304" s="530"/>
      <c r="L304" s="530"/>
    </row>
    <row r="305" spans="4:12">
      <c r="D305" s="530"/>
      <c r="E305" s="530"/>
      <c r="F305" s="530"/>
      <c r="G305" s="530"/>
      <c r="H305" s="530"/>
      <c r="I305" s="530"/>
      <c r="J305" s="530"/>
      <c r="K305" s="530"/>
      <c r="L305" s="530"/>
    </row>
    <row r="306" spans="4:12">
      <c r="D306" s="530"/>
      <c r="E306" s="530"/>
      <c r="F306" s="530"/>
      <c r="G306" s="530"/>
      <c r="H306" s="530"/>
      <c r="I306" s="530"/>
      <c r="J306" s="530"/>
      <c r="K306" s="530"/>
      <c r="L306" s="530"/>
    </row>
    <row r="307" spans="4:12">
      <c r="D307" s="530"/>
      <c r="E307" s="530"/>
      <c r="F307" s="530"/>
      <c r="G307" s="530"/>
      <c r="H307" s="530"/>
      <c r="I307" s="530"/>
      <c r="J307" s="530"/>
      <c r="K307" s="530"/>
      <c r="L307" s="530"/>
    </row>
    <row r="308" spans="4:12">
      <c r="D308" s="530"/>
      <c r="E308" s="530"/>
      <c r="F308" s="530"/>
      <c r="G308" s="530"/>
      <c r="H308" s="530"/>
      <c r="I308" s="530"/>
      <c r="J308" s="530"/>
      <c r="K308" s="530"/>
      <c r="L308" s="530"/>
    </row>
    <row r="309" spans="4:12">
      <c r="D309" s="530"/>
      <c r="E309" s="530"/>
      <c r="F309" s="530"/>
      <c r="G309" s="530"/>
      <c r="H309" s="530"/>
      <c r="I309" s="530"/>
      <c r="J309" s="530"/>
      <c r="K309" s="530"/>
      <c r="L309" s="530"/>
    </row>
    <row r="310" spans="4:12">
      <c r="D310" s="530"/>
      <c r="E310" s="530"/>
      <c r="F310" s="530"/>
      <c r="G310" s="530"/>
      <c r="H310" s="530"/>
      <c r="I310" s="530"/>
      <c r="J310" s="530"/>
      <c r="K310" s="530"/>
      <c r="L310" s="530"/>
    </row>
    <row r="311" spans="4:12">
      <c r="D311" s="530"/>
      <c r="E311" s="530"/>
      <c r="F311" s="530"/>
      <c r="G311" s="530"/>
      <c r="H311" s="530"/>
      <c r="I311" s="530"/>
      <c r="J311" s="530"/>
      <c r="K311" s="530"/>
      <c r="L311" s="530"/>
    </row>
    <row r="312" spans="4:12">
      <c r="D312" s="530"/>
      <c r="E312" s="530"/>
      <c r="F312" s="530"/>
      <c r="G312" s="530"/>
      <c r="H312" s="530"/>
      <c r="I312" s="530"/>
      <c r="J312" s="530"/>
      <c r="K312" s="530"/>
      <c r="L312" s="530"/>
    </row>
    <row r="313" spans="4:12">
      <c r="D313" s="530"/>
      <c r="E313" s="530"/>
      <c r="F313" s="530"/>
      <c r="G313" s="530"/>
      <c r="H313" s="530"/>
      <c r="I313" s="530"/>
      <c r="J313" s="530"/>
      <c r="K313" s="530"/>
      <c r="L313" s="530"/>
    </row>
    <row r="314" spans="4:12">
      <c r="D314" s="530"/>
      <c r="E314" s="530"/>
      <c r="F314" s="530"/>
      <c r="G314" s="530"/>
      <c r="H314" s="530"/>
      <c r="I314" s="530"/>
      <c r="J314" s="530"/>
      <c r="K314" s="530"/>
      <c r="L314" s="530"/>
    </row>
    <row r="315" spans="4:12">
      <c r="D315" s="530"/>
      <c r="E315" s="530"/>
      <c r="F315" s="530"/>
      <c r="G315" s="530"/>
      <c r="H315" s="530"/>
      <c r="I315" s="530"/>
      <c r="J315" s="530"/>
      <c r="K315" s="530"/>
      <c r="L315" s="530"/>
    </row>
    <row r="316" spans="4:12">
      <c r="D316" s="530"/>
      <c r="E316" s="530"/>
      <c r="F316" s="530"/>
      <c r="G316" s="530"/>
      <c r="H316" s="530"/>
      <c r="I316" s="530"/>
      <c r="J316" s="530"/>
      <c r="K316" s="530"/>
      <c r="L316" s="530"/>
    </row>
    <row r="317" spans="4:12">
      <c r="D317" s="530"/>
      <c r="E317" s="530"/>
      <c r="F317" s="530"/>
      <c r="G317" s="530"/>
      <c r="H317" s="530"/>
      <c r="I317" s="530"/>
      <c r="J317" s="530"/>
      <c r="K317" s="530"/>
      <c r="L317" s="530"/>
    </row>
    <row r="318" spans="4:12">
      <c r="D318" s="530"/>
      <c r="E318" s="530"/>
      <c r="F318" s="530"/>
      <c r="G318" s="530"/>
      <c r="H318" s="530"/>
      <c r="I318" s="530"/>
      <c r="J318" s="530"/>
      <c r="K318" s="530"/>
      <c r="L318" s="530"/>
    </row>
    <row r="319" spans="4:12">
      <c r="D319" s="530"/>
      <c r="E319" s="530"/>
      <c r="F319" s="530"/>
      <c r="G319" s="530"/>
      <c r="H319" s="530"/>
      <c r="I319" s="530"/>
      <c r="J319" s="530"/>
      <c r="K319" s="530"/>
      <c r="L319" s="530"/>
    </row>
    <row r="320" spans="4:12">
      <c r="D320" s="530"/>
      <c r="E320" s="530"/>
      <c r="F320" s="530"/>
      <c r="G320" s="530"/>
      <c r="H320" s="530"/>
      <c r="I320" s="530"/>
      <c r="J320" s="530"/>
      <c r="K320" s="530"/>
      <c r="L320" s="530"/>
    </row>
    <row r="321" spans="4:12">
      <c r="D321" s="530"/>
      <c r="E321" s="530"/>
      <c r="F321" s="530"/>
      <c r="G321" s="530"/>
      <c r="H321" s="530"/>
      <c r="I321" s="530"/>
      <c r="J321" s="530"/>
      <c r="K321" s="530"/>
      <c r="L321" s="530"/>
    </row>
    <row r="322" spans="4:12">
      <c r="D322" s="530"/>
      <c r="E322" s="530"/>
      <c r="F322" s="530"/>
      <c r="G322" s="530"/>
      <c r="H322" s="530"/>
      <c r="I322" s="530"/>
      <c r="J322" s="530"/>
      <c r="K322" s="530"/>
      <c r="L322" s="530"/>
    </row>
    <row r="323" spans="4:12">
      <c r="D323" s="530"/>
      <c r="E323" s="530"/>
      <c r="F323" s="530"/>
      <c r="G323" s="530"/>
      <c r="H323" s="530"/>
      <c r="I323" s="530"/>
      <c r="J323" s="530"/>
      <c r="K323" s="530"/>
      <c r="L323" s="530"/>
    </row>
    <row r="324" spans="4:12">
      <c r="D324" s="530"/>
      <c r="E324" s="530"/>
      <c r="F324" s="530"/>
      <c r="G324" s="530"/>
      <c r="H324" s="530"/>
      <c r="I324" s="530"/>
      <c r="J324" s="530"/>
      <c r="K324" s="530"/>
      <c r="L324" s="530"/>
    </row>
    <row r="325" spans="4:12">
      <c r="D325" s="530"/>
      <c r="E325" s="530"/>
      <c r="F325" s="530"/>
      <c r="G325" s="530"/>
      <c r="H325" s="530"/>
      <c r="I325" s="530"/>
      <c r="J325" s="530"/>
      <c r="K325" s="530"/>
      <c r="L325" s="530"/>
    </row>
    <row r="326" spans="4:12">
      <c r="D326" s="530"/>
      <c r="E326" s="530"/>
      <c r="F326" s="530"/>
      <c r="G326" s="530"/>
      <c r="H326" s="530"/>
      <c r="I326" s="530"/>
      <c r="J326" s="530"/>
      <c r="K326" s="530"/>
      <c r="L326" s="530"/>
    </row>
    <row r="327" spans="4:12">
      <c r="D327" s="530"/>
      <c r="E327" s="530"/>
      <c r="F327" s="530"/>
      <c r="G327" s="530"/>
      <c r="H327" s="530"/>
      <c r="I327" s="530"/>
      <c r="J327" s="530"/>
      <c r="K327" s="530"/>
      <c r="L327" s="530"/>
    </row>
    <row r="328" spans="4:12">
      <c r="D328" s="530"/>
      <c r="E328" s="530"/>
      <c r="F328" s="530"/>
      <c r="G328" s="530"/>
      <c r="H328" s="530"/>
      <c r="I328" s="530"/>
      <c r="J328" s="530"/>
      <c r="K328" s="530"/>
      <c r="L328" s="530"/>
    </row>
    <row r="329" spans="4:12">
      <c r="D329" s="530"/>
      <c r="E329" s="530"/>
      <c r="F329" s="530"/>
      <c r="G329" s="530"/>
      <c r="H329" s="530"/>
      <c r="I329" s="530"/>
      <c r="J329" s="530"/>
      <c r="K329" s="530"/>
      <c r="L329" s="530"/>
    </row>
    <row r="330" spans="4:12">
      <c r="D330" s="530"/>
      <c r="E330" s="530"/>
      <c r="F330" s="530"/>
      <c r="G330" s="530"/>
      <c r="H330" s="530"/>
      <c r="I330" s="530"/>
      <c r="J330" s="530"/>
      <c r="K330" s="530"/>
      <c r="L330" s="530"/>
    </row>
    <row r="331" spans="4:12">
      <c r="D331" s="530"/>
      <c r="E331" s="530"/>
      <c r="F331" s="530"/>
      <c r="G331" s="530"/>
      <c r="H331" s="530"/>
      <c r="I331" s="530"/>
      <c r="J331" s="530"/>
      <c r="K331" s="530"/>
      <c r="L331" s="530"/>
    </row>
    <row r="332" spans="4:12">
      <c r="D332" s="530"/>
      <c r="E332" s="530"/>
      <c r="F332" s="530"/>
      <c r="G332" s="530"/>
      <c r="H332" s="530"/>
      <c r="I332" s="530"/>
      <c r="J332" s="530"/>
      <c r="K332" s="530"/>
      <c r="L332" s="530"/>
    </row>
    <row r="333" spans="4:12">
      <c r="D333" s="530"/>
      <c r="E333" s="530"/>
      <c r="F333" s="530"/>
      <c r="G333" s="530"/>
      <c r="H333" s="530"/>
      <c r="I333" s="530"/>
      <c r="J333" s="530"/>
      <c r="K333" s="530"/>
      <c r="L333" s="530"/>
    </row>
    <row r="334" spans="4:12">
      <c r="D334" s="530"/>
      <c r="E334" s="530"/>
      <c r="F334" s="530"/>
      <c r="G334" s="530"/>
      <c r="H334" s="530"/>
      <c r="I334" s="530"/>
      <c r="J334" s="530"/>
      <c r="K334" s="530"/>
      <c r="L334" s="530"/>
    </row>
    <row r="335" spans="4:12">
      <c r="D335" s="530"/>
      <c r="E335" s="530"/>
      <c r="F335" s="530"/>
      <c r="G335" s="530"/>
      <c r="H335" s="530"/>
      <c r="I335" s="530"/>
      <c r="J335" s="530"/>
      <c r="K335" s="530"/>
      <c r="L335" s="530"/>
    </row>
    <row r="336" spans="4:12">
      <c r="D336" s="530"/>
      <c r="E336" s="530"/>
      <c r="F336" s="530"/>
      <c r="G336" s="530"/>
      <c r="H336" s="530"/>
      <c r="I336" s="530"/>
      <c r="J336" s="530"/>
      <c r="K336" s="530"/>
      <c r="L336" s="530"/>
    </row>
    <row r="337" spans="4:12">
      <c r="D337" s="530"/>
      <c r="E337" s="530"/>
      <c r="F337" s="530"/>
      <c r="G337" s="530"/>
      <c r="H337" s="530"/>
      <c r="I337" s="530"/>
      <c r="J337" s="530"/>
      <c r="K337" s="530"/>
      <c r="L337" s="530"/>
    </row>
    <row r="338" spans="4:12">
      <c r="D338" s="530"/>
      <c r="E338" s="530"/>
      <c r="F338" s="530"/>
      <c r="G338" s="530"/>
      <c r="H338" s="530"/>
      <c r="I338" s="530"/>
      <c r="J338" s="530"/>
      <c r="K338" s="530"/>
      <c r="L338" s="530"/>
    </row>
    <row r="339" spans="4:12">
      <c r="D339" s="530"/>
      <c r="E339" s="530"/>
      <c r="F339" s="530"/>
      <c r="G339" s="530"/>
      <c r="H339" s="530"/>
      <c r="I339" s="530"/>
      <c r="J339" s="530"/>
      <c r="K339" s="530"/>
      <c r="L339" s="530"/>
    </row>
    <row r="340" spans="4:12">
      <c r="D340" s="530"/>
      <c r="E340" s="530"/>
      <c r="F340" s="530"/>
      <c r="G340" s="530"/>
      <c r="H340" s="530"/>
      <c r="I340" s="530"/>
      <c r="J340" s="530"/>
      <c r="K340" s="530"/>
      <c r="L340" s="530"/>
    </row>
    <row r="341" spans="4:12">
      <c r="D341" s="530"/>
      <c r="E341" s="530"/>
      <c r="F341" s="530"/>
      <c r="G341" s="530"/>
      <c r="H341" s="530"/>
      <c r="I341" s="530"/>
      <c r="J341" s="530"/>
      <c r="K341" s="530"/>
      <c r="L341" s="530"/>
    </row>
    <row r="342" spans="4:12">
      <c r="D342" s="530"/>
      <c r="E342" s="530"/>
      <c r="F342" s="530"/>
      <c r="G342" s="530"/>
      <c r="H342" s="530"/>
      <c r="I342" s="530"/>
      <c r="J342" s="530"/>
      <c r="K342" s="530"/>
      <c r="L342" s="530"/>
    </row>
    <row r="343" spans="4:12">
      <c r="D343" s="530"/>
      <c r="E343" s="530"/>
      <c r="F343" s="530"/>
      <c r="G343" s="530"/>
      <c r="H343" s="530"/>
      <c r="I343" s="530"/>
      <c r="J343" s="530"/>
      <c r="K343" s="530"/>
      <c r="L343" s="530"/>
    </row>
    <row r="344" spans="4:12">
      <c r="D344" s="530"/>
      <c r="E344" s="530"/>
      <c r="F344" s="530"/>
      <c r="G344" s="530"/>
      <c r="H344" s="530"/>
      <c r="I344" s="530"/>
      <c r="J344" s="530"/>
      <c r="K344" s="530"/>
      <c r="L344" s="530"/>
    </row>
    <row r="345" spans="4:12">
      <c r="D345" s="530"/>
      <c r="E345" s="530"/>
      <c r="F345" s="530"/>
      <c r="G345" s="530"/>
      <c r="H345" s="530"/>
      <c r="I345" s="530"/>
      <c r="J345" s="530"/>
      <c r="K345" s="530"/>
      <c r="L345" s="530"/>
    </row>
    <row r="346" spans="4:12">
      <c r="D346" s="530"/>
      <c r="E346" s="530"/>
      <c r="F346" s="530"/>
      <c r="G346" s="530"/>
      <c r="H346" s="530"/>
      <c r="I346" s="530"/>
      <c r="J346" s="530"/>
      <c r="K346" s="530"/>
      <c r="L346" s="530"/>
    </row>
    <row r="347" spans="4:12">
      <c r="D347" s="530"/>
      <c r="E347" s="530"/>
      <c r="F347" s="530"/>
      <c r="G347" s="530"/>
      <c r="H347" s="530"/>
      <c r="I347" s="530"/>
      <c r="J347" s="530"/>
      <c r="K347" s="530"/>
      <c r="L347" s="530"/>
    </row>
    <row r="348" spans="4:12">
      <c r="D348" s="530"/>
      <c r="E348" s="530"/>
      <c r="F348" s="530"/>
      <c r="G348" s="530"/>
      <c r="H348" s="530"/>
      <c r="I348" s="530"/>
      <c r="J348" s="530"/>
      <c r="K348" s="530"/>
      <c r="L348" s="530"/>
    </row>
    <row r="349" spans="4:12">
      <c r="D349" s="530"/>
      <c r="E349" s="530"/>
      <c r="F349" s="530"/>
      <c r="G349" s="530"/>
      <c r="H349" s="530"/>
      <c r="I349" s="530"/>
      <c r="J349" s="530"/>
      <c r="K349" s="530"/>
      <c r="L349" s="530"/>
    </row>
    <row r="350" spans="4:12">
      <c r="D350" s="530"/>
      <c r="E350" s="530"/>
      <c r="F350" s="530"/>
      <c r="G350" s="530"/>
      <c r="H350" s="530"/>
      <c r="I350" s="530"/>
      <c r="J350" s="530"/>
      <c r="K350" s="530"/>
      <c r="L350" s="530"/>
    </row>
    <row r="351" spans="4:12">
      <c r="D351" s="530"/>
      <c r="E351" s="530"/>
      <c r="F351" s="530"/>
      <c r="G351" s="530"/>
      <c r="H351" s="530"/>
      <c r="I351" s="530"/>
      <c r="J351" s="530"/>
      <c r="K351" s="530"/>
      <c r="L351" s="530"/>
    </row>
    <row r="352" spans="4:12">
      <c r="D352" s="530"/>
      <c r="E352" s="530"/>
      <c r="F352" s="530"/>
      <c r="G352" s="530"/>
      <c r="H352" s="530"/>
      <c r="I352" s="530"/>
      <c r="J352" s="530"/>
      <c r="K352" s="530"/>
      <c r="L352" s="530"/>
    </row>
    <row r="353" spans="4:12">
      <c r="D353" s="530"/>
      <c r="E353" s="530"/>
      <c r="F353" s="530"/>
      <c r="G353" s="530"/>
      <c r="H353" s="530"/>
      <c r="I353" s="530"/>
      <c r="J353" s="530"/>
      <c r="K353" s="530"/>
      <c r="L353" s="530"/>
    </row>
    <row r="354" spans="4:12">
      <c r="D354" s="530"/>
      <c r="E354" s="530"/>
      <c r="F354" s="530"/>
      <c r="G354" s="530"/>
      <c r="H354" s="530"/>
      <c r="I354" s="530"/>
      <c r="J354" s="530"/>
      <c r="K354" s="530"/>
      <c r="L354" s="530"/>
    </row>
    <row r="355" spans="4:12">
      <c r="D355" s="530"/>
      <c r="E355" s="530"/>
      <c r="F355" s="530"/>
      <c r="G355" s="530"/>
      <c r="H355" s="530"/>
      <c r="I355" s="530"/>
      <c r="J355" s="530"/>
      <c r="K355" s="530"/>
      <c r="L355" s="530"/>
    </row>
    <row r="356" spans="4:12">
      <c r="D356" s="530"/>
      <c r="E356" s="530"/>
      <c r="F356" s="530"/>
      <c r="G356" s="530"/>
      <c r="H356" s="530"/>
      <c r="I356" s="530"/>
      <c r="J356" s="530"/>
      <c r="K356" s="530"/>
      <c r="L356" s="530"/>
    </row>
    <row r="357" spans="4:12">
      <c r="D357" s="530"/>
      <c r="E357" s="530"/>
      <c r="F357" s="530"/>
      <c r="G357" s="530"/>
      <c r="H357" s="530"/>
      <c r="I357" s="530"/>
      <c r="J357" s="530"/>
      <c r="K357" s="530"/>
      <c r="L357" s="530"/>
    </row>
    <row r="358" spans="4:12">
      <c r="D358" s="530"/>
      <c r="E358" s="530"/>
      <c r="F358" s="530"/>
      <c r="G358" s="530"/>
      <c r="H358" s="530"/>
      <c r="I358" s="530"/>
      <c r="J358" s="530"/>
      <c r="K358" s="530"/>
      <c r="L358" s="530"/>
    </row>
    <row r="359" spans="4:12">
      <c r="D359" s="530"/>
      <c r="E359" s="530"/>
      <c r="F359" s="530"/>
      <c r="G359" s="530"/>
      <c r="H359" s="530"/>
      <c r="I359" s="530"/>
      <c r="J359" s="530"/>
      <c r="K359" s="530"/>
      <c r="L359" s="530"/>
    </row>
    <row r="360" spans="4:12">
      <c r="D360" s="530"/>
      <c r="E360" s="530"/>
      <c r="F360" s="530"/>
      <c r="G360" s="530"/>
      <c r="H360" s="530"/>
      <c r="I360" s="530"/>
      <c r="J360" s="530"/>
      <c r="K360" s="530"/>
      <c r="L360" s="530"/>
    </row>
    <row r="361" spans="4:12">
      <c r="D361" s="530"/>
      <c r="E361" s="530"/>
      <c r="F361" s="530"/>
      <c r="G361" s="530"/>
      <c r="H361" s="530"/>
      <c r="I361" s="530"/>
      <c r="J361" s="530"/>
      <c r="K361" s="530"/>
      <c r="L361" s="530"/>
    </row>
    <row r="362" spans="4:12">
      <c r="D362" s="530"/>
      <c r="E362" s="530"/>
      <c r="F362" s="530"/>
      <c r="G362" s="530"/>
      <c r="H362" s="530"/>
      <c r="I362" s="530"/>
      <c r="J362" s="530"/>
      <c r="K362" s="530"/>
      <c r="L362" s="530"/>
    </row>
    <row r="363" spans="4:12">
      <c r="D363" s="530"/>
      <c r="E363" s="530"/>
      <c r="F363" s="530"/>
      <c r="G363" s="530"/>
      <c r="H363" s="530"/>
      <c r="I363" s="530"/>
      <c r="J363" s="530"/>
      <c r="K363" s="530"/>
      <c r="L363" s="530"/>
    </row>
    <row r="364" spans="4:12">
      <c r="D364" s="530"/>
      <c r="E364" s="530"/>
      <c r="F364" s="530"/>
      <c r="G364" s="530"/>
      <c r="H364" s="530"/>
      <c r="I364" s="530"/>
      <c r="J364" s="530"/>
      <c r="K364" s="530"/>
      <c r="L364" s="530"/>
    </row>
    <row r="365" spans="4:12">
      <c r="D365" s="530"/>
      <c r="E365" s="530"/>
      <c r="F365" s="530"/>
      <c r="G365" s="530"/>
      <c r="H365" s="530"/>
      <c r="I365" s="530"/>
      <c r="J365" s="530"/>
      <c r="K365" s="530"/>
      <c r="L365" s="530"/>
    </row>
    <row r="366" spans="4:12">
      <c r="D366" s="530"/>
      <c r="E366" s="530"/>
      <c r="F366" s="530"/>
      <c r="G366" s="530"/>
      <c r="H366" s="530"/>
      <c r="I366" s="530"/>
      <c r="J366" s="530"/>
      <c r="K366" s="530"/>
      <c r="L366" s="530"/>
    </row>
    <row r="367" spans="4:12">
      <c r="D367" s="530"/>
      <c r="E367" s="530"/>
      <c r="F367" s="530"/>
      <c r="G367" s="530"/>
      <c r="H367" s="530"/>
      <c r="I367" s="530"/>
      <c r="J367" s="530"/>
      <c r="K367" s="530"/>
      <c r="L367" s="530"/>
    </row>
    <row r="368" spans="4:12">
      <c r="D368" s="530"/>
      <c r="E368" s="530"/>
      <c r="F368" s="530"/>
      <c r="G368" s="530"/>
      <c r="H368" s="530"/>
      <c r="I368" s="530"/>
      <c r="J368" s="530"/>
      <c r="K368" s="530"/>
      <c r="L368" s="530"/>
    </row>
    <row r="369" spans="4:12">
      <c r="D369" s="530"/>
      <c r="E369" s="530"/>
      <c r="F369" s="530"/>
      <c r="G369" s="530"/>
      <c r="H369" s="530"/>
      <c r="I369" s="530"/>
      <c r="J369" s="530"/>
      <c r="K369" s="530"/>
      <c r="L369" s="530"/>
    </row>
    <row r="370" spans="4:12">
      <c r="D370" s="530"/>
      <c r="E370" s="530"/>
      <c r="F370" s="530"/>
      <c r="G370" s="530"/>
      <c r="H370" s="530"/>
      <c r="I370" s="530"/>
      <c r="J370" s="530"/>
      <c r="K370" s="530"/>
      <c r="L370" s="530"/>
    </row>
    <row r="371" spans="4:12">
      <c r="D371" s="530"/>
      <c r="E371" s="530"/>
      <c r="F371" s="530"/>
      <c r="G371" s="530"/>
      <c r="H371" s="530"/>
      <c r="I371" s="530"/>
      <c r="J371" s="530"/>
      <c r="K371" s="530"/>
      <c r="L371" s="530"/>
    </row>
    <row r="372" spans="4:12">
      <c r="D372" s="530"/>
      <c r="E372" s="530"/>
      <c r="F372" s="530"/>
      <c r="G372" s="530"/>
      <c r="H372" s="530"/>
      <c r="I372" s="530"/>
      <c r="J372" s="530"/>
      <c r="K372" s="530"/>
      <c r="L372" s="530"/>
    </row>
    <row r="373" spans="4:12">
      <c r="D373" s="530"/>
      <c r="E373" s="530"/>
      <c r="F373" s="530"/>
      <c r="G373" s="530"/>
      <c r="H373" s="530"/>
      <c r="I373" s="530"/>
      <c r="J373" s="530"/>
      <c r="K373" s="530"/>
      <c r="L373" s="530"/>
    </row>
    <row r="374" spans="4:12">
      <c r="D374" s="530"/>
      <c r="E374" s="530"/>
      <c r="F374" s="530"/>
      <c r="G374" s="530"/>
      <c r="H374" s="530"/>
      <c r="I374" s="530"/>
      <c r="J374" s="530"/>
      <c r="K374" s="530"/>
      <c r="L374" s="530"/>
    </row>
    <row r="375" spans="4:12">
      <c r="D375" s="530"/>
      <c r="E375" s="530"/>
      <c r="F375" s="530"/>
      <c r="G375" s="530"/>
      <c r="H375" s="530"/>
      <c r="I375" s="530"/>
      <c r="J375" s="530"/>
      <c r="K375" s="530"/>
      <c r="L375" s="530"/>
    </row>
    <row r="376" spans="4:12">
      <c r="D376" s="530"/>
      <c r="E376" s="530"/>
      <c r="F376" s="530"/>
      <c r="G376" s="530"/>
      <c r="H376" s="530"/>
      <c r="I376" s="530"/>
      <c r="J376" s="530"/>
      <c r="K376" s="530"/>
      <c r="L376" s="530"/>
    </row>
    <row r="377" spans="4:12">
      <c r="D377" s="530"/>
      <c r="E377" s="530"/>
      <c r="F377" s="530"/>
      <c r="G377" s="530"/>
      <c r="H377" s="530"/>
      <c r="I377" s="530"/>
      <c r="J377" s="530"/>
      <c r="K377" s="530"/>
      <c r="L377" s="530"/>
    </row>
    <row r="378" spans="4:12">
      <c r="D378" s="530"/>
      <c r="E378" s="530"/>
      <c r="F378" s="530"/>
      <c r="G378" s="530"/>
      <c r="H378" s="530"/>
      <c r="I378" s="530"/>
      <c r="J378" s="530"/>
      <c r="K378" s="530"/>
      <c r="L378" s="530"/>
    </row>
    <row r="379" spans="4:12">
      <c r="D379" s="530"/>
      <c r="E379" s="530"/>
      <c r="F379" s="530"/>
      <c r="G379" s="530"/>
      <c r="H379" s="530"/>
      <c r="I379" s="530"/>
      <c r="J379" s="530"/>
      <c r="K379" s="530"/>
      <c r="L379" s="530"/>
    </row>
    <row r="380" spans="4:12">
      <c r="D380" s="530"/>
      <c r="E380" s="530"/>
      <c r="F380" s="530"/>
      <c r="G380" s="530"/>
      <c r="H380" s="530"/>
      <c r="I380" s="530"/>
      <c r="J380" s="530"/>
      <c r="K380" s="530"/>
      <c r="L380" s="530"/>
    </row>
    <row r="381" spans="4:12">
      <c r="D381" s="530"/>
      <c r="E381" s="530"/>
      <c r="F381" s="530"/>
      <c r="G381" s="530"/>
      <c r="H381" s="530"/>
      <c r="I381" s="530"/>
      <c r="J381" s="530"/>
      <c r="K381" s="530"/>
      <c r="L381" s="530"/>
    </row>
    <row r="382" spans="4:12">
      <c r="D382" s="530"/>
      <c r="E382" s="530"/>
      <c r="F382" s="530"/>
      <c r="G382" s="530"/>
      <c r="H382" s="530"/>
      <c r="I382" s="530"/>
      <c r="J382" s="530"/>
      <c r="K382" s="530"/>
      <c r="L382" s="530"/>
    </row>
    <row r="383" spans="4:12">
      <c r="D383" s="530"/>
      <c r="E383" s="530"/>
      <c r="F383" s="530"/>
      <c r="G383" s="530"/>
      <c r="H383" s="530"/>
      <c r="I383" s="530"/>
      <c r="J383" s="530"/>
      <c r="K383" s="530"/>
      <c r="L383" s="530"/>
    </row>
    <row r="384" spans="4:12">
      <c r="D384" s="530"/>
      <c r="E384" s="530"/>
      <c r="F384" s="530"/>
      <c r="G384" s="530"/>
      <c r="H384" s="530"/>
      <c r="I384" s="530"/>
      <c r="J384" s="530"/>
      <c r="K384" s="530"/>
      <c r="L384" s="530"/>
    </row>
    <row r="385" spans="4:12">
      <c r="D385" s="530"/>
      <c r="E385" s="530"/>
      <c r="F385" s="530"/>
      <c r="G385" s="530"/>
      <c r="H385" s="530"/>
      <c r="I385" s="530"/>
      <c r="J385" s="530"/>
      <c r="K385" s="530"/>
      <c r="L385" s="530"/>
    </row>
    <row r="386" spans="4:12">
      <c r="D386" s="530"/>
      <c r="E386" s="530"/>
      <c r="F386" s="530"/>
      <c r="G386" s="530"/>
      <c r="H386" s="530"/>
      <c r="I386" s="530"/>
      <c r="J386" s="530"/>
      <c r="K386" s="530"/>
      <c r="L386" s="530"/>
    </row>
    <row r="387" spans="4:12">
      <c r="D387" s="530"/>
      <c r="E387" s="530"/>
      <c r="F387" s="530"/>
      <c r="G387" s="530"/>
      <c r="H387" s="530"/>
      <c r="I387" s="530"/>
      <c r="J387" s="530"/>
      <c r="K387" s="530"/>
      <c r="L387" s="530"/>
    </row>
    <row r="388" spans="4:12">
      <c r="D388" s="530"/>
      <c r="E388" s="530"/>
      <c r="F388" s="530"/>
      <c r="G388" s="530"/>
      <c r="H388" s="530"/>
      <c r="I388" s="530"/>
      <c r="J388" s="530"/>
      <c r="K388" s="530"/>
      <c r="L388" s="530"/>
    </row>
    <row r="389" spans="4:12">
      <c r="D389" s="530"/>
      <c r="E389" s="530"/>
      <c r="F389" s="530"/>
      <c r="G389" s="530"/>
      <c r="H389" s="530"/>
      <c r="I389" s="530"/>
      <c r="J389" s="530"/>
      <c r="K389" s="530"/>
      <c r="L389" s="530"/>
    </row>
    <row r="390" spans="4:12">
      <c r="D390" s="530"/>
      <c r="E390" s="530"/>
      <c r="F390" s="530"/>
      <c r="G390" s="530"/>
      <c r="H390" s="530"/>
      <c r="I390" s="530"/>
      <c r="J390" s="530"/>
      <c r="K390" s="530"/>
      <c r="L390" s="530"/>
    </row>
    <row r="391" spans="4:12">
      <c r="D391" s="530"/>
      <c r="E391" s="530"/>
      <c r="F391" s="530"/>
      <c r="G391" s="530"/>
      <c r="H391" s="530"/>
      <c r="I391" s="530"/>
      <c r="J391" s="530"/>
      <c r="K391" s="530"/>
      <c r="L391" s="530"/>
    </row>
    <row r="392" spans="4:12">
      <c r="D392" s="530"/>
      <c r="E392" s="530"/>
      <c r="F392" s="530"/>
      <c r="G392" s="530"/>
      <c r="H392" s="530"/>
      <c r="I392" s="530"/>
      <c r="J392" s="530"/>
      <c r="K392" s="530"/>
      <c r="L392" s="530"/>
    </row>
    <row r="393" spans="4:12">
      <c r="D393" s="530"/>
      <c r="E393" s="530"/>
      <c r="F393" s="530"/>
      <c r="G393" s="530"/>
      <c r="H393" s="530"/>
      <c r="I393" s="530"/>
      <c r="J393" s="530"/>
      <c r="K393" s="530"/>
      <c r="L393" s="530"/>
    </row>
    <row r="394" spans="4:12">
      <c r="D394" s="530"/>
      <c r="E394" s="530"/>
      <c r="F394" s="530"/>
      <c r="G394" s="530"/>
      <c r="H394" s="530"/>
      <c r="I394" s="530"/>
      <c r="J394" s="530"/>
      <c r="K394" s="530"/>
      <c r="L394" s="530"/>
    </row>
    <row r="395" spans="4:12">
      <c r="D395" s="530"/>
      <c r="E395" s="530"/>
      <c r="F395" s="530"/>
      <c r="G395" s="530"/>
      <c r="H395" s="530"/>
      <c r="I395" s="530"/>
      <c r="J395" s="530"/>
      <c r="K395" s="530"/>
      <c r="L395" s="530"/>
    </row>
    <row r="396" spans="4:12">
      <c r="D396" s="530"/>
      <c r="E396" s="530"/>
      <c r="F396" s="530"/>
      <c r="G396" s="530"/>
      <c r="H396" s="530"/>
      <c r="I396" s="530"/>
      <c r="J396" s="530"/>
      <c r="K396" s="530"/>
      <c r="L396" s="530"/>
    </row>
    <row r="397" spans="4:12">
      <c r="D397" s="530"/>
      <c r="E397" s="530"/>
      <c r="F397" s="530"/>
      <c r="G397" s="530"/>
      <c r="H397" s="530"/>
      <c r="I397" s="530"/>
      <c r="J397" s="530"/>
      <c r="K397" s="530"/>
      <c r="L397" s="530"/>
    </row>
    <row r="398" spans="4:12">
      <c r="D398" s="530"/>
      <c r="E398" s="530"/>
      <c r="F398" s="530"/>
      <c r="G398" s="530"/>
      <c r="H398" s="530"/>
      <c r="I398" s="530"/>
      <c r="J398" s="530"/>
      <c r="K398" s="530"/>
      <c r="L398" s="530"/>
    </row>
    <row r="399" spans="4:12">
      <c r="D399" s="530"/>
      <c r="E399" s="530"/>
      <c r="F399" s="530"/>
      <c r="G399" s="530"/>
      <c r="H399" s="530"/>
      <c r="I399" s="530"/>
      <c r="J399" s="530"/>
      <c r="K399" s="530"/>
      <c r="L399" s="530"/>
    </row>
    <row r="400" spans="4:12">
      <c r="D400" s="530"/>
      <c r="E400" s="530"/>
      <c r="F400" s="530"/>
      <c r="G400" s="530"/>
      <c r="H400" s="530"/>
      <c r="I400" s="530"/>
      <c r="J400" s="530"/>
      <c r="K400" s="530"/>
      <c r="L400" s="530"/>
    </row>
    <row r="401" spans="4:12">
      <c r="D401" s="530"/>
      <c r="E401" s="530"/>
      <c r="F401" s="530"/>
      <c r="G401" s="530"/>
      <c r="H401" s="530"/>
      <c r="I401" s="530"/>
      <c r="J401" s="530"/>
      <c r="K401" s="530"/>
      <c r="L401" s="530"/>
    </row>
    <row r="402" spans="4:12">
      <c r="D402" s="530"/>
      <c r="E402" s="530"/>
      <c r="F402" s="530"/>
      <c r="G402" s="530"/>
      <c r="H402" s="530"/>
      <c r="I402" s="530"/>
      <c r="J402" s="530"/>
      <c r="K402" s="530"/>
      <c r="L402" s="530"/>
    </row>
    <row r="403" spans="4:12">
      <c r="D403" s="530"/>
      <c r="E403" s="530"/>
      <c r="F403" s="530"/>
      <c r="G403" s="530"/>
      <c r="H403" s="530"/>
      <c r="I403" s="530"/>
      <c r="J403" s="530"/>
      <c r="K403" s="530"/>
      <c r="L403" s="530"/>
    </row>
    <row r="404" spans="4:12">
      <c r="D404" s="530"/>
      <c r="E404" s="530"/>
      <c r="F404" s="530"/>
      <c r="G404" s="530"/>
      <c r="H404" s="530"/>
      <c r="I404" s="530"/>
      <c r="J404" s="530"/>
      <c r="K404" s="530"/>
      <c r="L404" s="530"/>
    </row>
    <row r="405" spans="4:12">
      <c r="D405" s="530"/>
      <c r="E405" s="530"/>
      <c r="F405" s="530"/>
      <c r="G405" s="530"/>
      <c r="H405" s="530"/>
      <c r="I405" s="530"/>
      <c r="J405" s="530"/>
      <c r="K405" s="530"/>
      <c r="L405" s="530"/>
    </row>
    <row r="406" spans="4:12">
      <c r="D406" s="530"/>
      <c r="E406" s="530"/>
      <c r="F406" s="530"/>
      <c r="G406" s="530"/>
      <c r="H406" s="530"/>
      <c r="I406" s="530"/>
      <c r="J406" s="530"/>
      <c r="K406" s="530"/>
      <c r="L406" s="530"/>
    </row>
    <row r="407" spans="4:12">
      <c r="D407" s="530"/>
      <c r="E407" s="530"/>
      <c r="F407" s="530"/>
      <c r="G407" s="530"/>
      <c r="H407" s="530"/>
      <c r="I407" s="530"/>
      <c r="J407" s="530"/>
      <c r="K407" s="530"/>
      <c r="L407" s="530"/>
    </row>
    <row r="408" spans="4:12">
      <c r="D408" s="530"/>
      <c r="E408" s="530"/>
      <c r="F408" s="530"/>
      <c r="G408" s="530"/>
      <c r="H408" s="530"/>
      <c r="I408" s="530"/>
      <c r="J408" s="530"/>
      <c r="K408" s="530"/>
      <c r="L408" s="530"/>
    </row>
    <row r="409" spans="4:12">
      <c r="D409" s="530"/>
      <c r="E409" s="530"/>
      <c r="F409" s="530"/>
      <c r="G409" s="530"/>
      <c r="H409" s="530"/>
      <c r="I409" s="530"/>
      <c r="J409" s="530"/>
      <c r="K409" s="530"/>
      <c r="L409" s="530"/>
    </row>
    <row r="410" spans="4:12">
      <c r="D410" s="530"/>
      <c r="E410" s="530"/>
      <c r="F410" s="530"/>
      <c r="G410" s="530"/>
      <c r="H410" s="530"/>
      <c r="I410" s="530"/>
      <c r="J410" s="530"/>
      <c r="K410" s="530"/>
      <c r="L410" s="530"/>
    </row>
    <row r="411" spans="4:12">
      <c r="D411" s="530"/>
      <c r="E411" s="530"/>
      <c r="F411" s="530"/>
      <c r="G411" s="530"/>
      <c r="H411" s="530"/>
      <c r="I411" s="530"/>
      <c r="J411" s="530"/>
      <c r="K411" s="530"/>
      <c r="L411" s="530"/>
    </row>
    <row r="412" spans="4:12">
      <c r="D412" s="530"/>
      <c r="E412" s="530"/>
      <c r="F412" s="530"/>
      <c r="G412" s="530"/>
      <c r="H412" s="530"/>
      <c r="I412" s="530"/>
      <c r="J412" s="530"/>
      <c r="K412" s="530"/>
      <c r="L412" s="530"/>
    </row>
    <row r="413" spans="4:12">
      <c r="D413" s="530"/>
      <c r="E413" s="530"/>
      <c r="F413" s="530"/>
      <c r="G413" s="530"/>
      <c r="H413" s="530"/>
      <c r="I413" s="530"/>
      <c r="J413" s="530"/>
      <c r="K413" s="530"/>
      <c r="L413" s="530"/>
    </row>
    <row r="414" spans="4:12">
      <c r="D414" s="530"/>
      <c r="E414" s="530"/>
      <c r="F414" s="530"/>
      <c r="G414" s="530"/>
      <c r="H414" s="530"/>
      <c r="I414" s="530"/>
      <c r="J414" s="530"/>
      <c r="K414" s="530"/>
      <c r="L414" s="530"/>
    </row>
    <row r="415" spans="4:12">
      <c r="D415" s="530"/>
      <c r="E415" s="530"/>
      <c r="F415" s="530"/>
      <c r="G415" s="530"/>
      <c r="H415" s="530"/>
      <c r="I415" s="530"/>
      <c r="J415" s="530"/>
      <c r="K415" s="530"/>
      <c r="L415" s="530"/>
    </row>
    <row r="416" spans="4:12">
      <c r="D416" s="530"/>
      <c r="E416" s="530"/>
      <c r="F416" s="530"/>
      <c r="G416" s="530"/>
      <c r="H416" s="530"/>
      <c r="I416" s="530"/>
      <c r="J416" s="530"/>
      <c r="K416" s="530"/>
      <c r="L416" s="530"/>
    </row>
    <row r="417" spans="4:12">
      <c r="D417" s="530"/>
      <c r="E417" s="530"/>
      <c r="F417" s="530"/>
      <c r="G417" s="530"/>
      <c r="H417" s="530"/>
      <c r="I417" s="530"/>
      <c r="J417" s="530"/>
      <c r="K417" s="530"/>
      <c r="L417" s="530"/>
    </row>
    <row r="418" spans="4:12">
      <c r="D418" s="530"/>
      <c r="E418" s="530"/>
      <c r="F418" s="530"/>
      <c r="G418" s="530"/>
      <c r="H418" s="530"/>
      <c r="I418" s="530"/>
      <c r="J418" s="530"/>
      <c r="K418" s="530"/>
      <c r="L418" s="530"/>
    </row>
    <row r="419" spans="4:12">
      <c r="D419" s="530"/>
      <c r="E419" s="530"/>
      <c r="F419" s="530"/>
      <c r="G419" s="530"/>
      <c r="H419" s="530"/>
      <c r="I419" s="530"/>
      <c r="J419" s="530"/>
      <c r="K419" s="530"/>
      <c r="L419" s="530"/>
    </row>
    <row r="420" spans="4:12">
      <c r="D420" s="530"/>
      <c r="E420" s="530"/>
      <c r="F420" s="530"/>
      <c r="G420" s="530"/>
      <c r="H420" s="530"/>
      <c r="I420" s="530"/>
      <c r="J420" s="530"/>
      <c r="K420" s="530"/>
      <c r="L420" s="530"/>
    </row>
    <row r="421" spans="4:12">
      <c r="D421" s="530"/>
      <c r="E421" s="530"/>
      <c r="F421" s="530"/>
      <c r="G421" s="530"/>
      <c r="H421" s="530"/>
      <c r="I421" s="530"/>
      <c r="J421" s="530"/>
      <c r="K421" s="530"/>
      <c r="L421" s="530"/>
    </row>
    <row r="422" spans="4:12">
      <c r="D422" s="530"/>
      <c r="E422" s="530"/>
      <c r="F422" s="530"/>
      <c r="G422" s="530"/>
      <c r="H422" s="530"/>
      <c r="I422" s="530"/>
      <c r="J422" s="530"/>
      <c r="K422" s="530"/>
      <c r="L422" s="530"/>
    </row>
    <row r="423" spans="4:12">
      <c r="D423" s="530"/>
      <c r="E423" s="530"/>
      <c r="F423" s="530"/>
      <c r="G423" s="530"/>
      <c r="H423" s="530"/>
      <c r="I423" s="530"/>
      <c r="J423" s="530"/>
      <c r="K423" s="530"/>
      <c r="L423" s="530"/>
    </row>
    <row r="424" spans="4:12">
      <c r="D424" s="530"/>
      <c r="E424" s="530"/>
      <c r="F424" s="530"/>
      <c r="G424" s="530"/>
      <c r="H424" s="530"/>
      <c r="I424" s="530"/>
      <c r="J424" s="530"/>
      <c r="K424" s="530"/>
      <c r="L424" s="530"/>
    </row>
    <row r="425" spans="4:12">
      <c r="D425" s="530"/>
      <c r="E425" s="530"/>
      <c r="F425" s="530"/>
      <c r="G425" s="530"/>
      <c r="H425" s="530"/>
      <c r="I425" s="530"/>
      <c r="J425" s="530"/>
      <c r="K425" s="530"/>
      <c r="L425" s="530"/>
    </row>
    <row r="426" spans="4:12">
      <c r="D426" s="530"/>
      <c r="E426" s="530"/>
      <c r="F426" s="530"/>
      <c r="G426" s="530"/>
      <c r="H426" s="530"/>
      <c r="I426" s="530"/>
      <c r="J426" s="530"/>
      <c r="K426" s="530"/>
      <c r="L426" s="530"/>
    </row>
    <row r="427" spans="4:12">
      <c r="D427" s="530"/>
      <c r="E427" s="530"/>
      <c r="F427" s="530"/>
      <c r="G427" s="530"/>
      <c r="H427" s="530"/>
      <c r="I427" s="530"/>
      <c r="J427" s="530"/>
      <c r="K427" s="530"/>
      <c r="L427" s="530"/>
    </row>
    <row r="428" spans="4:12">
      <c r="D428" s="530"/>
      <c r="E428" s="530"/>
      <c r="F428" s="530"/>
      <c r="G428" s="530"/>
      <c r="H428" s="530"/>
      <c r="I428" s="530"/>
      <c r="J428" s="530"/>
      <c r="K428" s="530"/>
      <c r="L428" s="530"/>
    </row>
    <row r="429" spans="4:12">
      <c r="D429" s="530"/>
      <c r="E429" s="530"/>
      <c r="F429" s="530"/>
      <c r="G429" s="530"/>
      <c r="H429" s="530"/>
      <c r="I429" s="530"/>
      <c r="J429" s="530"/>
      <c r="K429" s="530"/>
      <c r="L429" s="530"/>
    </row>
    <row r="430" spans="4:12">
      <c r="D430" s="530"/>
      <c r="E430" s="530"/>
      <c r="F430" s="530"/>
      <c r="G430" s="530"/>
      <c r="H430" s="530"/>
      <c r="I430" s="530"/>
      <c r="J430" s="530"/>
      <c r="K430" s="530"/>
      <c r="L430" s="530"/>
    </row>
    <row r="431" spans="4:12">
      <c r="D431" s="530"/>
      <c r="E431" s="530"/>
      <c r="F431" s="530"/>
      <c r="G431" s="530"/>
      <c r="H431" s="530"/>
      <c r="I431" s="530"/>
      <c r="J431" s="530"/>
      <c r="K431" s="530"/>
      <c r="L431" s="530"/>
    </row>
    <row r="432" spans="4:12">
      <c r="D432" s="530"/>
      <c r="E432" s="530"/>
      <c r="F432" s="530"/>
      <c r="G432" s="530"/>
      <c r="H432" s="530"/>
      <c r="I432" s="530"/>
      <c r="J432" s="530"/>
      <c r="K432" s="530"/>
      <c r="L432" s="530"/>
    </row>
  </sheetData>
  <mergeCells count="112">
    <mergeCell ref="A16:C16"/>
    <mergeCell ref="M16:O16"/>
    <mergeCell ref="A17:A20"/>
    <mergeCell ref="O17:O20"/>
    <mergeCell ref="A21:C21"/>
    <mergeCell ref="M21:O21"/>
    <mergeCell ref="O4:O7"/>
    <mergeCell ref="D5:F5"/>
    <mergeCell ref="G5:I5"/>
    <mergeCell ref="J5:L5"/>
    <mergeCell ref="N8:O8"/>
    <mergeCell ref="A13:A15"/>
    <mergeCell ref="O13:O15"/>
    <mergeCell ref="M18:N18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A34:A35"/>
    <mergeCell ref="O34:O35"/>
    <mergeCell ref="A36:C36"/>
    <mergeCell ref="M36:O36"/>
    <mergeCell ref="A37:A41"/>
    <mergeCell ref="O37:O41"/>
    <mergeCell ref="M30:M33"/>
    <mergeCell ref="N30:N33"/>
    <mergeCell ref="O30:O33"/>
    <mergeCell ref="D31:F31"/>
    <mergeCell ref="G31:I31"/>
    <mergeCell ref="J31:L31"/>
    <mergeCell ref="A23:A26"/>
    <mergeCell ref="O23:O26"/>
    <mergeCell ref="A27:C27"/>
    <mergeCell ref="M27:O27"/>
    <mergeCell ref="A30:A33"/>
    <mergeCell ref="B30:B33"/>
    <mergeCell ref="C30:C33"/>
    <mergeCell ref="D30:F30"/>
    <mergeCell ref="G30:I30"/>
    <mergeCell ref="J30:L30"/>
    <mergeCell ref="A46:A48"/>
    <mergeCell ref="O46:O48"/>
    <mergeCell ref="A49:C49"/>
    <mergeCell ref="M49:O49"/>
    <mergeCell ref="A50:A54"/>
    <mergeCell ref="O50:O54"/>
    <mergeCell ref="A42:B42"/>
    <mergeCell ref="N42:O42"/>
    <mergeCell ref="A43:A44"/>
    <mergeCell ref="O43:O44"/>
    <mergeCell ref="A45:B45"/>
    <mergeCell ref="N45:O45"/>
    <mergeCell ref="M53:N53"/>
    <mergeCell ref="M54:N54"/>
    <mergeCell ref="O58:O61"/>
    <mergeCell ref="D59:F59"/>
    <mergeCell ref="G59:I59"/>
    <mergeCell ref="J59:L59"/>
    <mergeCell ref="A64:A66"/>
    <mergeCell ref="O64:O66"/>
    <mergeCell ref="A55:C55"/>
    <mergeCell ref="M55:O55"/>
    <mergeCell ref="A58:A61"/>
    <mergeCell ref="B58:B61"/>
    <mergeCell ref="C58:C61"/>
    <mergeCell ref="D58:F58"/>
    <mergeCell ref="G58:I58"/>
    <mergeCell ref="J58:L58"/>
    <mergeCell ref="M58:M61"/>
    <mergeCell ref="N58:N61"/>
    <mergeCell ref="A71:C71"/>
    <mergeCell ref="M71:O71"/>
    <mergeCell ref="A72:A75"/>
    <mergeCell ref="O72:O75"/>
    <mergeCell ref="A76:C76"/>
    <mergeCell ref="M76:O76"/>
    <mergeCell ref="A67:C67"/>
    <mergeCell ref="M67:O67"/>
    <mergeCell ref="A68:C68"/>
    <mergeCell ref="M68:O68"/>
    <mergeCell ref="A69:L69"/>
    <mergeCell ref="M69:O69"/>
    <mergeCell ref="M81:M84"/>
    <mergeCell ref="N81:N84"/>
    <mergeCell ref="O81:O84"/>
    <mergeCell ref="D82:F82"/>
    <mergeCell ref="G82:I82"/>
    <mergeCell ref="J82:L82"/>
    <mergeCell ref="A81:A84"/>
    <mergeCell ref="B81:B84"/>
    <mergeCell ref="C81:C84"/>
    <mergeCell ref="D81:F81"/>
    <mergeCell ref="G81:I81"/>
    <mergeCell ref="J81:L81"/>
    <mergeCell ref="A85:A87"/>
    <mergeCell ref="O85:O87"/>
    <mergeCell ref="A94:B94"/>
    <mergeCell ref="M94:O94"/>
    <mergeCell ref="A97:C97"/>
    <mergeCell ref="M97:O97"/>
    <mergeCell ref="A98:C98"/>
    <mergeCell ref="M98:O98"/>
    <mergeCell ref="A88:B88"/>
    <mergeCell ref="N88:O88"/>
    <mergeCell ref="A89:A93"/>
    <mergeCell ref="O89:O93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2400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59"/>
  <sheetViews>
    <sheetView rightToLeft="1" view="pageBreakPreview" topLeftCell="A7" zoomScale="90" zoomScaleNormal="60" zoomScaleSheetLayoutView="90" workbookViewId="0">
      <selection activeCell="R101" sqref="R101"/>
    </sheetView>
  </sheetViews>
  <sheetFormatPr defaultRowHeight="12.75"/>
  <cols>
    <col min="1" max="1" width="30.7109375" customWidth="1"/>
    <col min="2" max="10" width="9.7109375" customWidth="1"/>
    <col min="11" max="11" width="30.7109375" customWidth="1"/>
    <col min="228" max="228" width="29.42578125" customWidth="1"/>
    <col min="229" max="240" width="10.140625" customWidth="1"/>
    <col min="241" max="241" width="8.140625" customWidth="1"/>
    <col min="484" max="484" width="29.42578125" customWidth="1"/>
    <col min="485" max="496" width="10.140625" customWidth="1"/>
    <col min="497" max="497" width="8.140625" customWidth="1"/>
    <col min="740" max="740" width="29.42578125" customWidth="1"/>
    <col min="741" max="752" width="10.140625" customWidth="1"/>
    <col min="753" max="753" width="8.140625" customWidth="1"/>
    <col min="996" max="996" width="29.42578125" customWidth="1"/>
    <col min="997" max="1008" width="10.140625" customWidth="1"/>
    <col min="1009" max="1009" width="8.140625" customWidth="1"/>
    <col min="1252" max="1252" width="29.42578125" customWidth="1"/>
    <col min="1253" max="1264" width="10.140625" customWidth="1"/>
    <col min="1265" max="1265" width="8.140625" customWidth="1"/>
    <col min="1508" max="1508" width="29.42578125" customWidth="1"/>
    <col min="1509" max="1520" width="10.140625" customWidth="1"/>
    <col min="1521" max="1521" width="8.140625" customWidth="1"/>
    <col min="1764" max="1764" width="29.42578125" customWidth="1"/>
    <col min="1765" max="1776" width="10.140625" customWidth="1"/>
    <col min="1777" max="1777" width="8.140625" customWidth="1"/>
    <col min="2020" max="2020" width="29.42578125" customWidth="1"/>
    <col min="2021" max="2032" width="10.140625" customWidth="1"/>
    <col min="2033" max="2033" width="8.140625" customWidth="1"/>
    <col min="2276" max="2276" width="29.42578125" customWidth="1"/>
    <col min="2277" max="2288" width="10.140625" customWidth="1"/>
    <col min="2289" max="2289" width="8.140625" customWidth="1"/>
    <col min="2532" max="2532" width="29.42578125" customWidth="1"/>
    <col min="2533" max="2544" width="10.140625" customWidth="1"/>
    <col min="2545" max="2545" width="8.140625" customWidth="1"/>
    <col min="2788" max="2788" width="29.42578125" customWidth="1"/>
    <col min="2789" max="2800" width="10.140625" customWidth="1"/>
    <col min="2801" max="2801" width="8.140625" customWidth="1"/>
    <col min="3044" max="3044" width="29.42578125" customWidth="1"/>
    <col min="3045" max="3056" width="10.140625" customWidth="1"/>
    <col min="3057" max="3057" width="8.140625" customWidth="1"/>
    <col min="3300" max="3300" width="29.42578125" customWidth="1"/>
    <col min="3301" max="3312" width="10.140625" customWidth="1"/>
    <col min="3313" max="3313" width="8.140625" customWidth="1"/>
    <col min="3556" max="3556" width="29.42578125" customWidth="1"/>
    <col min="3557" max="3568" width="10.140625" customWidth="1"/>
    <col min="3569" max="3569" width="8.140625" customWidth="1"/>
    <col min="3812" max="3812" width="29.42578125" customWidth="1"/>
    <col min="3813" max="3824" width="10.140625" customWidth="1"/>
    <col min="3825" max="3825" width="8.140625" customWidth="1"/>
    <col min="4068" max="4068" width="29.42578125" customWidth="1"/>
    <col min="4069" max="4080" width="10.140625" customWidth="1"/>
    <col min="4081" max="4081" width="8.140625" customWidth="1"/>
    <col min="4324" max="4324" width="29.42578125" customWidth="1"/>
    <col min="4325" max="4336" width="10.140625" customWidth="1"/>
    <col min="4337" max="4337" width="8.140625" customWidth="1"/>
    <col min="4580" max="4580" width="29.42578125" customWidth="1"/>
    <col min="4581" max="4592" width="10.140625" customWidth="1"/>
    <col min="4593" max="4593" width="8.140625" customWidth="1"/>
    <col min="4836" max="4836" width="29.42578125" customWidth="1"/>
    <col min="4837" max="4848" width="10.140625" customWidth="1"/>
    <col min="4849" max="4849" width="8.140625" customWidth="1"/>
    <col min="5092" max="5092" width="29.42578125" customWidth="1"/>
    <col min="5093" max="5104" width="10.140625" customWidth="1"/>
    <col min="5105" max="5105" width="8.140625" customWidth="1"/>
    <col min="5348" max="5348" width="29.42578125" customWidth="1"/>
    <col min="5349" max="5360" width="10.140625" customWidth="1"/>
    <col min="5361" max="5361" width="8.140625" customWidth="1"/>
    <col min="5604" max="5604" width="29.42578125" customWidth="1"/>
    <col min="5605" max="5616" width="10.140625" customWidth="1"/>
    <col min="5617" max="5617" width="8.140625" customWidth="1"/>
    <col min="5860" max="5860" width="29.42578125" customWidth="1"/>
    <col min="5861" max="5872" width="10.140625" customWidth="1"/>
    <col min="5873" max="5873" width="8.140625" customWidth="1"/>
    <col min="6116" max="6116" width="29.42578125" customWidth="1"/>
    <col min="6117" max="6128" width="10.140625" customWidth="1"/>
    <col min="6129" max="6129" width="8.140625" customWidth="1"/>
    <col min="6372" max="6372" width="29.42578125" customWidth="1"/>
    <col min="6373" max="6384" width="10.140625" customWidth="1"/>
    <col min="6385" max="6385" width="8.140625" customWidth="1"/>
    <col min="6628" max="6628" width="29.42578125" customWidth="1"/>
    <col min="6629" max="6640" width="10.140625" customWidth="1"/>
    <col min="6641" max="6641" width="8.140625" customWidth="1"/>
    <col min="6884" max="6884" width="29.42578125" customWidth="1"/>
    <col min="6885" max="6896" width="10.140625" customWidth="1"/>
    <col min="6897" max="6897" width="8.140625" customWidth="1"/>
    <col min="7140" max="7140" width="29.42578125" customWidth="1"/>
    <col min="7141" max="7152" width="10.140625" customWidth="1"/>
    <col min="7153" max="7153" width="8.140625" customWidth="1"/>
    <col min="7396" max="7396" width="29.42578125" customWidth="1"/>
    <col min="7397" max="7408" width="10.140625" customWidth="1"/>
    <col min="7409" max="7409" width="8.140625" customWidth="1"/>
    <col min="7652" max="7652" width="29.42578125" customWidth="1"/>
    <col min="7653" max="7664" width="10.140625" customWidth="1"/>
    <col min="7665" max="7665" width="8.140625" customWidth="1"/>
    <col min="7908" max="7908" width="29.42578125" customWidth="1"/>
    <col min="7909" max="7920" width="10.140625" customWidth="1"/>
    <col min="7921" max="7921" width="8.140625" customWidth="1"/>
    <col min="8164" max="8164" width="29.42578125" customWidth="1"/>
    <col min="8165" max="8176" width="10.140625" customWidth="1"/>
    <col min="8177" max="8177" width="8.140625" customWidth="1"/>
    <col min="8420" max="8420" width="29.42578125" customWidth="1"/>
    <col min="8421" max="8432" width="10.140625" customWidth="1"/>
    <col min="8433" max="8433" width="8.140625" customWidth="1"/>
    <col min="8676" max="8676" width="29.42578125" customWidth="1"/>
    <col min="8677" max="8688" width="10.140625" customWidth="1"/>
    <col min="8689" max="8689" width="8.140625" customWidth="1"/>
    <col min="8932" max="8932" width="29.42578125" customWidth="1"/>
    <col min="8933" max="8944" width="10.140625" customWidth="1"/>
    <col min="8945" max="8945" width="8.140625" customWidth="1"/>
    <col min="9188" max="9188" width="29.42578125" customWidth="1"/>
    <col min="9189" max="9200" width="10.140625" customWidth="1"/>
    <col min="9201" max="9201" width="8.140625" customWidth="1"/>
    <col min="9444" max="9444" width="29.42578125" customWidth="1"/>
    <col min="9445" max="9456" width="10.140625" customWidth="1"/>
    <col min="9457" max="9457" width="8.140625" customWidth="1"/>
    <col min="9700" max="9700" width="29.42578125" customWidth="1"/>
    <col min="9701" max="9712" width="10.140625" customWidth="1"/>
    <col min="9713" max="9713" width="8.140625" customWidth="1"/>
    <col min="9956" max="9956" width="29.42578125" customWidth="1"/>
    <col min="9957" max="9968" width="10.140625" customWidth="1"/>
    <col min="9969" max="9969" width="8.140625" customWidth="1"/>
    <col min="10212" max="10212" width="29.42578125" customWidth="1"/>
    <col min="10213" max="10224" width="10.140625" customWidth="1"/>
    <col min="10225" max="10225" width="8.140625" customWidth="1"/>
    <col min="10468" max="10468" width="29.42578125" customWidth="1"/>
    <col min="10469" max="10480" width="10.140625" customWidth="1"/>
    <col min="10481" max="10481" width="8.140625" customWidth="1"/>
    <col min="10724" max="10724" width="29.42578125" customWidth="1"/>
    <col min="10725" max="10736" width="10.140625" customWidth="1"/>
    <col min="10737" max="10737" width="8.140625" customWidth="1"/>
    <col min="10980" max="10980" width="29.42578125" customWidth="1"/>
    <col min="10981" max="10992" width="10.140625" customWidth="1"/>
    <col min="10993" max="10993" width="8.140625" customWidth="1"/>
    <col min="11236" max="11236" width="29.42578125" customWidth="1"/>
    <col min="11237" max="11248" width="10.140625" customWidth="1"/>
    <col min="11249" max="11249" width="8.140625" customWidth="1"/>
    <col min="11492" max="11492" width="29.42578125" customWidth="1"/>
    <col min="11493" max="11504" width="10.140625" customWidth="1"/>
    <col min="11505" max="11505" width="8.140625" customWidth="1"/>
    <col min="11748" max="11748" width="29.42578125" customWidth="1"/>
    <col min="11749" max="11760" width="10.140625" customWidth="1"/>
    <col min="11761" max="11761" width="8.140625" customWidth="1"/>
    <col min="12004" max="12004" width="29.42578125" customWidth="1"/>
    <col min="12005" max="12016" width="10.140625" customWidth="1"/>
    <col min="12017" max="12017" width="8.140625" customWidth="1"/>
    <col min="12260" max="12260" width="29.42578125" customWidth="1"/>
    <col min="12261" max="12272" width="10.140625" customWidth="1"/>
    <col min="12273" max="12273" width="8.140625" customWidth="1"/>
    <col min="12516" max="12516" width="29.42578125" customWidth="1"/>
    <col min="12517" max="12528" width="10.140625" customWidth="1"/>
    <col min="12529" max="12529" width="8.140625" customWidth="1"/>
    <col min="12772" max="12772" width="29.42578125" customWidth="1"/>
    <col min="12773" max="12784" width="10.140625" customWidth="1"/>
    <col min="12785" max="12785" width="8.140625" customWidth="1"/>
    <col min="13028" max="13028" width="29.42578125" customWidth="1"/>
    <col min="13029" max="13040" width="10.140625" customWidth="1"/>
    <col min="13041" max="13041" width="8.140625" customWidth="1"/>
    <col min="13284" max="13284" width="29.42578125" customWidth="1"/>
    <col min="13285" max="13296" width="10.140625" customWidth="1"/>
    <col min="13297" max="13297" width="8.140625" customWidth="1"/>
    <col min="13540" max="13540" width="29.42578125" customWidth="1"/>
    <col min="13541" max="13552" width="10.140625" customWidth="1"/>
    <col min="13553" max="13553" width="8.140625" customWidth="1"/>
    <col min="13796" max="13796" width="29.42578125" customWidth="1"/>
    <col min="13797" max="13808" width="10.140625" customWidth="1"/>
    <col min="13809" max="13809" width="8.140625" customWidth="1"/>
    <col min="14052" max="14052" width="29.42578125" customWidth="1"/>
    <col min="14053" max="14064" width="10.140625" customWidth="1"/>
    <col min="14065" max="14065" width="8.140625" customWidth="1"/>
    <col min="14308" max="14308" width="29.42578125" customWidth="1"/>
    <col min="14309" max="14320" width="10.140625" customWidth="1"/>
    <col min="14321" max="14321" width="8.140625" customWidth="1"/>
    <col min="14564" max="14564" width="29.42578125" customWidth="1"/>
    <col min="14565" max="14576" width="10.140625" customWidth="1"/>
    <col min="14577" max="14577" width="8.140625" customWidth="1"/>
    <col min="14820" max="14820" width="29.42578125" customWidth="1"/>
    <col min="14821" max="14832" width="10.140625" customWidth="1"/>
    <col min="14833" max="14833" width="8.140625" customWidth="1"/>
    <col min="15076" max="15076" width="29.42578125" customWidth="1"/>
    <col min="15077" max="15088" width="10.140625" customWidth="1"/>
    <col min="15089" max="15089" width="8.140625" customWidth="1"/>
    <col min="15332" max="15332" width="29.42578125" customWidth="1"/>
    <col min="15333" max="15344" width="10.140625" customWidth="1"/>
    <col min="15345" max="15345" width="8.140625" customWidth="1"/>
    <col min="15588" max="15588" width="29.42578125" customWidth="1"/>
    <col min="15589" max="15600" width="10.140625" customWidth="1"/>
    <col min="15601" max="15601" width="8.140625" customWidth="1"/>
    <col min="15844" max="15844" width="29.42578125" customWidth="1"/>
    <col min="15845" max="15856" width="10.140625" customWidth="1"/>
    <col min="15857" max="15857" width="8.140625" customWidth="1"/>
    <col min="16100" max="16100" width="29.42578125" customWidth="1"/>
    <col min="16101" max="16112" width="10.140625" customWidth="1"/>
    <col min="16113" max="16113" width="8.140625" customWidth="1"/>
  </cols>
  <sheetData>
    <row r="1" spans="1:11" s="2" customFormat="1" ht="27.75" customHeight="1">
      <c r="A1" s="2693" t="s">
        <v>1940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2" customFormat="1" ht="37.5" customHeight="1">
      <c r="A2" s="2691" t="s">
        <v>1941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182" customFormat="1" ht="22.5" customHeight="1" thickBot="1">
      <c r="A3" s="20" t="s">
        <v>2268</v>
      </c>
      <c r="B3" s="1470"/>
      <c r="C3" s="1470"/>
      <c r="D3" s="1470"/>
      <c r="E3" s="1470"/>
      <c r="F3" s="1470"/>
      <c r="G3" s="1470"/>
      <c r="H3" s="1470"/>
      <c r="I3" s="1470"/>
      <c r="J3" s="1470"/>
      <c r="K3" s="78" t="s">
        <v>2269</v>
      </c>
    </row>
    <row r="4" spans="1:11" s="3" customFormat="1" ht="17.25" customHeight="1" thickTop="1">
      <c r="A4" s="2692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47</v>
      </c>
      <c r="I4" s="2692"/>
      <c r="J4" s="2692"/>
      <c r="K4" s="2874" t="s">
        <v>502</v>
      </c>
    </row>
    <row r="5" spans="1:11" s="3" customFormat="1" ht="16.5" customHeight="1">
      <c r="A5" s="2693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1" s="3" customFormat="1" ht="18" customHeight="1">
      <c r="A6" s="2693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5"/>
    </row>
    <row r="7" spans="1:11" s="3" customFormat="1" ht="21" customHeight="1" thickBot="1">
      <c r="A7" s="2694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6"/>
    </row>
    <row r="8" spans="1:11" ht="20.25" customHeight="1">
      <c r="A8" s="40" t="s">
        <v>48</v>
      </c>
      <c r="B8" s="39"/>
      <c r="C8" s="39"/>
      <c r="D8" s="39"/>
      <c r="E8" s="39"/>
      <c r="F8" s="39"/>
      <c r="G8" s="39"/>
      <c r="H8" s="39"/>
      <c r="I8" s="39"/>
      <c r="J8" s="40"/>
      <c r="K8" s="127" t="s">
        <v>504</v>
      </c>
    </row>
    <row r="9" spans="1:11" ht="20.25" customHeight="1">
      <c r="A9" s="407" t="s">
        <v>56</v>
      </c>
      <c r="B9" s="200">
        <v>32</v>
      </c>
      <c r="C9" s="200">
        <v>42</v>
      </c>
      <c r="D9" s="200">
        <v>74</v>
      </c>
      <c r="E9" s="200">
        <v>0</v>
      </c>
      <c r="F9" s="200">
        <v>0</v>
      </c>
      <c r="G9" s="200">
        <v>0</v>
      </c>
      <c r="H9" s="200">
        <f>SUM(E9,B9)</f>
        <v>32</v>
      </c>
      <c r="I9" s="200">
        <f t="shared" ref="I9:J21" si="0">SUM(F9,C9)</f>
        <v>42</v>
      </c>
      <c r="J9" s="200">
        <f t="shared" si="0"/>
        <v>74</v>
      </c>
      <c r="K9" s="42" t="s">
        <v>589</v>
      </c>
    </row>
    <row r="10" spans="1:11" ht="20.25" customHeight="1">
      <c r="A10" s="1804" t="s">
        <v>58</v>
      </c>
      <c r="B10" s="1809">
        <v>19</v>
      </c>
      <c r="C10" s="1809">
        <v>31</v>
      </c>
      <c r="D10" s="1809">
        <v>50</v>
      </c>
      <c r="E10" s="1809">
        <v>0</v>
      </c>
      <c r="F10" s="1809">
        <v>0</v>
      </c>
      <c r="G10" s="1809">
        <v>0</v>
      </c>
      <c r="H10" s="1809">
        <f>SUM(E10,B10)</f>
        <v>19</v>
      </c>
      <c r="I10" s="1809">
        <f t="shared" ref="I10" si="1">SUM(F10,C10)</f>
        <v>31</v>
      </c>
      <c r="J10" s="1809">
        <f t="shared" ref="J10" si="2">SUM(G10,D10)</f>
        <v>50</v>
      </c>
      <c r="K10" s="1512" t="s">
        <v>481</v>
      </c>
    </row>
    <row r="11" spans="1:11" ht="20.25" customHeight="1">
      <c r="A11" s="407" t="s">
        <v>59</v>
      </c>
      <c r="B11" s="200">
        <v>24</v>
      </c>
      <c r="C11" s="200">
        <v>84</v>
      </c>
      <c r="D11" s="200">
        <v>108</v>
      </c>
      <c r="E11" s="200">
        <v>0</v>
      </c>
      <c r="F11" s="200">
        <v>0</v>
      </c>
      <c r="G11" s="200">
        <v>0</v>
      </c>
      <c r="H11" s="200">
        <f t="shared" ref="H11:H21" si="3">SUM(E11,B11)</f>
        <v>24</v>
      </c>
      <c r="I11" s="200">
        <f t="shared" si="0"/>
        <v>84</v>
      </c>
      <c r="J11" s="200">
        <f t="shared" si="0"/>
        <v>108</v>
      </c>
      <c r="K11" s="42" t="s">
        <v>482</v>
      </c>
    </row>
    <row r="12" spans="1:11" ht="20.25" customHeight="1">
      <c r="A12" s="407" t="s">
        <v>60</v>
      </c>
      <c r="B12" s="200">
        <v>53</v>
      </c>
      <c r="C12" s="200">
        <v>69</v>
      </c>
      <c r="D12" s="200">
        <v>122</v>
      </c>
      <c r="E12" s="200">
        <v>0</v>
      </c>
      <c r="F12" s="200">
        <v>0</v>
      </c>
      <c r="G12" s="200">
        <v>0</v>
      </c>
      <c r="H12" s="200">
        <f t="shared" si="3"/>
        <v>53</v>
      </c>
      <c r="I12" s="200">
        <f t="shared" si="0"/>
        <v>69</v>
      </c>
      <c r="J12" s="200">
        <f t="shared" si="0"/>
        <v>122</v>
      </c>
      <c r="K12" s="42" t="s">
        <v>483</v>
      </c>
    </row>
    <row r="13" spans="1:11" ht="20.25" customHeight="1">
      <c r="A13" s="200" t="s">
        <v>64</v>
      </c>
      <c r="B13" s="200">
        <v>116</v>
      </c>
      <c r="C13" s="200">
        <v>86</v>
      </c>
      <c r="D13" s="200">
        <v>202</v>
      </c>
      <c r="E13" s="200">
        <v>0</v>
      </c>
      <c r="F13" s="200">
        <v>0</v>
      </c>
      <c r="G13" s="200">
        <v>0</v>
      </c>
      <c r="H13" s="200">
        <f t="shared" si="3"/>
        <v>116</v>
      </c>
      <c r="I13" s="200">
        <f t="shared" si="0"/>
        <v>86</v>
      </c>
      <c r="J13" s="200">
        <f t="shared" si="0"/>
        <v>202</v>
      </c>
      <c r="K13" s="414" t="s">
        <v>527</v>
      </c>
    </row>
    <row r="14" spans="1:11" ht="20.25" customHeight="1">
      <c r="A14" s="407" t="s">
        <v>1241</v>
      </c>
      <c r="B14" s="200">
        <v>29</v>
      </c>
      <c r="C14" s="200">
        <v>43</v>
      </c>
      <c r="D14" s="200">
        <v>72</v>
      </c>
      <c r="E14" s="200">
        <v>0</v>
      </c>
      <c r="F14" s="200">
        <v>0</v>
      </c>
      <c r="G14" s="200">
        <v>0</v>
      </c>
      <c r="H14" s="200">
        <f t="shared" si="3"/>
        <v>29</v>
      </c>
      <c r="I14" s="200">
        <f t="shared" si="0"/>
        <v>43</v>
      </c>
      <c r="J14" s="200">
        <f t="shared" si="0"/>
        <v>72</v>
      </c>
      <c r="K14" s="42" t="s">
        <v>1242</v>
      </c>
    </row>
    <row r="15" spans="1:11" ht="20.25" customHeight="1">
      <c r="A15" s="407" t="s">
        <v>63</v>
      </c>
      <c r="B15" s="200">
        <v>72</v>
      </c>
      <c r="C15" s="200">
        <v>176</v>
      </c>
      <c r="D15" s="200">
        <v>248</v>
      </c>
      <c r="E15" s="200">
        <v>0</v>
      </c>
      <c r="F15" s="200">
        <v>0</v>
      </c>
      <c r="G15" s="200">
        <v>0</v>
      </c>
      <c r="H15" s="200">
        <f t="shared" si="3"/>
        <v>72</v>
      </c>
      <c r="I15" s="200">
        <f t="shared" si="0"/>
        <v>176</v>
      </c>
      <c r="J15" s="200">
        <f t="shared" si="0"/>
        <v>248</v>
      </c>
      <c r="K15" s="42" t="s">
        <v>487</v>
      </c>
    </row>
    <row r="16" spans="1:11" ht="20.25" customHeight="1">
      <c r="A16" s="407" t="s">
        <v>182</v>
      </c>
      <c r="B16" s="200">
        <v>23</v>
      </c>
      <c r="C16" s="200">
        <v>38</v>
      </c>
      <c r="D16" s="200">
        <v>61</v>
      </c>
      <c r="E16" s="200">
        <v>0</v>
      </c>
      <c r="F16" s="200">
        <v>0</v>
      </c>
      <c r="G16" s="200">
        <v>0</v>
      </c>
      <c r="H16" s="200">
        <f t="shared" si="3"/>
        <v>23</v>
      </c>
      <c r="I16" s="200">
        <f t="shared" si="0"/>
        <v>38</v>
      </c>
      <c r="J16" s="200">
        <f t="shared" si="0"/>
        <v>61</v>
      </c>
      <c r="K16" s="42" t="s">
        <v>680</v>
      </c>
    </row>
    <row r="17" spans="1:14" ht="20.25" customHeight="1">
      <c r="A17" s="407" t="s">
        <v>137</v>
      </c>
      <c r="B17" s="200">
        <v>78</v>
      </c>
      <c r="C17" s="200">
        <v>128</v>
      </c>
      <c r="D17" s="200">
        <v>206</v>
      </c>
      <c r="E17" s="200">
        <v>0</v>
      </c>
      <c r="F17" s="200">
        <v>0</v>
      </c>
      <c r="G17" s="200">
        <v>0</v>
      </c>
      <c r="H17" s="200">
        <f t="shared" si="3"/>
        <v>78</v>
      </c>
      <c r="I17" s="200">
        <f t="shared" si="0"/>
        <v>128</v>
      </c>
      <c r="J17" s="200">
        <f t="shared" si="0"/>
        <v>206</v>
      </c>
      <c r="K17" s="42" t="s">
        <v>1222</v>
      </c>
    </row>
    <row r="18" spans="1:14" ht="20.25" customHeight="1">
      <c r="A18" s="407" t="s">
        <v>26</v>
      </c>
      <c r="B18" s="21">
        <v>159</v>
      </c>
      <c r="C18" s="21">
        <v>592</v>
      </c>
      <c r="D18" s="200">
        <v>751</v>
      </c>
      <c r="E18" s="200">
        <v>0</v>
      </c>
      <c r="F18" s="200">
        <v>0</v>
      </c>
      <c r="G18" s="200">
        <v>0</v>
      </c>
      <c r="H18" s="200">
        <f>SUM(E18,B18)</f>
        <v>159</v>
      </c>
      <c r="I18" s="200">
        <f>SUM(F18,C18)</f>
        <v>592</v>
      </c>
      <c r="J18" s="200">
        <f t="shared" si="0"/>
        <v>751</v>
      </c>
      <c r="K18" s="42" t="s">
        <v>1224</v>
      </c>
    </row>
    <row r="19" spans="1:14" ht="20.25" customHeight="1">
      <c r="A19" s="407" t="s">
        <v>65</v>
      </c>
      <c r="B19" s="200">
        <v>186</v>
      </c>
      <c r="C19" s="200">
        <v>322</v>
      </c>
      <c r="D19" s="200">
        <v>508</v>
      </c>
      <c r="E19" s="200">
        <v>0</v>
      </c>
      <c r="F19" s="200">
        <v>0</v>
      </c>
      <c r="G19" s="200">
        <v>0</v>
      </c>
      <c r="H19" s="200">
        <f t="shared" si="3"/>
        <v>186</v>
      </c>
      <c r="I19" s="200">
        <f t="shared" si="0"/>
        <v>322</v>
      </c>
      <c r="J19" s="200">
        <f t="shared" si="0"/>
        <v>508</v>
      </c>
      <c r="K19" s="42" t="s">
        <v>1168</v>
      </c>
    </row>
    <row r="20" spans="1:14" ht="20.25" customHeight="1">
      <c r="A20" s="1810" t="s">
        <v>67</v>
      </c>
      <c r="B20" s="998">
        <v>55</v>
      </c>
      <c r="C20" s="998">
        <v>51</v>
      </c>
      <c r="D20" s="1809">
        <v>106</v>
      </c>
      <c r="E20" s="998">
        <v>0</v>
      </c>
      <c r="F20" s="998">
        <v>0</v>
      </c>
      <c r="G20" s="998">
        <v>0</v>
      </c>
      <c r="H20" s="1809">
        <f t="shared" ref="H20" si="4">SUM(E20,B20)</f>
        <v>55</v>
      </c>
      <c r="I20" s="1809">
        <f t="shared" ref="I20" si="5">SUM(F20,C20)</f>
        <v>51</v>
      </c>
      <c r="J20" s="1809">
        <f t="shared" ref="J20" si="6">SUM(G20,D20)</f>
        <v>106</v>
      </c>
      <c r="K20" s="877" t="s">
        <v>494</v>
      </c>
    </row>
    <row r="21" spans="1:14" ht="20.25" customHeight="1">
      <c r="A21" s="137" t="s">
        <v>68</v>
      </c>
      <c r="B21" s="41">
        <v>61</v>
      </c>
      <c r="C21" s="41">
        <v>99</v>
      </c>
      <c r="D21" s="998">
        <v>160</v>
      </c>
      <c r="E21" s="41">
        <v>0</v>
      </c>
      <c r="F21" s="41">
        <v>0</v>
      </c>
      <c r="G21" s="41">
        <v>0</v>
      </c>
      <c r="H21" s="41">
        <f t="shared" si="3"/>
        <v>61</v>
      </c>
      <c r="I21" s="41">
        <f t="shared" si="0"/>
        <v>99</v>
      </c>
      <c r="J21" s="41">
        <f t="shared" si="0"/>
        <v>160</v>
      </c>
      <c r="K21" s="128" t="s">
        <v>496</v>
      </c>
    </row>
    <row r="22" spans="1:14" ht="20.25" customHeight="1">
      <c r="A22" s="200" t="s">
        <v>40</v>
      </c>
      <c r="B22" s="200">
        <v>56</v>
      </c>
      <c r="C22" s="200">
        <v>31</v>
      </c>
      <c r="D22" s="200">
        <v>87</v>
      </c>
      <c r="E22" s="200">
        <v>0</v>
      </c>
      <c r="F22" s="200">
        <v>0</v>
      </c>
      <c r="G22" s="200">
        <v>0</v>
      </c>
      <c r="H22" s="200">
        <f>SUM(E22,B22)</f>
        <v>56</v>
      </c>
      <c r="I22" s="200">
        <f>SUM(F22,C22)</f>
        <v>31</v>
      </c>
      <c r="J22" s="200">
        <f>SUM(G22,D22)</f>
        <v>87</v>
      </c>
      <c r="K22" s="521" t="s">
        <v>1202</v>
      </c>
    </row>
    <row r="23" spans="1:14" ht="20.25" customHeight="1" thickBot="1">
      <c r="A23" s="160" t="s">
        <v>50</v>
      </c>
      <c r="B23" s="206">
        <f t="shared" ref="B23:J23" si="7">SUM(B9:B21)</f>
        <v>907</v>
      </c>
      <c r="C23" s="206">
        <f t="shared" si="7"/>
        <v>1761</v>
      </c>
      <c r="D23" s="206">
        <f t="shared" si="7"/>
        <v>2668</v>
      </c>
      <c r="E23" s="206">
        <f t="shared" si="7"/>
        <v>0</v>
      </c>
      <c r="F23" s="206">
        <f t="shared" si="7"/>
        <v>0</v>
      </c>
      <c r="G23" s="206">
        <f t="shared" si="7"/>
        <v>0</v>
      </c>
      <c r="H23" s="206">
        <f t="shared" si="7"/>
        <v>907</v>
      </c>
      <c r="I23" s="206">
        <f t="shared" si="7"/>
        <v>1761</v>
      </c>
      <c r="J23" s="206">
        <f t="shared" si="7"/>
        <v>2668</v>
      </c>
      <c r="K23" s="206" t="s">
        <v>500</v>
      </c>
    </row>
    <row r="24" spans="1:14" ht="22.5" customHeight="1" thickTop="1">
      <c r="A24" s="400"/>
      <c r="B24" s="121"/>
      <c r="C24" s="121"/>
      <c r="D24" s="121"/>
      <c r="E24" s="121"/>
      <c r="F24" s="121"/>
      <c r="G24" s="121"/>
      <c r="H24" s="121"/>
      <c r="I24" s="121"/>
      <c r="J24" s="121"/>
      <c r="K24" s="35"/>
    </row>
    <row r="25" spans="1:14" s="3" customFormat="1" ht="22.5" customHeight="1">
      <c r="A25" s="1489"/>
      <c r="B25" s="1489"/>
      <c r="C25" s="1491"/>
      <c r="D25" s="1491"/>
      <c r="E25" s="1491"/>
      <c r="F25" s="1491"/>
      <c r="G25" s="1491"/>
      <c r="H25" s="1491"/>
      <c r="I25" s="1491"/>
      <c r="J25" s="1491"/>
      <c r="K25" s="759"/>
      <c r="L25" s="744"/>
      <c r="M25" s="449"/>
      <c r="N25" s="449"/>
    </row>
    <row r="26" spans="1:14" s="3" customFormat="1" ht="22.5" customHeight="1">
      <c r="A26" s="2113"/>
      <c r="B26" s="2113"/>
      <c r="C26" s="2114"/>
      <c r="D26" s="2114"/>
      <c r="E26" s="2114"/>
      <c r="F26" s="2114"/>
      <c r="G26" s="2114"/>
      <c r="H26" s="2114"/>
      <c r="I26" s="2114"/>
      <c r="J26" s="2114"/>
      <c r="K26" s="759"/>
      <c r="L26" s="2114"/>
      <c r="M26" s="449"/>
      <c r="N26" s="449"/>
    </row>
    <row r="27" spans="1:14" s="3" customFormat="1" ht="22.5" customHeight="1">
      <c r="A27" s="2173"/>
      <c r="B27" s="2173"/>
      <c r="C27" s="2179"/>
      <c r="D27" s="2179"/>
      <c r="E27" s="2179"/>
      <c r="F27" s="2179"/>
      <c r="G27" s="2179"/>
      <c r="H27" s="2179"/>
      <c r="I27" s="2179"/>
      <c r="J27" s="2179"/>
      <c r="K27" s="2206"/>
      <c r="L27" s="2179"/>
      <c r="M27" s="449"/>
      <c r="N27" s="449"/>
    </row>
    <row r="28" spans="1:14" s="3" customFormat="1" ht="22.5" customHeight="1">
      <c r="A28" s="2436"/>
      <c r="B28" s="2436"/>
      <c r="C28" s="2441"/>
      <c r="D28" s="2441"/>
      <c r="E28" s="2441"/>
      <c r="F28" s="2441"/>
      <c r="G28" s="2441"/>
      <c r="H28" s="2441"/>
      <c r="I28" s="2441"/>
      <c r="J28" s="2441"/>
      <c r="K28" s="2464"/>
      <c r="L28" s="2441"/>
      <c r="M28" s="449"/>
      <c r="N28" s="449"/>
    </row>
    <row r="29" spans="1:14" s="3" customFormat="1" ht="22.5" customHeight="1">
      <c r="A29" s="2436"/>
      <c r="B29" s="2436"/>
      <c r="C29" s="2441"/>
      <c r="D29" s="2441"/>
      <c r="E29" s="2441"/>
      <c r="F29" s="2441"/>
      <c r="G29" s="2441"/>
      <c r="H29" s="2441"/>
      <c r="I29" s="2441"/>
      <c r="J29" s="2441"/>
      <c r="K29" s="2464"/>
      <c r="L29" s="2441"/>
      <c r="M29" s="449"/>
      <c r="N29" s="449"/>
    </row>
    <row r="30" spans="1:14" s="3" customFormat="1" ht="22.5" customHeight="1" thickBot="1">
      <c r="A30" s="1478" t="s">
        <v>2270</v>
      </c>
      <c r="B30" s="1478"/>
      <c r="C30" s="1470"/>
      <c r="D30" s="1470"/>
      <c r="E30" s="1470"/>
      <c r="F30" s="1470"/>
      <c r="G30" s="1470"/>
      <c r="H30" s="1470"/>
      <c r="I30" s="1470"/>
      <c r="J30" s="1470"/>
      <c r="K30" s="450" t="s">
        <v>2271</v>
      </c>
      <c r="L30" s="1491"/>
      <c r="M30" s="449"/>
      <c r="N30" s="449"/>
    </row>
    <row r="31" spans="1:14" s="3" customFormat="1" ht="20.25" customHeight="1" thickTop="1">
      <c r="A31" s="2692" t="s">
        <v>53</v>
      </c>
      <c r="B31" s="2692" t="s">
        <v>45</v>
      </c>
      <c r="C31" s="2692"/>
      <c r="D31" s="2692"/>
      <c r="E31" s="2692" t="s">
        <v>46</v>
      </c>
      <c r="F31" s="2692"/>
      <c r="G31" s="2692"/>
      <c r="H31" s="2692" t="s">
        <v>47</v>
      </c>
      <c r="I31" s="2692"/>
      <c r="J31" s="2692"/>
      <c r="K31" s="2874" t="s">
        <v>502</v>
      </c>
    </row>
    <row r="32" spans="1:14" s="3" customFormat="1" ht="20.25" customHeight="1">
      <c r="A32" s="2693"/>
      <c r="B32" s="2693" t="s">
        <v>1673</v>
      </c>
      <c r="C32" s="2693"/>
      <c r="D32" s="2693"/>
      <c r="E32" s="2693" t="s">
        <v>463</v>
      </c>
      <c r="F32" s="2693"/>
      <c r="G32" s="2693"/>
      <c r="H32" s="2693" t="s">
        <v>464</v>
      </c>
      <c r="I32" s="2693"/>
      <c r="J32" s="2693"/>
      <c r="K32" s="2875"/>
    </row>
    <row r="33" spans="1:11" s="3" customFormat="1" ht="20.25" customHeight="1">
      <c r="A33" s="2693"/>
      <c r="B33" s="739" t="s">
        <v>931</v>
      </c>
      <c r="C33" s="739" t="s">
        <v>1126</v>
      </c>
      <c r="D33" s="1374" t="s">
        <v>954</v>
      </c>
      <c r="E33" s="739" t="s">
        <v>931</v>
      </c>
      <c r="F33" s="739" t="s">
        <v>1126</v>
      </c>
      <c r="G33" s="1374" t="s">
        <v>954</v>
      </c>
      <c r="H33" s="739" t="s">
        <v>931</v>
      </c>
      <c r="I33" s="739" t="s">
        <v>1126</v>
      </c>
      <c r="J33" s="1374" t="s">
        <v>954</v>
      </c>
      <c r="K33" s="2875"/>
    </row>
    <row r="34" spans="1:11" s="3" customFormat="1" ht="20.25" customHeight="1" thickBot="1">
      <c r="A34" s="2694"/>
      <c r="B34" s="415" t="s">
        <v>934</v>
      </c>
      <c r="C34" s="415" t="s">
        <v>935</v>
      </c>
      <c r="D34" s="415" t="s">
        <v>936</v>
      </c>
      <c r="E34" s="415" t="s">
        <v>934</v>
      </c>
      <c r="F34" s="415" t="s">
        <v>935</v>
      </c>
      <c r="G34" s="415" t="s">
        <v>936</v>
      </c>
      <c r="H34" s="415" t="s">
        <v>934</v>
      </c>
      <c r="I34" s="415" t="s">
        <v>935</v>
      </c>
      <c r="J34" s="415" t="s">
        <v>936</v>
      </c>
      <c r="K34" s="2876"/>
    </row>
    <row r="35" spans="1:11" ht="29.25" customHeight="1">
      <c r="A35" s="407" t="s">
        <v>51</v>
      </c>
      <c r="B35" s="200"/>
      <c r="C35" s="200"/>
      <c r="D35" s="200"/>
      <c r="E35" s="200"/>
      <c r="F35" s="200"/>
      <c r="G35" s="200"/>
      <c r="H35" s="200"/>
      <c r="I35" s="200"/>
      <c r="J35" s="200"/>
      <c r="K35" s="42" t="s">
        <v>582</v>
      </c>
    </row>
    <row r="36" spans="1:11" ht="31.5" customHeight="1">
      <c r="A36" s="407" t="s">
        <v>65</v>
      </c>
      <c r="B36" s="407">
        <v>22</v>
      </c>
      <c r="C36" s="407">
        <v>8</v>
      </c>
      <c r="D36" s="407">
        <v>30</v>
      </c>
      <c r="E36" s="407">
        <v>0</v>
      </c>
      <c r="F36" s="407">
        <v>0</v>
      </c>
      <c r="G36" s="407">
        <v>0</v>
      </c>
      <c r="H36" s="407">
        <f>SUM(E36,B36)</f>
        <v>22</v>
      </c>
      <c r="I36" s="407">
        <f t="shared" ref="I36:J43" si="8">SUM(F36,C36)</f>
        <v>8</v>
      </c>
      <c r="J36" s="407">
        <f t="shared" si="8"/>
        <v>30</v>
      </c>
      <c r="K36" s="42" t="s">
        <v>1168</v>
      </c>
    </row>
    <row r="37" spans="1:11" ht="31.5" customHeight="1">
      <c r="A37" s="1804" t="s">
        <v>67</v>
      </c>
      <c r="B37" s="1804">
        <v>50</v>
      </c>
      <c r="C37" s="1804">
        <v>17</v>
      </c>
      <c r="D37" s="1804">
        <v>67</v>
      </c>
      <c r="E37" s="1804">
        <v>0</v>
      </c>
      <c r="F37" s="1804">
        <v>0</v>
      </c>
      <c r="G37" s="1804">
        <v>0</v>
      </c>
      <c r="H37" s="1804">
        <f>SUM(E37,B37)</f>
        <v>50</v>
      </c>
      <c r="I37" s="1804">
        <f t="shared" ref="I37" si="9">SUM(F37,C37)</f>
        <v>17</v>
      </c>
      <c r="J37" s="1804">
        <f t="shared" ref="J37" si="10">SUM(G37,D37)</f>
        <v>67</v>
      </c>
      <c r="K37" s="1512" t="s">
        <v>494</v>
      </c>
    </row>
    <row r="38" spans="1:11" ht="31.5" customHeight="1">
      <c r="A38" s="200" t="s">
        <v>64</v>
      </c>
      <c r="B38" s="407">
        <v>47</v>
      </c>
      <c r="C38" s="407">
        <v>17</v>
      </c>
      <c r="D38" s="407">
        <v>64</v>
      </c>
      <c r="E38" s="1804">
        <v>0</v>
      </c>
      <c r="F38" s="1804">
        <v>0</v>
      </c>
      <c r="G38" s="1804">
        <v>0</v>
      </c>
      <c r="H38" s="407">
        <f t="shared" ref="H38:H43" si="11">SUM(E38,B38)</f>
        <v>47</v>
      </c>
      <c r="I38" s="407">
        <f t="shared" si="8"/>
        <v>17</v>
      </c>
      <c r="J38" s="407">
        <f t="shared" si="8"/>
        <v>64</v>
      </c>
      <c r="K38" s="414" t="s">
        <v>527</v>
      </c>
    </row>
    <row r="39" spans="1:11" ht="31.5" customHeight="1">
      <c r="A39" s="407" t="s">
        <v>63</v>
      </c>
      <c r="B39" s="407">
        <v>150</v>
      </c>
      <c r="C39" s="407">
        <v>52</v>
      </c>
      <c r="D39" s="407">
        <v>202</v>
      </c>
      <c r="E39" s="1804">
        <v>0</v>
      </c>
      <c r="F39" s="1804">
        <v>0</v>
      </c>
      <c r="G39" s="1804">
        <v>0</v>
      </c>
      <c r="H39" s="407">
        <f t="shared" si="11"/>
        <v>150</v>
      </c>
      <c r="I39" s="407">
        <f t="shared" si="8"/>
        <v>52</v>
      </c>
      <c r="J39" s="407">
        <f t="shared" si="8"/>
        <v>202</v>
      </c>
      <c r="K39" s="42" t="s">
        <v>487</v>
      </c>
    </row>
    <row r="40" spans="1:11" ht="31.5" customHeight="1">
      <c r="A40" s="407" t="s">
        <v>182</v>
      </c>
      <c r="B40" s="407">
        <v>27</v>
      </c>
      <c r="C40" s="407">
        <v>20</v>
      </c>
      <c r="D40" s="407">
        <v>47</v>
      </c>
      <c r="E40" s="1804">
        <v>0</v>
      </c>
      <c r="F40" s="1804">
        <v>0</v>
      </c>
      <c r="G40" s="1804">
        <v>0</v>
      </c>
      <c r="H40" s="407">
        <f t="shared" si="11"/>
        <v>27</v>
      </c>
      <c r="I40" s="407">
        <f t="shared" si="8"/>
        <v>20</v>
      </c>
      <c r="J40" s="407">
        <f t="shared" si="8"/>
        <v>47</v>
      </c>
      <c r="K40" s="42" t="s">
        <v>680</v>
      </c>
    </row>
    <row r="41" spans="1:11" ht="31.5" customHeight="1">
      <c r="A41" s="1804" t="s">
        <v>137</v>
      </c>
      <c r="B41" s="1804">
        <v>8</v>
      </c>
      <c r="C41" s="1804">
        <v>13</v>
      </c>
      <c r="D41" s="1804">
        <v>21</v>
      </c>
      <c r="E41" s="1804">
        <v>0</v>
      </c>
      <c r="F41" s="1804">
        <v>0</v>
      </c>
      <c r="G41" s="1804">
        <v>0</v>
      </c>
      <c r="H41" s="1804">
        <f t="shared" ref="H41" si="12">SUM(E41,B41)</f>
        <v>8</v>
      </c>
      <c r="I41" s="1804">
        <f t="shared" ref="I41" si="13">SUM(F41,C41)</f>
        <v>13</v>
      </c>
      <c r="J41" s="1804">
        <f t="shared" ref="J41" si="14">SUM(G41,D41)</f>
        <v>21</v>
      </c>
      <c r="K41" s="1512" t="s">
        <v>1222</v>
      </c>
    </row>
    <row r="42" spans="1:11" ht="30" customHeight="1">
      <c r="A42" s="407" t="s">
        <v>26</v>
      </c>
      <c r="B42" s="407">
        <v>88</v>
      </c>
      <c r="C42" s="407">
        <v>72</v>
      </c>
      <c r="D42" s="407">
        <v>160</v>
      </c>
      <c r="E42" s="407">
        <v>0</v>
      </c>
      <c r="F42" s="407">
        <v>0</v>
      </c>
      <c r="G42" s="407">
        <v>0</v>
      </c>
      <c r="H42" s="407">
        <f t="shared" si="11"/>
        <v>88</v>
      </c>
      <c r="I42" s="407">
        <f t="shared" si="8"/>
        <v>72</v>
      </c>
      <c r="J42" s="407">
        <f t="shared" si="8"/>
        <v>160</v>
      </c>
      <c r="K42" s="42" t="s">
        <v>1224</v>
      </c>
    </row>
    <row r="43" spans="1:11" ht="25.5" customHeight="1">
      <c r="A43" s="407" t="s">
        <v>68</v>
      </c>
      <c r="B43" s="407">
        <v>91</v>
      </c>
      <c r="C43" s="407">
        <v>19</v>
      </c>
      <c r="D43" s="407">
        <v>110</v>
      </c>
      <c r="E43" s="407">
        <v>0</v>
      </c>
      <c r="F43" s="407">
        <v>0</v>
      </c>
      <c r="G43" s="407">
        <v>0</v>
      </c>
      <c r="H43" s="407">
        <f t="shared" si="11"/>
        <v>91</v>
      </c>
      <c r="I43" s="407">
        <f t="shared" si="8"/>
        <v>19</v>
      </c>
      <c r="J43" s="407">
        <f t="shared" si="8"/>
        <v>110</v>
      </c>
      <c r="K43" s="42" t="s">
        <v>496</v>
      </c>
    </row>
    <row r="44" spans="1:11" ht="25.5" customHeight="1" thickBot="1">
      <c r="A44" s="137" t="s">
        <v>52</v>
      </c>
      <c r="B44" s="137">
        <f>SUM(B36:B43)</f>
        <v>483</v>
      </c>
      <c r="C44" s="137">
        <f t="shared" ref="C44:J44" si="15">SUM(C36:C43)</f>
        <v>218</v>
      </c>
      <c r="D44" s="137">
        <f t="shared" si="15"/>
        <v>701</v>
      </c>
      <c r="E44" s="137">
        <f t="shared" si="15"/>
        <v>0</v>
      </c>
      <c r="F44" s="137">
        <f t="shared" si="15"/>
        <v>0</v>
      </c>
      <c r="G44" s="137">
        <f t="shared" si="15"/>
        <v>0</v>
      </c>
      <c r="H44" s="137">
        <f t="shared" si="15"/>
        <v>483</v>
      </c>
      <c r="I44" s="137">
        <f t="shared" si="15"/>
        <v>218</v>
      </c>
      <c r="J44" s="137">
        <f t="shared" si="15"/>
        <v>701</v>
      </c>
      <c r="K44" s="128" t="s">
        <v>588</v>
      </c>
    </row>
    <row r="45" spans="1:11" ht="25.5" customHeight="1" thickBot="1">
      <c r="A45" s="34" t="s">
        <v>218</v>
      </c>
      <c r="B45" s="34">
        <f t="shared" ref="B45:J45" si="16">SUM(B44,B23)</f>
        <v>1390</v>
      </c>
      <c r="C45" s="34">
        <f t="shared" si="16"/>
        <v>1979</v>
      </c>
      <c r="D45" s="34">
        <f t="shared" si="16"/>
        <v>3369</v>
      </c>
      <c r="E45" s="34">
        <f t="shared" si="16"/>
        <v>0</v>
      </c>
      <c r="F45" s="34">
        <f t="shared" si="16"/>
        <v>0</v>
      </c>
      <c r="G45" s="34">
        <f t="shared" si="16"/>
        <v>0</v>
      </c>
      <c r="H45" s="34">
        <f t="shared" si="16"/>
        <v>1390</v>
      </c>
      <c r="I45" s="34">
        <f t="shared" si="16"/>
        <v>1979</v>
      </c>
      <c r="J45" s="34">
        <f t="shared" si="16"/>
        <v>3369</v>
      </c>
      <c r="K45" s="1432" t="s">
        <v>2351</v>
      </c>
    </row>
    <row r="46" spans="1:11" ht="13.5" thickTop="1"/>
    <row r="59" spans="1:10">
      <c r="A59" s="3301"/>
      <c r="B59" s="3301"/>
      <c r="C59" s="3301"/>
      <c r="D59" s="3301"/>
      <c r="E59" s="3301"/>
      <c r="F59" s="3301"/>
      <c r="G59" s="3301"/>
      <c r="H59" s="3301"/>
      <c r="I59" s="3301"/>
      <c r="J59" s="3301"/>
    </row>
  </sheetData>
  <mergeCells count="19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  <mergeCell ref="B31:D31"/>
    <mergeCell ref="A31:A34"/>
    <mergeCell ref="A59:J59"/>
    <mergeCell ref="K31:K34"/>
    <mergeCell ref="B32:D32"/>
    <mergeCell ref="E32:G32"/>
    <mergeCell ref="H32:J32"/>
    <mergeCell ref="H31:J31"/>
    <mergeCell ref="E31:G31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300"/>
  <sheetViews>
    <sheetView rightToLeft="1" view="pageBreakPreview" topLeftCell="A89" zoomScale="75" zoomScaleNormal="60" zoomScaleSheetLayoutView="75" workbookViewId="0">
      <selection activeCell="R101" sqref="R101"/>
    </sheetView>
  </sheetViews>
  <sheetFormatPr defaultRowHeight="18.75"/>
  <cols>
    <col min="1" max="1" width="13.5703125" style="559" customWidth="1"/>
    <col min="2" max="2" width="19.140625" style="559" customWidth="1"/>
    <col min="3" max="3" width="11.7109375" style="559" customWidth="1"/>
    <col min="4" max="6" width="8.85546875" style="559" customWidth="1"/>
    <col min="7" max="8" width="8.28515625" style="559" customWidth="1"/>
    <col min="9" max="9" width="6.7109375" style="559" customWidth="1"/>
    <col min="10" max="11" width="8.85546875" style="549" customWidth="1"/>
    <col min="12" max="12" width="7.7109375" style="549" customWidth="1"/>
    <col min="13" max="13" width="12.7109375" style="549" customWidth="1"/>
    <col min="14" max="14" width="26.7109375" style="549" customWidth="1"/>
    <col min="15" max="15" width="18.5703125" style="549" customWidth="1"/>
    <col min="16" max="194" width="9.140625" style="535"/>
    <col min="195" max="195" width="16.42578125" style="535" customWidth="1"/>
    <col min="196" max="196" width="19.85546875" style="535" customWidth="1"/>
    <col min="197" max="197" width="9.85546875" style="535" customWidth="1"/>
    <col min="198" max="209" width="10" style="535" customWidth="1"/>
    <col min="210" max="450" width="9.140625" style="535"/>
    <col min="451" max="451" width="16.42578125" style="535" customWidth="1"/>
    <col min="452" max="452" width="19.85546875" style="535" customWidth="1"/>
    <col min="453" max="453" width="9.85546875" style="535" customWidth="1"/>
    <col min="454" max="465" width="10" style="535" customWidth="1"/>
    <col min="466" max="706" width="9.140625" style="535"/>
    <col min="707" max="707" width="16.42578125" style="535" customWidth="1"/>
    <col min="708" max="708" width="19.85546875" style="535" customWidth="1"/>
    <col min="709" max="709" width="9.85546875" style="535" customWidth="1"/>
    <col min="710" max="721" width="10" style="535" customWidth="1"/>
    <col min="722" max="962" width="9.140625" style="535"/>
    <col min="963" max="963" width="16.42578125" style="535" customWidth="1"/>
    <col min="964" max="964" width="19.85546875" style="535" customWidth="1"/>
    <col min="965" max="965" width="9.85546875" style="535" customWidth="1"/>
    <col min="966" max="977" width="10" style="535" customWidth="1"/>
    <col min="978" max="1218" width="9.140625" style="535"/>
    <col min="1219" max="1219" width="16.42578125" style="535" customWidth="1"/>
    <col min="1220" max="1220" width="19.85546875" style="535" customWidth="1"/>
    <col min="1221" max="1221" width="9.85546875" style="535" customWidth="1"/>
    <col min="1222" max="1233" width="10" style="535" customWidth="1"/>
    <col min="1234" max="1474" width="9.140625" style="535"/>
    <col min="1475" max="1475" width="16.42578125" style="535" customWidth="1"/>
    <col min="1476" max="1476" width="19.85546875" style="535" customWidth="1"/>
    <col min="1477" max="1477" width="9.85546875" style="535" customWidth="1"/>
    <col min="1478" max="1489" width="10" style="535" customWidth="1"/>
    <col min="1490" max="1730" width="9.140625" style="535"/>
    <col min="1731" max="1731" width="16.42578125" style="535" customWidth="1"/>
    <col min="1732" max="1732" width="19.85546875" style="535" customWidth="1"/>
    <col min="1733" max="1733" width="9.85546875" style="535" customWidth="1"/>
    <col min="1734" max="1745" width="10" style="535" customWidth="1"/>
    <col min="1746" max="1986" width="9.140625" style="535"/>
    <col min="1987" max="1987" width="16.42578125" style="535" customWidth="1"/>
    <col min="1988" max="1988" width="19.85546875" style="535" customWidth="1"/>
    <col min="1989" max="1989" width="9.85546875" style="535" customWidth="1"/>
    <col min="1990" max="2001" width="10" style="535" customWidth="1"/>
    <col min="2002" max="2242" width="9.140625" style="535"/>
    <col min="2243" max="2243" width="16.42578125" style="535" customWidth="1"/>
    <col min="2244" max="2244" width="19.85546875" style="535" customWidth="1"/>
    <col min="2245" max="2245" width="9.85546875" style="535" customWidth="1"/>
    <col min="2246" max="2257" width="10" style="535" customWidth="1"/>
    <col min="2258" max="2498" width="9.140625" style="535"/>
    <col min="2499" max="2499" width="16.42578125" style="535" customWidth="1"/>
    <col min="2500" max="2500" width="19.85546875" style="535" customWidth="1"/>
    <col min="2501" max="2501" width="9.85546875" style="535" customWidth="1"/>
    <col min="2502" max="2513" width="10" style="535" customWidth="1"/>
    <col min="2514" max="2754" width="9.140625" style="535"/>
    <col min="2755" max="2755" width="16.42578125" style="535" customWidth="1"/>
    <col min="2756" max="2756" width="19.85546875" style="535" customWidth="1"/>
    <col min="2757" max="2757" width="9.85546875" style="535" customWidth="1"/>
    <col min="2758" max="2769" width="10" style="535" customWidth="1"/>
    <col min="2770" max="3010" width="9.140625" style="535"/>
    <col min="3011" max="3011" width="16.42578125" style="535" customWidth="1"/>
    <col min="3012" max="3012" width="19.85546875" style="535" customWidth="1"/>
    <col min="3013" max="3013" width="9.85546875" style="535" customWidth="1"/>
    <col min="3014" max="3025" width="10" style="535" customWidth="1"/>
    <col min="3026" max="3266" width="9.140625" style="535"/>
    <col min="3267" max="3267" width="16.42578125" style="535" customWidth="1"/>
    <col min="3268" max="3268" width="19.85546875" style="535" customWidth="1"/>
    <col min="3269" max="3269" width="9.85546875" style="535" customWidth="1"/>
    <col min="3270" max="3281" width="10" style="535" customWidth="1"/>
    <col min="3282" max="3522" width="9.140625" style="535"/>
    <col min="3523" max="3523" width="16.42578125" style="535" customWidth="1"/>
    <col min="3524" max="3524" width="19.85546875" style="535" customWidth="1"/>
    <col min="3525" max="3525" width="9.85546875" style="535" customWidth="1"/>
    <col min="3526" max="3537" width="10" style="535" customWidth="1"/>
    <col min="3538" max="3778" width="9.140625" style="535"/>
    <col min="3779" max="3779" width="16.42578125" style="535" customWidth="1"/>
    <col min="3780" max="3780" width="19.85546875" style="535" customWidth="1"/>
    <col min="3781" max="3781" width="9.85546875" style="535" customWidth="1"/>
    <col min="3782" max="3793" width="10" style="535" customWidth="1"/>
    <col min="3794" max="4034" width="9.140625" style="535"/>
    <col min="4035" max="4035" width="16.42578125" style="535" customWidth="1"/>
    <col min="4036" max="4036" width="19.85546875" style="535" customWidth="1"/>
    <col min="4037" max="4037" width="9.85546875" style="535" customWidth="1"/>
    <col min="4038" max="4049" width="10" style="535" customWidth="1"/>
    <col min="4050" max="4290" width="9.140625" style="535"/>
    <col min="4291" max="4291" width="16.42578125" style="535" customWidth="1"/>
    <col min="4292" max="4292" width="19.85546875" style="535" customWidth="1"/>
    <col min="4293" max="4293" width="9.85546875" style="535" customWidth="1"/>
    <col min="4294" max="4305" width="10" style="535" customWidth="1"/>
    <col min="4306" max="4546" width="9.140625" style="535"/>
    <col min="4547" max="4547" width="16.42578125" style="535" customWidth="1"/>
    <col min="4548" max="4548" width="19.85546875" style="535" customWidth="1"/>
    <col min="4549" max="4549" width="9.85546875" style="535" customWidth="1"/>
    <col min="4550" max="4561" width="10" style="535" customWidth="1"/>
    <col min="4562" max="4802" width="9.140625" style="535"/>
    <col min="4803" max="4803" width="16.42578125" style="535" customWidth="1"/>
    <col min="4804" max="4804" width="19.85546875" style="535" customWidth="1"/>
    <col min="4805" max="4805" width="9.85546875" style="535" customWidth="1"/>
    <col min="4806" max="4817" width="10" style="535" customWidth="1"/>
    <col min="4818" max="5058" width="9.140625" style="535"/>
    <col min="5059" max="5059" width="16.42578125" style="535" customWidth="1"/>
    <col min="5060" max="5060" width="19.85546875" style="535" customWidth="1"/>
    <col min="5061" max="5061" width="9.85546875" style="535" customWidth="1"/>
    <col min="5062" max="5073" width="10" style="535" customWidth="1"/>
    <col min="5074" max="5314" width="9.140625" style="535"/>
    <col min="5315" max="5315" width="16.42578125" style="535" customWidth="1"/>
    <col min="5316" max="5316" width="19.85546875" style="535" customWidth="1"/>
    <col min="5317" max="5317" width="9.85546875" style="535" customWidth="1"/>
    <col min="5318" max="5329" width="10" style="535" customWidth="1"/>
    <col min="5330" max="5570" width="9.140625" style="535"/>
    <col min="5571" max="5571" width="16.42578125" style="535" customWidth="1"/>
    <col min="5572" max="5572" width="19.85546875" style="535" customWidth="1"/>
    <col min="5573" max="5573" width="9.85546875" style="535" customWidth="1"/>
    <col min="5574" max="5585" width="10" style="535" customWidth="1"/>
    <col min="5586" max="5826" width="9.140625" style="535"/>
    <col min="5827" max="5827" width="16.42578125" style="535" customWidth="1"/>
    <col min="5828" max="5828" width="19.85546875" style="535" customWidth="1"/>
    <col min="5829" max="5829" width="9.85546875" style="535" customWidth="1"/>
    <col min="5830" max="5841" width="10" style="535" customWidth="1"/>
    <col min="5842" max="6082" width="9.140625" style="535"/>
    <col min="6083" max="6083" width="16.42578125" style="535" customWidth="1"/>
    <col min="6084" max="6084" width="19.85546875" style="535" customWidth="1"/>
    <col min="6085" max="6085" width="9.85546875" style="535" customWidth="1"/>
    <col min="6086" max="6097" width="10" style="535" customWidth="1"/>
    <col min="6098" max="6338" width="9.140625" style="535"/>
    <col min="6339" max="6339" width="16.42578125" style="535" customWidth="1"/>
    <col min="6340" max="6340" width="19.85546875" style="535" customWidth="1"/>
    <col min="6341" max="6341" width="9.85546875" style="535" customWidth="1"/>
    <col min="6342" max="6353" width="10" style="535" customWidth="1"/>
    <col min="6354" max="6594" width="9.140625" style="535"/>
    <col min="6595" max="6595" width="16.42578125" style="535" customWidth="1"/>
    <col min="6596" max="6596" width="19.85546875" style="535" customWidth="1"/>
    <col min="6597" max="6597" width="9.85546875" style="535" customWidth="1"/>
    <col min="6598" max="6609" width="10" style="535" customWidth="1"/>
    <col min="6610" max="6850" width="9.140625" style="535"/>
    <col min="6851" max="6851" width="16.42578125" style="535" customWidth="1"/>
    <col min="6852" max="6852" width="19.85546875" style="535" customWidth="1"/>
    <col min="6853" max="6853" width="9.85546875" style="535" customWidth="1"/>
    <col min="6854" max="6865" width="10" style="535" customWidth="1"/>
    <col min="6866" max="7106" width="9.140625" style="535"/>
    <col min="7107" max="7107" width="16.42578125" style="535" customWidth="1"/>
    <col min="7108" max="7108" width="19.85546875" style="535" customWidth="1"/>
    <col min="7109" max="7109" width="9.85546875" style="535" customWidth="1"/>
    <col min="7110" max="7121" width="10" style="535" customWidth="1"/>
    <col min="7122" max="7362" width="9.140625" style="535"/>
    <col min="7363" max="7363" width="16.42578125" style="535" customWidth="1"/>
    <col min="7364" max="7364" width="19.85546875" style="535" customWidth="1"/>
    <col min="7365" max="7365" width="9.85546875" style="535" customWidth="1"/>
    <col min="7366" max="7377" width="10" style="535" customWidth="1"/>
    <col min="7378" max="7618" width="9.140625" style="535"/>
    <col min="7619" max="7619" width="16.42578125" style="535" customWidth="1"/>
    <col min="7620" max="7620" width="19.85546875" style="535" customWidth="1"/>
    <col min="7621" max="7621" width="9.85546875" style="535" customWidth="1"/>
    <col min="7622" max="7633" width="10" style="535" customWidth="1"/>
    <col min="7634" max="7874" width="9.140625" style="535"/>
    <col min="7875" max="7875" width="16.42578125" style="535" customWidth="1"/>
    <col min="7876" max="7876" width="19.85546875" style="535" customWidth="1"/>
    <col min="7877" max="7877" width="9.85546875" style="535" customWidth="1"/>
    <col min="7878" max="7889" width="10" style="535" customWidth="1"/>
    <col min="7890" max="8130" width="9.140625" style="535"/>
    <col min="8131" max="8131" width="16.42578125" style="535" customWidth="1"/>
    <col min="8132" max="8132" width="19.85546875" style="535" customWidth="1"/>
    <col min="8133" max="8133" width="9.85546875" style="535" customWidth="1"/>
    <col min="8134" max="8145" width="10" style="535" customWidth="1"/>
    <col min="8146" max="8386" width="9.140625" style="535"/>
    <col min="8387" max="8387" width="16.42578125" style="535" customWidth="1"/>
    <col min="8388" max="8388" width="19.85546875" style="535" customWidth="1"/>
    <col min="8389" max="8389" width="9.85546875" style="535" customWidth="1"/>
    <col min="8390" max="8401" width="10" style="535" customWidth="1"/>
    <col min="8402" max="8642" width="9.140625" style="535"/>
    <col min="8643" max="8643" width="16.42578125" style="535" customWidth="1"/>
    <col min="8644" max="8644" width="19.85546875" style="535" customWidth="1"/>
    <col min="8645" max="8645" width="9.85546875" style="535" customWidth="1"/>
    <col min="8646" max="8657" width="10" style="535" customWidth="1"/>
    <col min="8658" max="8898" width="9.140625" style="535"/>
    <col min="8899" max="8899" width="16.42578125" style="535" customWidth="1"/>
    <col min="8900" max="8900" width="19.85546875" style="535" customWidth="1"/>
    <col min="8901" max="8901" width="9.85546875" style="535" customWidth="1"/>
    <col min="8902" max="8913" width="10" style="535" customWidth="1"/>
    <col min="8914" max="9154" width="9.140625" style="535"/>
    <col min="9155" max="9155" width="16.42578125" style="535" customWidth="1"/>
    <col min="9156" max="9156" width="19.85546875" style="535" customWidth="1"/>
    <col min="9157" max="9157" width="9.85546875" style="535" customWidth="1"/>
    <col min="9158" max="9169" width="10" style="535" customWidth="1"/>
    <col min="9170" max="9410" width="9.140625" style="535"/>
    <col min="9411" max="9411" width="16.42578125" style="535" customWidth="1"/>
    <col min="9412" max="9412" width="19.85546875" style="535" customWidth="1"/>
    <col min="9413" max="9413" width="9.85546875" style="535" customWidth="1"/>
    <col min="9414" max="9425" width="10" style="535" customWidth="1"/>
    <col min="9426" max="9666" width="9.140625" style="535"/>
    <col min="9667" max="9667" width="16.42578125" style="535" customWidth="1"/>
    <col min="9668" max="9668" width="19.85546875" style="535" customWidth="1"/>
    <col min="9669" max="9669" width="9.85546875" style="535" customWidth="1"/>
    <col min="9670" max="9681" width="10" style="535" customWidth="1"/>
    <col min="9682" max="9922" width="9.140625" style="535"/>
    <col min="9923" max="9923" width="16.42578125" style="535" customWidth="1"/>
    <col min="9924" max="9924" width="19.85546875" style="535" customWidth="1"/>
    <col min="9925" max="9925" width="9.85546875" style="535" customWidth="1"/>
    <col min="9926" max="9937" width="10" style="535" customWidth="1"/>
    <col min="9938" max="10178" width="9.140625" style="535"/>
    <col min="10179" max="10179" width="16.42578125" style="535" customWidth="1"/>
    <col min="10180" max="10180" width="19.85546875" style="535" customWidth="1"/>
    <col min="10181" max="10181" width="9.85546875" style="535" customWidth="1"/>
    <col min="10182" max="10193" width="10" style="535" customWidth="1"/>
    <col min="10194" max="10434" width="9.140625" style="535"/>
    <col min="10435" max="10435" width="16.42578125" style="535" customWidth="1"/>
    <col min="10436" max="10436" width="19.85546875" style="535" customWidth="1"/>
    <col min="10437" max="10437" width="9.85546875" style="535" customWidth="1"/>
    <col min="10438" max="10449" width="10" style="535" customWidth="1"/>
    <col min="10450" max="10690" width="9.140625" style="535"/>
    <col min="10691" max="10691" width="16.42578125" style="535" customWidth="1"/>
    <col min="10692" max="10692" width="19.85546875" style="535" customWidth="1"/>
    <col min="10693" max="10693" width="9.85546875" style="535" customWidth="1"/>
    <col min="10694" max="10705" width="10" style="535" customWidth="1"/>
    <col min="10706" max="10946" width="9.140625" style="535"/>
    <col min="10947" max="10947" width="16.42578125" style="535" customWidth="1"/>
    <col min="10948" max="10948" width="19.85546875" style="535" customWidth="1"/>
    <col min="10949" max="10949" width="9.85546875" style="535" customWidth="1"/>
    <col min="10950" max="10961" width="10" style="535" customWidth="1"/>
    <col min="10962" max="11202" width="9.140625" style="535"/>
    <col min="11203" max="11203" width="16.42578125" style="535" customWidth="1"/>
    <col min="11204" max="11204" width="19.85546875" style="535" customWidth="1"/>
    <col min="11205" max="11205" width="9.85546875" style="535" customWidth="1"/>
    <col min="11206" max="11217" width="10" style="535" customWidth="1"/>
    <col min="11218" max="11458" width="9.140625" style="535"/>
    <col min="11459" max="11459" width="16.42578125" style="535" customWidth="1"/>
    <col min="11460" max="11460" width="19.85546875" style="535" customWidth="1"/>
    <col min="11461" max="11461" width="9.85546875" style="535" customWidth="1"/>
    <col min="11462" max="11473" width="10" style="535" customWidth="1"/>
    <col min="11474" max="11714" width="9.140625" style="535"/>
    <col min="11715" max="11715" width="16.42578125" style="535" customWidth="1"/>
    <col min="11716" max="11716" width="19.85546875" style="535" customWidth="1"/>
    <col min="11717" max="11717" width="9.85546875" style="535" customWidth="1"/>
    <col min="11718" max="11729" width="10" style="535" customWidth="1"/>
    <col min="11730" max="11970" width="9.140625" style="535"/>
    <col min="11971" max="11971" width="16.42578125" style="535" customWidth="1"/>
    <col min="11972" max="11972" width="19.85546875" style="535" customWidth="1"/>
    <col min="11973" max="11973" width="9.85546875" style="535" customWidth="1"/>
    <col min="11974" max="11985" width="10" style="535" customWidth="1"/>
    <col min="11986" max="12226" width="9.140625" style="535"/>
    <col min="12227" max="12227" width="16.42578125" style="535" customWidth="1"/>
    <col min="12228" max="12228" width="19.85546875" style="535" customWidth="1"/>
    <col min="12229" max="12229" width="9.85546875" style="535" customWidth="1"/>
    <col min="12230" max="12241" width="10" style="535" customWidth="1"/>
    <col min="12242" max="12482" width="9.140625" style="535"/>
    <col min="12483" max="12483" width="16.42578125" style="535" customWidth="1"/>
    <col min="12484" max="12484" width="19.85546875" style="535" customWidth="1"/>
    <col min="12485" max="12485" width="9.85546875" style="535" customWidth="1"/>
    <col min="12486" max="12497" width="10" style="535" customWidth="1"/>
    <col min="12498" max="12738" width="9.140625" style="535"/>
    <col min="12739" max="12739" width="16.42578125" style="535" customWidth="1"/>
    <col min="12740" max="12740" width="19.85546875" style="535" customWidth="1"/>
    <col min="12741" max="12741" width="9.85546875" style="535" customWidth="1"/>
    <col min="12742" max="12753" width="10" style="535" customWidth="1"/>
    <col min="12754" max="12994" width="9.140625" style="535"/>
    <col min="12995" max="12995" width="16.42578125" style="535" customWidth="1"/>
    <col min="12996" max="12996" width="19.85546875" style="535" customWidth="1"/>
    <col min="12997" max="12997" width="9.85546875" style="535" customWidth="1"/>
    <col min="12998" max="13009" width="10" style="535" customWidth="1"/>
    <col min="13010" max="13250" width="9.140625" style="535"/>
    <col min="13251" max="13251" width="16.42578125" style="535" customWidth="1"/>
    <col min="13252" max="13252" width="19.85546875" style="535" customWidth="1"/>
    <col min="13253" max="13253" width="9.85546875" style="535" customWidth="1"/>
    <col min="13254" max="13265" width="10" style="535" customWidth="1"/>
    <col min="13266" max="13506" width="9.140625" style="535"/>
    <col min="13507" max="13507" width="16.42578125" style="535" customWidth="1"/>
    <col min="13508" max="13508" width="19.85546875" style="535" customWidth="1"/>
    <col min="13509" max="13509" width="9.85546875" style="535" customWidth="1"/>
    <col min="13510" max="13521" width="10" style="535" customWidth="1"/>
    <col min="13522" max="13762" width="9.140625" style="535"/>
    <col min="13763" max="13763" width="16.42578125" style="535" customWidth="1"/>
    <col min="13764" max="13764" width="19.85546875" style="535" customWidth="1"/>
    <col min="13765" max="13765" width="9.85546875" style="535" customWidth="1"/>
    <col min="13766" max="13777" width="10" style="535" customWidth="1"/>
    <col min="13778" max="14018" width="9.140625" style="535"/>
    <col min="14019" max="14019" width="16.42578125" style="535" customWidth="1"/>
    <col min="14020" max="14020" width="19.85546875" style="535" customWidth="1"/>
    <col min="14021" max="14021" width="9.85546875" style="535" customWidth="1"/>
    <col min="14022" max="14033" width="10" style="535" customWidth="1"/>
    <col min="14034" max="14274" width="9.140625" style="535"/>
    <col min="14275" max="14275" width="16.42578125" style="535" customWidth="1"/>
    <col min="14276" max="14276" width="19.85546875" style="535" customWidth="1"/>
    <col min="14277" max="14277" width="9.85546875" style="535" customWidth="1"/>
    <col min="14278" max="14289" width="10" style="535" customWidth="1"/>
    <col min="14290" max="14530" width="9.140625" style="535"/>
    <col min="14531" max="14531" width="16.42578125" style="535" customWidth="1"/>
    <col min="14532" max="14532" width="19.85546875" style="535" customWidth="1"/>
    <col min="14533" max="14533" width="9.85546875" style="535" customWidth="1"/>
    <col min="14534" max="14545" width="10" style="535" customWidth="1"/>
    <col min="14546" max="14786" width="9.140625" style="535"/>
    <col min="14787" max="14787" width="16.42578125" style="535" customWidth="1"/>
    <col min="14788" max="14788" width="19.85546875" style="535" customWidth="1"/>
    <col min="14789" max="14789" width="9.85546875" style="535" customWidth="1"/>
    <col min="14790" max="14801" width="10" style="535" customWidth="1"/>
    <col min="14802" max="15042" width="9.140625" style="535"/>
    <col min="15043" max="15043" width="16.42578125" style="535" customWidth="1"/>
    <col min="15044" max="15044" width="19.85546875" style="535" customWidth="1"/>
    <col min="15045" max="15045" width="9.85546875" style="535" customWidth="1"/>
    <col min="15046" max="15057" width="10" style="535" customWidth="1"/>
    <col min="15058" max="15298" width="9.140625" style="535"/>
    <col min="15299" max="15299" width="16.42578125" style="535" customWidth="1"/>
    <col min="15300" max="15300" width="19.85546875" style="535" customWidth="1"/>
    <col min="15301" max="15301" width="9.85546875" style="535" customWidth="1"/>
    <col min="15302" max="15313" width="10" style="535" customWidth="1"/>
    <col min="15314" max="15554" width="9.140625" style="535"/>
    <col min="15555" max="15555" width="16.42578125" style="535" customWidth="1"/>
    <col min="15556" max="15556" width="19.85546875" style="535" customWidth="1"/>
    <col min="15557" max="15557" width="9.85546875" style="535" customWidth="1"/>
    <col min="15558" max="15569" width="10" style="535" customWidth="1"/>
    <col min="15570" max="15810" width="9.140625" style="535"/>
    <col min="15811" max="15811" width="16.42578125" style="535" customWidth="1"/>
    <col min="15812" max="15812" width="19.85546875" style="535" customWidth="1"/>
    <col min="15813" max="15813" width="9.85546875" style="535" customWidth="1"/>
    <col min="15814" max="15825" width="10" style="535" customWidth="1"/>
    <col min="15826" max="16066" width="9.140625" style="535"/>
    <col min="16067" max="16067" width="16.42578125" style="535" customWidth="1"/>
    <col min="16068" max="16068" width="19.85546875" style="535" customWidth="1"/>
    <col min="16069" max="16069" width="9.85546875" style="535" customWidth="1"/>
    <col min="16070" max="16081" width="10" style="535" customWidth="1"/>
    <col min="16082" max="16384" width="9.140625" style="535"/>
  </cols>
  <sheetData>
    <row r="1" spans="1:38" s="531" customFormat="1" ht="35.25" customHeight="1">
      <c r="A1" s="2693" t="s">
        <v>1946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38" s="531" customFormat="1" ht="28.5" customHeight="1">
      <c r="A2" s="3274" t="s">
        <v>1945</v>
      </c>
      <c r="B2" s="3274"/>
      <c r="C2" s="3274"/>
      <c r="D2" s="3274"/>
      <c r="E2" s="3274"/>
      <c r="F2" s="3274"/>
      <c r="G2" s="3274"/>
      <c r="H2" s="3274"/>
      <c r="I2" s="3274"/>
      <c r="J2" s="3274"/>
      <c r="K2" s="3274"/>
      <c r="L2" s="3274"/>
      <c r="M2" s="3274"/>
      <c r="N2" s="3274"/>
      <c r="O2" s="3274"/>
    </row>
    <row r="3" spans="1:38" s="531" customFormat="1" ht="19.5" customHeight="1" thickBot="1">
      <c r="A3" s="20" t="s">
        <v>2272</v>
      </c>
      <c r="B3" s="397"/>
      <c r="C3" s="397"/>
      <c r="D3" s="397"/>
      <c r="E3" s="397"/>
      <c r="F3" s="397"/>
      <c r="G3" s="397"/>
      <c r="H3" s="397"/>
      <c r="I3" s="397"/>
      <c r="J3" s="20"/>
      <c r="K3" s="532"/>
      <c r="L3" s="532"/>
      <c r="M3" s="532"/>
      <c r="N3" s="532"/>
      <c r="O3" s="78" t="s">
        <v>1639</v>
      </c>
    </row>
    <row r="4" spans="1:38" s="533" customFormat="1" ht="18.7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696" t="s">
        <v>503</v>
      </c>
      <c r="N4" s="2696" t="s">
        <v>509</v>
      </c>
      <c r="O4" s="2696" t="s">
        <v>502</v>
      </c>
    </row>
    <row r="5" spans="1:38" s="533" customFormat="1" ht="15.75" customHeight="1">
      <c r="A5" s="2690"/>
      <c r="B5" s="2690"/>
      <c r="C5" s="2690"/>
      <c r="D5" s="2690" t="s">
        <v>1673</v>
      </c>
      <c r="E5" s="2690"/>
      <c r="F5" s="2690"/>
      <c r="G5" s="2690" t="s">
        <v>463</v>
      </c>
      <c r="H5" s="2690"/>
      <c r="I5" s="2690"/>
      <c r="J5" s="2690" t="s">
        <v>464</v>
      </c>
      <c r="K5" s="2690"/>
      <c r="L5" s="2690"/>
      <c r="M5" s="2697"/>
      <c r="N5" s="2697"/>
      <c r="O5" s="2697"/>
    </row>
    <row r="6" spans="1:38" s="533" customFormat="1" ht="13.5" customHeight="1">
      <c r="A6" s="2690"/>
      <c r="B6" s="2690"/>
      <c r="C6" s="2690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7"/>
      <c r="N6" s="2697"/>
      <c r="O6" s="2697"/>
    </row>
    <row r="7" spans="1:38" s="533" customFormat="1" ht="13.5" customHeight="1" thickBot="1">
      <c r="A7" s="2707"/>
      <c r="B7" s="2707"/>
      <c r="C7" s="2707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8"/>
      <c r="N7" s="2698"/>
      <c r="O7" s="2698"/>
    </row>
    <row r="8" spans="1:38" ht="23.25" customHeight="1">
      <c r="A8" s="3314" t="s">
        <v>48</v>
      </c>
      <c r="B8" s="3314"/>
      <c r="C8" s="431"/>
      <c r="D8" s="431"/>
      <c r="E8" s="431"/>
      <c r="F8" s="431"/>
      <c r="G8" s="431"/>
      <c r="H8" s="431"/>
      <c r="I8" s="431"/>
      <c r="J8" s="431"/>
      <c r="K8" s="1242"/>
      <c r="L8" s="1242"/>
      <c r="M8" s="114"/>
      <c r="N8" s="114"/>
      <c r="O8" s="114" t="s">
        <v>504</v>
      </c>
      <c r="P8" s="533"/>
      <c r="Q8" s="533"/>
      <c r="R8" s="533"/>
      <c r="S8" s="533"/>
      <c r="T8" s="533"/>
      <c r="U8" s="533"/>
      <c r="V8" s="533"/>
      <c r="W8" s="533"/>
      <c r="X8" s="533"/>
      <c r="Y8" s="533"/>
      <c r="Z8" s="533"/>
      <c r="AA8" s="533"/>
      <c r="AB8" s="533"/>
      <c r="AC8" s="533"/>
      <c r="AD8" s="533"/>
      <c r="AE8" s="533"/>
      <c r="AF8" s="533"/>
      <c r="AG8" s="533"/>
      <c r="AH8" s="533"/>
      <c r="AI8" s="533"/>
      <c r="AJ8" s="533"/>
      <c r="AK8" s="533"/>
      <c r="AL8" s="533"/>
    </row>
    <row r="9" spans="1:38" ht="23.25" customHeight="1">
      <c r="A9" s="1392" t="s">
        <v>56</v>
      </c>
      <c r="B9" s="1034"/>
      <c r="C9" s="1034"/>
      <c r="D9" s="1011">
        <v>32</v>
      </c>
      <c r="E9" s="1011">
        <v>42</v>
      </c>
      <c r="F9" s="1011">
        <v>74</v>
      </c>
      <c r="G9" s="1011">
        <v>0</v>
      </c>
      <c r="H9" s="1011">
        <v>0</v>
      </c>
      <c r="I9" s="1011">
        <v>0</v>
      </c>
      <c r="J9" s="1003">
        <f>SUM(G9,D9)</f>
        <v>32</v>
      </c>
      <c r="K9" s="1003">
        <f t="shared" ref="K9:L14" si="0">SUM(H9,E9)</f>
        <v>42</v>
      </c>
      <c r="L9" s="1003">
        <f t="shared" si="0"/>
        <v>74</v>
      </c>
      <c r="M9" s="995"/>
      <c r="N9" s="995"/>
      <c r="O9" s="2543" t="s">
        <v>589</v>
      </c>
    </row>
    <row r="10" spans="1:38" ht="23.25" customHeight="1">
      <c r="A10" s="1392" t="s">
        <v>58</v>
      </c>
      <c r="B10" s="1807"/>
      <c r="C10" s="1807"/>
      <c r="D10" s="1800">
        <v>19</v>
      </c>
      <c r="E10" s="1800">
        <v>31</v>
      </c>
      <c r="F10" s="1800">
        <v>50</v>
      </c>
      <c r="G10" s="1800">
        <v>0</v>
      </c>
      <c r="H10" s="1800">
        <v>0</v>
      </c>
      <c r="I10" s="1800">
        <v>0</v>
      </c>
      <c r="J10" s="1003">
        <f>SUM(G10,D10)</f>
        <v>19</v>
      </c>
      <c r="K10" s="1003">
        <f t="shared" ref="K10" si="1">SUM(H10,E10)</f>
        <v>31</v>
      </c>
      <c r="L10" s="1003">
        <f t="shared" ref="L10" si="2">SUM(I10,F10)</f>
        <v>50</v>
      </c>
      <c r="M10" s="1811"/>
      <c r="N10" s="1811"/>
      <c r="O10" s="2543" t="s">
        <v>481</v>
      </c>
    </row>
    <row r="11" spans="1:38" ht="23.25" customHeight="1">
      <c r="A11" s="1392" t="s">
        <v>59</v>
      </c>
      <c r="B11" s="1034"/>
      <c r="C11" s="1034"/>
      <c r="D11" s="1011">
        <v>24</v>
      </c>
      <c r="E11" s="1011">
        <v>84</v>
      </c>
      <c r="F11" s="1011">
        <v>108</v>
      </c>
      <c r="G11" s="1011">
        <v>0</v>
      </c>
      <c r="H11" s="1011">
        <v>0</v>
      </c>
      <c r="I11" s="1011">
        <v>0</v>
      </c>
      <c r="J11" s="1003">
        <f t="shared" ref="J11:J14" si="3">SUM(G11,D11)</f>
        <v>24</v>
      </c>
      <c r="K11" s="1003">
        <f t="shared" si="0"/>
        <v>84</v>
      </c>
      <c r="L11" s="1003">
        <f t="shared" si="0"/>
        <v>108</v>
      </c>
      <c r="M11" s="995"/>
      <c r="N11" s="995"/>
      <c r="O11" s="2543" t="s">
        <v>482</v>
      </c>
    </row>
    <row r="12" spans="1:38" s="536" customFormat="1" ht="23.25" customHeight="1">
      <c r="A12" s="2703" t="s">
        <v>60</v>
      </c>
      <c r="B12" s="464" t="s">
        <v>1243</v>
      </c>
      <c r="C12" s="1034"/>
      <c r="D12" s="1011">
        <v>21</v>
      </c>
      <c r="E12" s="1011">
        <v>33</v>
      </c>
      <c r="F12" s="1011">
        <v>54</v>
      </c>
      <c r="G12" s="1011">
        <v>0</v>
      </c>
      <c r="H12" s="1011">
        <v>0</v>
      </c>
      <c r="I12" s="1011">
        <v>0</v>
      </c>
      <c r="J12" s="1003">
        <f t="shared" si="3"/>
        <v>21</v>
      </c>
      <c r="K12" s="1003">
        <f t="shared" si="0"/>
        <v>33</v>
      </c>
      <c r="L12" s="1003">
        <f t="shared" si="0"/>
        <v>54</v>
      </c>
      <c r="M12" s="995"/>
      <c r="N12" s="438" t="s">
        <v>589</v>
      </c>
      <c r="O12" s="2767" t="s">
        <v>483</v>
      </c>
      <c r="P12" s="533"/>
      <c r="Q12" s="533"/>
      <c r="R12" s="533"/>
      <c r="S12" s="533"/>
      <c r="T12" s="533"/>
      <c r="U12" s="533"/>
      <c r="V12" s="533"/>
      <c r="W12" s="533"/>
      <c r="X12" s="533"/>
      <c r="Y12" s="533"/>
      <c r="Z12" s="533"/>
      <c r="AA12" s="533"/>
      <c r="AB12" s="533"/>
      <c r="AC12" s="533"/>
      <c r="AD12" s="533"/>
      <c r="AE12" s="533"/>
      <c r="AF12" s="533"/>
      <c r="AG12" s="533"/>
      <c r="AH12" s="533"/>
      <c r="AI12" s="533"/>
      <c r="AJ12" s="533"/>
      <c r="AK12" s="533"/>
      <c r="AL12" s="533"/>
    </row>
    <row r="13" spans="1:38" s="536" customFormat="1" ht="23.25" customHeight="1">
      <c r="A13" s="2704"/>
      <c r="B13" s="464" t="s">
        <v>188</v>
      </c>
      <c r="C13" s="1034"/>
      <c r="D13" s="1011">
        <v>17</v>
      </c>
      <c r="E13" s="1011">
        <v>20</v>
      </c>
      <c r="F13" s="1011">
        <v>37</v>
      </c>
      <c r="G13" s="1011">
        <v>0</v>
      </c>
      <c r="H13" s="1011">
        <v>0</v>
      </c>
      <c r="I13" s="1011">
        <v>0</v>
      </c>
      <c r="J13" s="1003">
        <f t="shared" si="3"/>
        <v>17</v>
      </c>
      <c r="K13" s="1003">
        <f t="shared" si="0"/>
        <v>20</v>
      </c>
      <c r="L13" s="1003">
        <f t="shared" si="0"/>
        <v>37</v>
      </c>
      <c r="M13" s="995"/>
      <c r="N13" s="438" t="s">
        <v>704</v>
      </c>
      <c r="O13" s="2768"/>
      <c r="P13" s="533"/>
      <c r="Q13" s="533"/>
      <c r="R13" s="533"/>
      <c r="S13" s="533"/>
      <c r="T13" s="533"/>
      <c r="U13" s="533"/>
      <c r="V13" s="533"/>
      <c r="W13" s="533"/>
      <c r="X13" s="533"/>
      <c r="Y13" s="533"/>
      <c r="Z13" s="533"/>
      <c r="AA13" s="533"/>
      <c r="AB13" s="533"/>
      <c r="AC13" s="533"/>
      <c r="AD13" s="533"/>
      <c r="AE13" s="533"/>
      <c r="AF13" s="533"/>
      <c r="AG13" s="533"/>
      <c r="AH13" s="533"/>
      <c r="AI13" s="533"/>
      <c r="AJ13" s="533"/>
      <c r="AK13" s="533"/>
      <c r="AL13" s="533"/>
    </row>
    <row r="14" spans="1:38" s="536" customFormat="1" ht="23.25" customHeight="1">
      <c r="A14" s="2705"/>
      <c r="B14" s="464" t="s">
        <v>18</v>
      </c>
      <c r="C14" s="1034"/>
      <c r="D14" s="1011">
        <v>15</v>
      </c>
      <c r="E14" s="1011">
        <v>16</v>
      </c>
      <c r="F14" s="1011">
        <v>31</v>
      </c>
      <c r="G14" s="1011">
        <v>0</v>
      </c>
      <c r="H14" s="1011">
        <v>0</v>
      </c>
      <c r="I14" s="1011">
        <v>0</v>
      </c>
      <c r="J14" s="1003">
        <f t="shared" si="3"/>
        <v>15</v>
      </c>
      <c r="K14" s="1003">
        <f t="shared" si="0"/>
        <v>16</v>
      </c>
      <c r="L14" s="1003">
        <f t="shared" si="0"/>
        <v>31</v>
      </c>
      <c r="M14" s="995"/>
      <c r="N14" s="438" t="s">
        <v>703</v>
      </c>
      <c r="O14" s="2769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  <c r="AA14" s="533"/>
      <c r="AB14" s="533"/>
      <c r="AC14" s="533"/>
      <c r="AD14" s="533"/>
      <c r="AE14" s="533"/>
      <c r="AF14" s="533"/>
      <c r="AG14" s="533"/>
      <c r="AH14" s="533"/>
      <c r="AI14" s="533"/>
      <c r="AJ14" s="533"/>
      <c r="AK14" s="533"/>
      <c r="AL14" s="533"/>
    </row>
    <row r="15" spans="1:38" s="536" customFormat="1" ht="23.25" customHeight="1">
      <c r="A15" s="2706" t="s">
        <v>219</v>
      </c>
      <c r="B15" s="2706"/>
      <c r="C15" s="2706"/>
      <c r="D15" s="1013">
        <f>SUM(D12:D14)</f>
        <v>53</v>
      </c>
      <c r="E15" s="1013">
        <f t="shared" ref="E15:L15" si="4">SUM(E12:E14)</f>
        <v>69</v>
      </c>
      <c r="F15" s="1013">
        <f t="shared" si="4"/>
        <v>122</v>
      </c>
      <c r="G15" s="1013">
        <f t="shared" si="4"/>
        <v>0</v>
      </c>
      <c r="H15" s="1013">
        <f t="shared" si="4"/>
        <v>0</v>
      </c>
      <c r="I15" s="1013">
        <f t="shared" si="4"/>
        <v>0</v>
      </c>
      <c r="J15" s="1013">
        <f t="shared" si="4"/>
        <v>53</v>
      </c>
      <c r="K15" s="1013">
        <f t="shared" si="4"/>
        <v>69</v>
      </c>
      <c r="L15" s="1013">
        <f t="shared" si="4"/>
        <v>122</v>
      </c>
      <c r="M15" s="3305" t="s">
        <v>2348</v>
      </c>
      <c r="N15" s="3305"/>
      <c r="O15" s="3305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  <c r="AD15" s="533"/>
      <c r="AE15" s="533"/>
      <c r="AF15" s="533"/>
      <c r="AG15" s="533"/>
      <c r="AH15" s="533"/>
      <c r="AI15" s="533"/>
      <c r="AJ15" s="533"/>
      <c r="AK15" s="533"/>
      <c r="AL15" s="533"/>
    </row>
    <row r="16" spans="1:38" s="536" customFormat="1" ht="23.25" customHeight="1">
      <c r="A16" s="2947" t="s">
        <v>64</v>
      </c>
      <c r="B16" s="1021" t="s">
        <v>173</v>
      </c>
      <c r="C16" s="537"/>
      <c r="D16" s="1021">
        <v>76</v>
      </c>
      <c r="E16" s="1034">
        <v>42</v>
      </c>
      <c r="F16" s="1034">
        <v>118</v>
      </c>
      <c r="G16" s="1034">
        <v>0</v>
      </c>
      <c r="H16" s="1034">
        <v>0</v>
      </c>
      <c r="I16" s="1034">
        <f>SUM(G16:H16)</f>
        <v>0</v>
      </c>
      <c r="J16" s="1034">
        <f>SUM(G16,D16)</f>
        <v>76</v>
      </c>
      <c r="K16" s="1034">
        <f t="shared" ref="K16:L17" si="5">SUM(H16,E16)</f>
        <v>42</v>
      </c>
      <c r="L16" s="1034">
        <f t="shared" si="5"/>
        <v>118</v>
      </c>
      <c r="M16" s="832"/>
      <c r="N16" s="1037" t="s">
        <v>527</v>
      </c>
      <c r="O16" s="3315" t="s">
        <v>527</v>
      </c>
      <c r="P16" s="533"/>
      <c r="Q16" s="533"/>
      <c r="R16" s="533"/>
      <c r="S16" s="533"/>
      <c r="T16" s="533"/>
      <c r="U16" s="533"/>
      <c r="V16" s="533"/>
      <c r="W16" s="533"/>
      <c r="X16" s="533"/>
      <c r="Y16" s="533"/>
      <c r="Z16" s="533"/>
      <c r="AA16" s="533"/>
      <c r="AB16" s="533"/>
      <c r="AC16" s="533"/>
      <c r="AD16" s="533"/>
      <c r="AE16" s="533"/>
      <c r="AF16" s="533"/>
      <c r="AG16" s="533"/>
      <c r="AH16" s="533"/>
      <c r="AI16" s="533"/>
      <c r="AJ16" s="533"/>
      <c r="AK16" s="533"/>
      <c r="AL16" s="533"/>
    </row>
    <row r="17" spans="1:38" s="536" customFormat="1" ht="23.25" customHeight="1">
      <c r="A17" s="2921"/>
      <c r="B17" s="1021" t="s">
        <v>97</v>
      </c>
      <c r="C17" s="537"/>
      <c r="D17" s="1034">
        <v>40</v>
      </c>
      <c r="E17" s="1034">
        <v>44</v>
      </c>
      <c r="F17" s="1034">
        <v>84</v>
      </c>
      <c r="G17" s="1034">
        <v>0</v>
      </c>
      <c r="H17" s="1034">
        <v>0</v>
      </c>
      <c r="I17" s="1034">
        <f>SUM(G17:H17)</f>
        <v>0</v>
      </c>
      <c r="J17" s="1034">
        <f>SUM(G17,D17)</f>
        <v>40</v>
      </c>
      <c r="K17" s="1034">
        <f t="shared" si="5"/>
        <v>44</v>
      </c>
      <c r="L17" s="1034">
        <f t="shared" si="5"/>
        <v>84</v>
      </c>
      <c r="M17" s="833"/>
      <c r="N17" s="1023" t="s">
        <v>532</v>
      </c>
      <c r="O17" s="3315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</row>
    <row r="18" spans="1:38" s="536" customFormat="1" ht="23.25" customHeight="1">
      <c r="A18" s="2706" t="s">
        <v>225</v>
      </c>
      <c r="B18" s="2706"/>
      <c r="C18" s="1034"/>
      <c r="D18" s="1034">
        <f>SUM(D16:D17)</f>
        <v>116</v>
      </c>
      <c r="E18" s="1034">
        <f t="shared" ref="E18:L18" si="6">SUM(E16:E17)</f>
        <v>86</v>
      </c>
      <c r="F18" s="1034">
        <f t="shared" ref="F18" si="7">SUM(D18:E18)</f>
        <v>202</v>
      </c>
      <c r="G18" s="1034">
        <f t="shared" si="6"/>
        <v>0</v>
      </c>
      <c r="H18" s="1034">
        <f t="shared" si="6"/>
        <v>0</v>
      </c>
      <c r="I18" s="1034">
        <f t="shared" si="6"/>
        <v>0</v>
      </c>
      <c r="J18" s="1034">
        <f t="shared" si="6"/>
        <v>116</v>
      </c>
      <c r="K18" s="1034">
        <f t="shared" si="6"/>
        <v>86</v>
      </c>
      <c r="L18" s="1034">
        <f t="shared" si="6"/>
        <v>202</v>
      </c>
      <c r="M18" s="1020"/>
      <c r="N18" s="3305" t="s">
        <v>2348</v>
      </c>
      <c r="O18" s="3305"/>
      <c r="P18" s="533"/>
      <c r="Q18" s="533"/>
      <c r="R18" s="533"/>
      <c r="S18" s="533"/>
      <c r="T18" s="533"/>
      <c r="U18" s="533"/>
      <c r="V18" s="533"/>
      <c r="W18" s="533"/>
      <c r="X18" s="533"/>
      <c r="Y18" s="533"/>
      <c r="Z18" s="533"/>
      <c r="AA18" s="533"/>
      <c r="AB18" s="533"/>
      <c r="AC18" s="533"/>
      <c r="AD18" s="533"/>
      <c r="AE18" s="533"/>
      <c r="AF18" s="533"/>
      <c r="AG18" s="533"/>
      <c r="AH18" s="533"/>
      <c r="AI18" s="533"/>
      <c r="AJ18" s="533"/>
      <c r="AK18" s="533"/>
      <c r="AL18" s="533"/>
    </row>
    <row r="19" spans="1:38" s="536" customFormat="1" ht="23.25" customHeight="1">
      <c r="A19" s="2709" t="s">
        <v>1241</v>
      </c>
      <c r="B19" s="464" t="s">
        <v>74</v>
      </c>
      <c r="C19" s="1034"/>
      <c r="D19" s="1011">
        <v>16</v>
      </c>
      <c r="E19" s="1011">
        <v>23</v>
      </c>
      <c r="F19" s="1011">
        <v>39</v>
      </c>
      <c r="G19" s="1011">
        <v>0</v>
      </c>
      <c r="H19" s="1011">
        <v>0</v>
      </c>
      <c r="I19" s="1011">
        <v>0</v>
      </c>
      <c r="J19" s="1003">
        <f>SUM(G19,D19)</f>
        <v>16</v>
      </c>
      <c r="K19" s="1003">
        <f t="shared" ref="K19:L20" si="8">SUM(H19,E19)</f>
        <v>23</v>
      </c>
      <c r="L19" s="1003">
        <f t="shared" si="8"/>
        <v>39</v>
      </c>
      <c r="M19" s="995"/>
      <c r="N19" s="538" t="s">
        <v>691</v>
      </c>
      <c r="O19" s="2934" t="s">
        <v>1244</v>
      </c>
      <c r="P19" s="533"/>
      <c r="Q19" s="533"/>
      <c r="R19" s="533"/>
      <c r="S19" s="533"/>
      <c r="T19" s="533"/>
      <c r="U19" s="533"/>
      <c r="V19" s="533"/>
      <c r="W19" s="533"/>
      <c r="X19" s="533"/>
      <c r="Y19" s="533"/>
      <c r="Z19" s="533"/>
      <c r="AA19" s="533"/>
      <c r="AB19" s="533"/>
      <c r="AC19" s="533"/>
      <c r="AD19" s="533"/>
      <c r="AE19" s="533"/>
      <c r="AF19" s="533"/>
      <c r="AG19" s="533"/>
      <c r="AH19" s="533"/>
      <c r="AI19" s="533"/>
      <c r="AJ19" s="533"/>
      <c r="AK19" s="533"/>
      <c r="AL19" s="533"/>
    </row>
    <row r="20" spans="1:38" s="536" customFormat="1" ht="31.5" customHeight="1">
      <c r="A20" s="2711"/>
      <c r="B20" s="464" t="s">
        <v>223</v>
      </c>
      <c r="C20" s="1034"/>
      <c r="D20" s="1011">
        <v>13</v>
      </c>
      <c r="E20" s="1011">
        <v>20</v>
      </c>
      <c r="F20" s="1011">
        <v>33</v>
      </c>
      <c r="G20" s="1011">
        <v>0</v>
      </c>
      <c r="H20" s="1011">
        <v>0</v>
      </c>
      <c r="I20" s="1011">
        <v>0</v>
      </c>
      <c r="J20" s="1049">
        <f>SUM(G20,D20)</f>
        <v>13</v>
      </c>
      <c r="K20" s="1049">
        <f t="shared" si="8"/>
        <v>20</v>
      </c>
      <c r="L20" s="1049">
        <f t="shared" si="8"/>
        <v>33</v>
      </c>
      <c r="M20" s="995"/>
      <c r="N20" s="539" t="s">
        <v>1245</v>
      </c>
      <c r="O20" s="2936"/>
      <c r="P20" s="533"/>
      <c r="Q20" s="533"/>
      <c r="R20" s="533"/>
      <c r="S20" s="533"/>
      <c r="T20" s="533"/>
      <c r="U20" s="533"/>
      <c r="V20" s="533"/>
      <c r="W20" s="533"/>
      <c r="X20" s="533"/>
      <c r="Y20" s="533"/>
      <c r="Z20" s="533"/>
      <c r="AA20" s="533"/>
      <c r="AB20" s="533"/>
      <c r="AC20" s="533"/>
      <c r="AD20" s="533"/>
      <c r="AE20" s="533"/>
      <c r="AF20" s="533"/>
      <c r="AG20" s="533"/>
      <c r="AH20" s="533"/>
      <c r="AI20" s="533"/>
      <c r="AJ20" s="533"/>
      <c r="AK20" s="533"/>
      <c r="AL20" s="533"/>
    </row>
    <row r="21" spans="1:38" s="536" customFormat="1" ht="23.25" customHeight="1">
      <c r="A21" s="2706" t="s">
        <v>219</v>
      </c>
      <c r="B21" s="2706"/>
      <c r="C21" s="2706"/>
      <c r="D21" s="1013">
        <f>SUM(D19:D20)</f>
        <v>29</v>
      </c>
      <c r="E21" s="1013">
        <f t="shared" ref="E21:L21" si="9">SUM(E19:E20)</f>
        <v>43</v>
      </c>
      <c r="F21" s="1013">
        <f t="shared" si="9"/>
        <v>72</v>
      </c>
      <c r="G21" s="1013">
        <f t="shared" si="9"/>
        <v>0</v>
      </c>
      <c r="H21" s="1013">
        <f t="shared" si="9"/>
        <v>0</v>
      </c>
      <c r="I21" s="1013">
        <f t="shared" si="9"/>
        <v>0</v>
      </c>
      <c r="J21" s="1013">
        <f t="shared" si="9"/>
        <v>29</v>
      </c>
      <c r="K21" s="1013">
        <f t="shared" si="9"/>
        <v>43</v>
      </c>
      <c r="L21" s="1013">
        <f t="shared" si="9"/>
        <v>72</v>
      </c>
      <c r="M21" s="114"/>
      <c r="N21" s="3305" t="s">
        <v>2348</v>
      </c>
      <c r="O21" s="3305"/>
      <c r="P21" s="533"/>
      <c r="Q21" s="533"/>
      <c r="R21" s="533"/>
      <c r="S21" s="533"/>
      <c r="T21" s="533"/>
      <c r="U21" s="533"/>
      <c r="V21" s="533"/>
      <c r="W21" s="533"/>
      <c r="X21" s="533"/>
      <c r="Y21" s="533"/>
      <c r="Z21" s="533"/>
      <c r="AA21" s="533"/>
      <c r="AB21" s="533"/>
      <c r="AC21" s="533"/>
      <c r="AD21" s="533"/>
      <c r="AE21" s="533"/>
      <c r="AF21" s="533"/>
      <c r="AG21" s="533"/>
      <c r="AH21" s="533"/>
      <c r="AI21" s="533"/>
      <c r="AJ21" s="533"/>
      <c r="AK21" s="533"/>
      <c r="AL21" s="533"/>
    </row>
    <row r="22" spans="1:38" ht="23.25" customHeight="1">
      <c r="A22" s="2703" t="s">
        <v>63</v>
      </c>
      <c r="B22" s="464" t="s">
        <v>77</v>
      </c>
      <c r="C22" s="1034"/>
      <c r="D22" s="1011">
        <v>5</v>
      </c>
      <c r="E22" s="1011">
        <v>29</v>
      </c>
      <c r="F22" s="1011">
        <v>34</v>
      </c>
      <c r="G22" s="1011">
        <v>0</v>
      </c>
      <c r="H22" s="1011">
        <v>0</v>
      </c>
      <c r="I22" s="1011">
        <v>0</v>
      </c>
      <c r="J22" s="1003">
        <f>SUM(G22,D22)</f>
        <v>5</v>
      </c>
      <c r="K22" s="1003">
        <f t="shared" ref="K22:L25" si="10">SUM(H22,E22)</f>
        <v>29</v>
      </c>
      <c r="L22" s="1003">
        <f t="shared" si="10"/>
        <v>34</v>
      </c>
      <c r="M22" s="995"/>
      <c r="N22" s="834" t="s">
        <v>519</v>
      </c>
      <c r="O22" s="2767" t="s">
        <v>487</v>
      </c>
      <c r="P22" s="533"/>
      <c r="Q22" s="533"/>
      <c r="R22" s="533"/>
      <c r="S22" s="533"/>
      <c r="T22" s="533"/>
      <c r="U22" s="533"/>
      <c r="V22" s="533"/>
      <c r="W22" s="533"/>
      <c r="X22" s="533"/>
      <c r="Y22" s="533"/>
      <c r="Z22" s="533"/>
      <c r="AA22" s="533"/>
      <c r="AB22" s="533"/>
      <c r="AC22" s="533"/>
      <c r="AD22" s="533"/>
      <c r="AE22" s="533"/>
      <c r="AF22" s="533"/>
      <c r="AG22" s="533"/>
      <c r="AH22" s="533"/>
      <c r="AI22" s="533"/>
      <c r="AJ22" s="533"/>
      <c r="AK22" s="533"/>
      <c r="AL22" s="533"/>
    </row>
    <row r="23" spans="1:38" ht="23.25" customHeight="1">
      <c r="A23" s="2704"/>
      <c r="B23" s="464" t="s">
        <v>78</v>
      </c>
      <c r="C23" s="1034"/>
      <c r="D23" s="1011">
        <v>8</v>
      </c>
      <c r="E23" s="1011">
        <v>53</v>
      </c>
      <c r="F23" s="1011">
        <v>61</v>
      </c>
      <c r="G23" s="1011">
        <v>0</v>
      </c>
      <c r="H23" s="1011">
        <v>0</v>
      </c>
      <c r="I23" s="1011">
        <v>0</v>
      </c>
      <c r="J23" s="1003">
        <f t="shared" ref="J23:J25" si="11">SUM(G23,D23)</f>
        <v>8</v>
      </c>
      <c r="K23" s="1003">
        <f t="shared" si="10"/>
        <v>53</v>
      </c>
      <c r="L23" s="1003">
        <f t="shared" si="10"/>
        <v>61</v>
      </c>
      <c r="M23" s="995"/>
      <c r="N23" s="834" t="s">
        <v>521</v>
      </c>
      <c r="O23" s="2768"/>
    </row>
    <row r="24" spans="1:38" ht="23.25" customHeight="1">
      <c r="A24" s="2704"/>
      <c r="B24" s="464" t="s">
        <v>79</v>
      </c>
      <c r="C24" s="1034"/>
      <c r="D24" s="1011">
        <v>50</v>
      </c>
      <c r="E24" s="1011">
        <v>42</v>
      </c>
      <c r="F24" s="1011">
        <v>92</v>
      </c>
      <c r="G24" s="1011">
        <v>0</v>
      </c>
      <c r="H24" s="1011">
        <v>0</v>
      </c>
      <c r="I24" s="1011">
        <v>0</v>
      </c>
      <c r="J24" s="1003">
        <f t="shared" si="11"/>
        <v>50</v>
      </c>
      <c r="K24" s="1003">
        <f t="shared" si="10"/>
        <v>42</v>
      </c>
      <c r="L24" s="1003">
        <f t="shared" si="10"/>
        <v>92</v>
      </c>
      <c r="M24" s="995"/>
      <c r="N24" s="834" t="s">
        <v>522</v>
      </c>
      <c r="O24" s="2768"/>
    </row>
    <row r="25" spans="1:38" ht="21" customHeight="1">
      <c r="A25" s="2704"/>
      <c r="B25" s="615" t="s">
        <v>1246</v>
      </c>
      <c r="C25" s="2465"/>
      <c r="D25" s="2444">
        <v>9</v>
      </c>
      <c r="E25" s="2444">
        <v>52</v>
      </c>
      <c r="F25" s="2444">
        <v>61</v>
      </c>
      <c r="G25" s="2444">
        <v>0</v>
      </c>
      <c r="H25" s="2444">
        <v>0</v>
      </c>
      <c r="I25" s="2444">
        <v>0</v>
      </c>
      <c r="J25" s="1973">
        <f t="shared" si="11"/>
        <v>9</v>
      </c>
      <c r="K25" s="1973">
        <f t="shared" si="10"/>
        <v>52</v>
      </c>
      <c r="L25" s="1973">
        <f t="shared" si="10"/>
        <v>61</v>
      </c>
      <c r="M25" s="2467"/>
      <c r="N25" s="540" t="s">
        <v>698</v>
      </c>
      <c r="O25" s="2768"/>
    </row>
    <row r="26" spans="1:38" ht="23.25" customHeight="1" thickBot="1">
      <c r="A26" s="2728" t="s">
        <v>219</v>
      </c>
      <c r="B26" s="2728"/>
      <c r="C26" s="2728"/>
      <c r="D26" s="2442">
        <f>SUM(D22:D25)</f>
        <v>72</v>
      </c>
      <c r="E26" s="2442">
        <f t="shared" ref="E26:L26" si="12">SUM(E22:E25)</f>
        <v>176</v>
      </c>
      <c r="F26" s="2442">
        <f t="shared" si="12"/>
        <v>248</v>
      </c>
      <c r="G26" s="2442">
        <f t="shared" si="12"/>
        <v>0</v>
      </c>
      <c r="H26" s="2442">
        <f t="shared" si="12"/>
        <v>0</v>
      </c>
      <c r="I26" s="2442">
        <f t="shared" si="12"/>
        <v>0</v>
      </c>
      <c r="J26" s="2442">
        <f t="shared" si="12"/>
        <v>72</v>
      </c>
      <c r="K26" s="2442">
        <f t="shared" si="12"/>
        <v>176</v>
      </c>
      <c r="L26" s="2442">
        <f t="shared" si="12"/>
        <v>248</v>
      </c>
      <c r="M26" s="3311" t="s">
        <v>2348</v>
      </c>
      <c r="N26" s="3311"/>
      <c r="O26" s="3311"/>
    </row>
    <row r="27" spans="1:38" ht="27" customHeight="1" thickTop="1" thickBot="1">
      <c r="A27" s="2708" t="s">
        <v>2145</v>
      </c>
      <c r="B27" s="2708"/>
      <c r="C27" s="1584"/>
      <c r="D27" s="1584"/>
      <c r="E27" s="1584"/>
      <c r="F27" s="1584"/>
      <c r="G27" s="1584"/>
      <c r="H27" s="1584"/>
      <c r="I27" s="1584"/>
      <c r="J27" s="1556"/>
      <c r="K27" s="1585"/>
      <c r="L27" s="1585"/>
      <c r="M27" s="1586"/>
      <c r="N27" s="3306" t="s">
        <v>2146</v>
      </c>
      <c r="O27" s="3306"/>
    </row>
    <row r="28" spans="1:38" ht="18.75" customHeight="1" thickTop="1">
      <c r="A28" s="2695" t="s">
        <v>53</v>
      </c>
      <c r="B28" s="2695" t="s">
        <v>54</v>
      </c>
      <c r="C28" s="2695" t="s">
        <v>55</v>
      </c>
      <c r="D28" s="2695" t="s">
        <v>45</v>
      </c>
      <c r="E28" s="2695"/>
      <c r="F28" s="2695"/>
      <c r="G28" s="2695" t="s">
        <v>46</v>
      </c>
      <c r="H28" s="2695"/>
      <c r="I28" s="2695"/>
      <c r="J28" s="2695" t="s">
        <v>905</v>
      </c>
      <c r="K28" s="2695"/>
      <c r="L28" s="2695"/>
      <c r="M28" s="2696" t="s">
        <v>503</v>
      </c>
      <c r="N28" s="2696" t="s">
        <v>509</v>
      </c>
      <c r="O28" s="2696" t="s">
        <v>502</v>
      </c>
    </row>
    <row r="29" spans="1:38" ht="16.5" customHeight="1">
      <c r="A29" s="2690"/>
      <c r="B29" s="2690"/>
      <c r="C29" s="2690"/>
      <c r="D29" s="2690" t="s">
        <v>1673</v>
      </c>
      <c r="E29" s="2690"/>
      <c r="F29" s="2690"/>
      <c r="G29" s="2690" t="s">
        <v>463</v>
      </c>
      <c r="H29" s="2690"/>
      <c r="I29" s="2690"/>
      <c r="J29" s="2690" t="s">
        <v>464</v>
      </c>
      <c r="K29" s="2690"/>
      <c r="L29" s="2690"/>
      <c r="M29" s="2697"/>
      <c r="N29" s="2697"/>
      <c r="O29" s="2697"/>
    </row>
    <row r="30" spans="1:38" ht="21" customHeight="1">
      <c r="A30" s="2690"/>
      <c r="B30" s="2690"/>
      <c r="C30" s="2690"/>
      <c r="D30" s="739" t="s">
        <v>931</v>
      </c>
      <c r="E30" s="739" t="s">
        <v>1126</v>
      </c>
      <c r="F30" s="1374" t="s">
        <v>954</v>
      </c>
      <c r="G30" s="739" t="s">
        <v>931</v>
      </c>
      <c r="H30" s="739" t="s">
        <v>1126</v>
      </c>
      <c r="I30" s="1374" t="s">
        <v>954</v>
      </c>
      <c r="J30" s="739" t="s">
        <v>931</v>
      </c>
      <c r="K30" s="739" t="s">
        <v>1126</v>
      </c>
      <c r="L30" s="1374" t="s">
        <v>954</v>
      </c>
      <c r="M30" s="2697"/>
      <c r="N30" s="2697"/>
      <c r="O30" s="2697"/>
    </row>
    <row r="31" spans="1:38" ht="15.75" customHeight="1" thickBot="1">
      <c r="A31" s="2707"/>
      <c r="B31" s="2707"/>
      <c r="C31" s="2707"/>
      <c r="D31" s="415" t="s">
        <v>934</v>
      </c>
      <c r="E31" s="415" t="s">
        <v>935</v>
      </c>
      <c r="F31" s="415" t="s">
        <v>936</v>
      </c>
      <c r="G31" s="415" t="s">
        <v>934</v>
      </c>
      <c r="H31" s="415" t="s">
        <v>935</v>
      </c>
      <c r="I31" s="415" t="s">
        <v>936</v>
      </c>
      <c r="J31" s="415" t="s">
        <v>934</v>
      </c>
      <c r="K31" s="415" t="s">
        <v>935</v>
      </c>
      <c r="L31" s="415" t="s">
        <v>936</v>
      </c>
      <c r="M31" s="2698"/>
      <c r="N31" s="2698"/>
      <c r="O31" s="2698"/>
    </row>
    <row r="32" spans="1:38" ht="24" customHeight="1">
      <c r="A32" s="2709" t="s">
        <v>182</v>
      </c>
      <c r="B32" s="464" t="s">
        <v>231</v>
      </c>
      <c r="C32" s="1034"/>
      <c r="D32" s="1011">
        <v>14</v>
      </c>
      <c r="E32" s="1011">
        <v>21</v>
      </c>
      <c r="F32" s="1011">
        <v>35</v>
      </c>
      <c r="G32" s="1011">
        <v>0</v>
      </c>
      <c r="H32" s="1011">
        <v>0</v>
      </c>
      <c r="I32" s="1011">
        <v>0</v>
      </c>
      <c r="J32" s="1003">
        <f>SUM(G32,D32)</f>
        <v>14</v>
      </c>
      <c r="K32" s="1003">
        <f t="shared" ref="K32:L33" si="13">SUM(H32,E32)</f>
        <v>21</v>
      </c>
      <c r="L32" s="1003">
        <f t="shared" si="13"/>
        <v>35</v>
      </c>
      <c r="M32" s="995"/>
      <c r="N32" s="538" t="s">
        <v>507</v>
      </c>
      <c r="O32" s="3312" t="s">
        <v>680</v>
      </c>
    </row>
    <row r="33" spans="1:15" ht="24" customHeight="1">
      <c r="A33" s="2710"/>
      <c r="B33" s="615" t="s">
        <v>80</v>
      </c>
      <c r="C33" s="1035"/>
      <c r="D33" s="1032">
        <v>9</v>
      </c>
      <c r="E33" s="1032">
        <v>17</v>
      </c>
      <c r="F33" s="1011">
        <v>26</v>
      </c>
      <c r="G33" s="1011">
        <v>0</v>
      </c>
      <c r="H33" s="1011">
        <v>0</v>
      </c>
      <c r="I33" s="1011">
        <v>0</v>
      </c>
      <c r="J33" s="1003">
        <f>SUM(G33,D33)</f>
        <v>9</v>
      </c>
      <c r="K33" s="1003">
        <f t="shared" si="13"/>
        <v>17</v>
      </c>
      <c r="L33" s="1003">
        <f t="shared" si="13"/>
        <v>26</v>
      </c>
      <c r="M33" s="1047"/>
      <c r="N33" s="540" t="s">
        <v>523</v>
      </c>
      <c r="O33" s="3313"/>
    </row>
    <row r="34" spans="1:15" ht="24" customHeight="1">
      <c r="A34" s="2706" t="s">
        <v>219</v>
      </c>
      <c r="B34" s="2706"/>
      <c r="C34" s="2706"/>
      <c r="D34" s="1821">
        <f>SUM(D32:D33)</f>
        <v>23</v>
      </c>
      <c r="E34" s="1821">
        <f t="shared" ref="E34:L34" si="14">SUM(E32:E33)</f>
        <v>38</v>
      </c>
      <c r="F34" s="1821">
        <f t="shared" si="14"/>
        <v>61</v>
      </c>
      <c r="G34" s="1821">
        <f t="shared" si="14"/>
        <v>0</v>
      </c>
      <c r="H34" s="1821">
        <f t="shared" si="14"/>
        <v>0</v>
      </c>
      <c r="I34" s="1821">
        <f t="shared" si="14"/>
        <v>0</v>
      </c>
      <c r="J34" s="1821">
        <f t="shared" si="14"/>
        <v>23</v>
      </c>
      <c r="K34" s="1821">
        <f t="shared" si="14"/>
        <v>38</v>
      </c>
      <c r="L34" s="1821">
        <f t="shared" si="14"/>
        <v>61</v>
      </c>
      <c r="M34" s="1821"/>
      <c r="N34" s="1821" t="s">
        <v>2348</v>
      </c>
      <c r="O34" s="2110"/>
    </row>
    <row r="35" spans="1:15" ht="18.75" customHeight="1">
      <c r="A35" s="2711" t="s">
        <v>137</v>
      </c>
      <c r="B35" s="1821" t="s">
        <v>77</v>
      </c>
      <c r="C35" s="1821"/>
      <c r="D35" s="1821">
        <v>30</v>
      </c>
      <c r="E35" s="1821">
        <v>50</v>
      </c>
      <c r="F35" s="1821">
        <v>80</v>
      </c>
      <c r="G35" s="1821">
        <v>0</v>
      </c>
      <c r="H35" s="1821">
        <v>0</v>
      </c>
      <c r="I35" s="1821">
        <v>0</v>
      </c>
      <c r="J35" s="1821">
        <f>SUM(G35,D35)</f>
        <v>30</v>
      </c>
      <c r="K35" s="1821">
        <f t="shared" ref="K35:L37" si="15">SUM(H35,E35)</f>
        <v>50</v>
      </c>
      <c r="L35" s="1821">
        <f t="shared" si="15"/>
        <v>80</v>
      </c>
      <c r="M35" s="1821"/>
      <c r="N35" s="1020" t="s">
        <v>519</v>
      </c>
      <c r="O35" s="3099" t="s">
        <v>1083</v>
      </c>
    </row>
    <row r="36" spans="1:15" ht="24" customHeight="1">
      <c r="A36" s="2741"/>
      <c r="B36" s="1029" t="s">
        <v>80</v>
      </c>
      <c r="C36" s="1011"/>
      <c r="D36" s="1034">
        <v>18</v>
      </c>
      <c r="E36" s="1034">
        <v>50</v>
      </c>
      <c r="F36" s="1034">
        <v>68</v>
      </c>
      <c r="G36" s="1034">
        <v>0</v>
      </c>
      <c r="H36" s="1034">
        <v>0</v>
      </c>
      <c r="I36" s="1034">
        <v>0</v>
      </c>
      <c r="J36" s="1049">
        <f t="shared" ref="J36:J37" si="16">SUM(G36,D36)</f>
        <v>18</v>
      </c>
      <c r="K36" s="1049">
        <f t="shared" si="15"/>
        <v>50</v>
      </c>
      <c r="L36" s="1049">
        <f t="shared" si="15"/>
        <v>68</v>
      </c>
      <c r="M36" s="760"/>
      <c r="N36" s="109" t="s">
        <v>523</v>
      </c>
      <c r="O36" s="3100"/>
    </row>
    <row r="37" spans="1:15" ht="24" customHeight="1">
      <c r="A37" s="2741"/>
      <c r="B37" s="1029" t="s">
        <v>22</v>
      </c>
      <c r="C37" s="1011"/>
      <c r="D37" s="1034">
        <v>30</v>
      </c>
      <c r="E37" s="1034">
        <v>28</v>
      </c>
      <c r="F37" s="1034">
        <v>58</v>
      </c>
      <c r="G37" s="1034">
        <v>0</v>
      </c>
      <c r="H37" s="1034">
        <v>0</v>
      </c>
      <c r="I37" s="1034">
        <v>0</v>
      </c>
      <c r="J37" s="1049">
        <f t="shared" si="16"/>
        <v>30</v>
      </c>
      <c r="K37" s="1049">
        <f t="shared" si="15"/>
        <v>28</v>
      </c>
      <c r="L37" s="1049">
        <f t="shared" si="15"/>
        <v>58</v>
      </c>
      <c r="M37" s="760"/>
      <c r="N37" s="109" t="s">
        <v>507</v>
      </c>
      <c r="O37" s="3101"/>
    </row>
    <row r="38" spans="1:15" ht="15.75" customHeight="1">
      <c r="A38" s="2706" t="s">
        <v>219</v>
      </c>
      <c r="B38" s="2706"/>
      <c r="C38" s="2706"/>
      <c r="D38" s="1034">
        <f>SUM(D35:D37)</f>
        <v>78</v>
      </c>
      <c r="E38" s="1034">
        <f t="shared" ref="E38:L38" si="17">SUM(E35:E37)</f>
        <v>128</v>
      </c>
      <c r="F38" s="1034">
        <f t="shared" si="17"/>
        <v>206</v>
      </c>
      <c r="G38" s="1034">
        <f t="shared" si="17"/>
        <v>0</v>
      </c>
      <c r="H38" s="1034">
        <f t="shared" si="17"/>
        <v>0</v>
      </c>
      <c r="I38" s="1034">
        <f t="shared" si="17"/>
        <v>0</v>
      </c>
      <c r="J38" s="1034">
        <f t="shared" si="17"/>
        <v>78</v>
      </c>
      <c r="K38" s="1034">
        <f t="shared" si="17"/>
        <v>128</v>
      </c>
      <c r="L38" s="1034">
        <f t="shared" si="17"/>
        <v>206</v>
      </c>
      <c r="M38" s="1034"/>
      <c r="N38" s="3305" t="s">
        <v>2348</v>
      </c>
      <c r="O38" s="3305"/>
    </row>
    <row r="39" spans="1:15" ht="24" customHeight="1">
      <c r="A39" s="2709" t="s">
        <v>26</v>
      </c>
      <c r="B39" s="1011" t="s">
        <v>100</v>
      </c>
      <c r="C39" s="1011"/>
      <c r="D39" s="1034">
        <v>18</v>
      </c>
      <c r="E39" s="1034">
        <v>104</v>
      </c>
      <c r="F39" s="1034">
        <v>122</v>
      </c>
      <c r="G39" s="1034">
        <v>0</v>
      </c>
      <c r="H39" s="1034">
        <v>0</v>
      </c>
      <c r="I39" s="1034">
        <v>0</v>
      </c>
      <c r="J39" s="1049">
        <f>SUM(D39,G39)</f>
        <v>18</v>
      </c>
      <c r="K39" s="1049">
        <f t="shared" ref="K39:K43" si="18">SUM(E39,H39)</f>
        <v>104</v>
      </c>
      <c r="L39" s="1049">
        <f>SUM(J39:K39)</f>
        <v>122</v>
      </c>
      <c r="M39" s="760"/>
      <c r="N39" s="109" t="s">
        <v>1200</v>
      </c>
      <c r="O39" s="2934" t="s">
        <v>1247</v>
      </c>
    </row>
    <row r="40" spans="1:15" ht="24" customHeight="1">
      <c r="A40" s="2710"/>
      <c r="B40" s="1011" t="s">
        <v>101</v>
      </c>
      <c r="C40" s="1011"/>
      <c r="D40" s="1034">
        <v>18</v>
      </c>
      <c r="E40" s="1034">
        <v>100</v>
      </c>
      <c r="F40" s="1034">
        <v>118</v>
      </c>
      <c r="G40" s="1034">
        <v>0</v>
      </c>
      <c r="H40" s="1034">
        <v>0</v>
      </c>
      <c r="I40" s="1034">
        <v>0</v>
      </c>
      <c r="J40" s="1049">
        <f t="shared" ref="J40:J43" si="19">SUM(D40,G40)</f>
        <v>18</v>
      </c>
      <c r="K40" s="1049">
        <f t="shared" si="18"/>
        <v>100</v>
      </c>
      <c r="L40" s="1049">
        <f t="shared" ref="L40:L43" si="20">SUM(J40:K40)</f>
        <v>118</v>
      </c>
      <c r="M40" s="543"/>
      <c r="N40" s="109" t="s">
        <v>1248</v>
      </c>
      <c r="O40" s="2935"/>
    </row>
    <row r="41" spans="1:15" ht="24" customHeight="1">
      <c r="A41" s="2710"/>
      <c r="B41" s="1011" t="s">
        <v>88</v>
      </c>
      <c r="C41" s="1011"/>
      <c r="D41" s="1034">
        <v>22</v>
      </c>
      <c r="E41" s="1034">
        <v>84</v>
      </c>
      <c r="F41" s="1034">
        <v>106</v>
      </c>
      <c r="G41" s="1034">
        <v>0</v>
      </c>
      <c r="H41" s="1034">
        <v>0</v>
      </c>
      <c r="I41" s="1034">
        <v>0</v>
      </c>
      <c r="J41" s="1049">
        <f t="shared" si="19"/>
        <v>22</v>
      </c>
      <c r="K41" s="1049">
        <f t="shared" si="18"/>
        <v>84</v>
      </c>
      <c r="L41" s="1049">
        <f t="shared" si="20"/>
        <v>106</v>
      </c>
      <c r="M41" s="543"/>
      <c r="N41" s="109" t="s">
        <v>538</v>
      </c>
      <c r="O41" s="2935"/>
    </row>
    <row r="42" spans="1:15" ht="24" customHeight="1">
      <c r="A42" s="2710"/>
      <c r="B42" s="1011" t="s">
        <v>89</v>
      </c>
      <c r="C42" s="1011"/>
      <c r="D42" s="1034">
        <v>37</v>
      </c>
      <c r="E42" s="1034">
        <v>138</v>
      </c>
      <c r="F42" s="1034">
        <v>175</v>
      </c>
      <c r="G42" s="1034">
        <v>0</v>
      </c>
      <c r="H42" s="1034">
        <v>0</v>
      </c>
      <c r="I42" s="1034">
        <v>0</v>
      </c>
      <c r="J42" s="1049">
        <f t="shared" si="19"/>
        <v>37</v>
      </c>
      <c r="K42" s="1049">
        <f t="shared" si="18"/>
        <v>138</v>
      </c>
      <c r="L42" s="1049">
        <f t="shared" si="20"/>
        <v>175</v>
      </c>
      <c r="M42" s="543"/>
      <c r="N42" s="109" t="s">
        <v>539</v>
      </c>
      <c r="O42" s="2935"/>
    </row>
    <row r="43" spans="1:15" ht="24" customHeight="1">
      <c r="A43" s="2711"/>
      <c r="B43" s="1011" t="s">
        <v>174</v>
      </c>
      <c r="C43" s="1011"/>
      <c r="D43" s="1034">
        <v>64</v>
      </c>
      <c r="E43" s="1034">
        <v>166</v>
      </c>
      <c r="F43" s="1034">
        <v>230</v>
      </c>
      <c r="G43" s="1034">
        <v>0</v>
      </c>
      <c r="H43" s="1034">
        <v>0</v>
      </c>
      <c r="I43" s="1034">
        <v>0</v>
      </c>
      <c r="J43" s="1049">
        <f t="shared" si="19"/>
        <v>64</v>
      </c>
      <c r="K43" s="1049">
        <f t="shared" si="18"/>
        <v>166</v>
      </c>
      <c r="L43" s="1049">
        <f t="shared" si="20"/>
        <v>230</v>
      </c>
      <c r="M43" s="543"/>
      <c r="N43" s="447" t="s">
        <v>1249</v>
      </c>
      <c r="O43" s="2936"/>
    </row>
    <row r="44" spans="1:15" ht="24" customHeight="1">
      <c r="A44" s="2952" t="s">
        <v>219</v>
      </c>
      <c r="B44" s="2952"/>
      <c r="C44" s="2952"/>
      <c r="D44" s="1055">
        <f>SUM(D39:D43)</f>
        <v>159</v>
      </c>
      <c r="E44" s="1055">
        <f t="shared" ref="E44:L44" si="21">SUM(E39:E43)</f>
        <v>592</v>
      </c>
      <c r="F44" s="1055">
        <f t="shared" si="21"/>
        <v>751</v>
      </c>
      <c r="G44" s="1055">
        <f t="shared" si="21"/>
        <v>0</v>
      </c>
      <c r="H44" s="1055">
        <f t="shared" si="21"/>
        <v>0</v>
      </c>
      <c r="I44" s="1055">
        <f t="shared" si="21"/>
        <v>0</v>
      </c>
      <c r="J44" s="1055">
        <f t="shared" si="21"/>
        <v>159</v>
      </c>
      <c r="K44" s="1055">
        <f t="shared" si="21"/>
        <v>592</v>
      </c>
      <c r="L44" s="1055">
        <f t="shared" si="21"/>
        <v>751</v>
      </c>
      <c r="M44" s="544"/>
      <c r="N44" s="3305" t="s">
        <v>2348</v>
      </c>
      <c r="O44" s="3305"/>
    </row>
    <row r="45" spans="1:15" ht="24" customHeight="1">
      <c r="A45" s="2703" t="s">
        <v>65</v>
      </c>
      <c r="B45" s="1011" t="s">
        <v>100</v>
      </c>
      <c r="C45" s="1011"/>
      <c r="D45" s="1034">
        <v>36</v>
      </c>
      <c r="E45" s="1034">
        <v>71</v>
      </c>
      <c r="F45" s="1034">
        <v>107</v>
      </c>
      <c r="G45" s="1034">
        <v>0</v>
      </c>
      <c r="H45" s="1034">
        <v>0</v>
      </c>
      <c r="I45" s="1034">
        <v>0</v>
      </c>
      <c r="J45" s="1049">
        <f>SUM(G45,D45)</f>
        <v>36</v>
      </c>
      <c r="K45" s="1049">
        <f t="shared" ref="K45:L50" si="22">SUM(H45,E45)</f>
        <v>71</v>
      </c>
      <c r="L45" s="1049">
        <f t="shared" si="22"/>
        <v>107</v>
      </c>
      <c r="M45" s="543"/>
      <c r="N45" s="109" t="s">
        <v>1200</v>
      </c>
      <c r="O45" s="2767" t="s">
        <v>1168</v>
      </c>
    </row>
    <row r="46" spans="1:15" ht="24" customHeight="1">
      <c r="A46" s="2704"/>
      <c r="B46" s="1011" t="s">
        <v>88</v>
      </c>
      <c r="C46" s="1011"/>
      <c r="D46" s="1034">
        <v>48</v>
      </c>
      <c r="E46" s="1034">
        <v>65</v>
      </c>
      <c r="F46" s="1034">
        <v>113</v>
      </c>
      <c r="G46" s="1034">
        <v>0</v>
      </c>
      <c r="H46" s="1034">
        <v>0</v>
      </c>
      <c r="I46" s="1034">
        <v>0</v>
      </c>
      <c r="J46" s="1049">
        <f t="shared" ref="J46:J50" si="23">SUM(G46,D46)</f>
        <v>48</v>
      </c>
      <c r="K46" s="1049">
        <f t="shared" si="22"/>
        <v>65</v>
      </c>
      <c r="L46" s="1049">
        <f t="shared" si="22"/>
        <v>113</v>
      </c>
      <c r="M46" s="543"/>
      <c r="N46" s="109" t="s">
        <v>538</v>
      </c>
      <c r="O46" s="2768"/>
    </row>
    <row r="47" spans="1:15" ht="24" customHeight="1">
      <c r="A47" s="2704"/>
      <c r="B47" s="1011" t="s">
        <v>89</v>
      </c>
      <c r="C47" s="1011"/>
      <c r="D47" s="1034">
        <v>64</v>
      </c>
      <c r="E47" s="1034">
        <v>98</v>
      </c>
      <c r="F47" s="1034">
        <v>162</v>
      </c>
      <c r="G47" s="1034">
        <v>0</v>
      </c>
      <c r="H47" s="1034">
        <v>0</v>
      </c>
      <c r="I47" s="1034">
        <v>0</v>
      </c>
      <c r="J47" s="1049">
        <f t="shared" si="23"/>
        <v>64</v>
      </c>
      <c r="K47" s="1049">
        <f t="shared" si="22"/>
        <v>98</v>
      </c>
      <c r="L47" s="1049">
        <f t="shared" si="22"/>
        <v>162</v>
      </c>
      <c r="M47" s="543"/>
      <c r="N47" s="109" t="s">
        <v>539</v>
      </c>
      <c r="O47" s="2768"/>
    </row>
    <row r="48" spans="1:15" ht="21.75" customHeight="1">
      <c r="A48" s="2704"/>
      <c r="B48" s="1011" t="s">
        <v>15</v>
      </c>
      <c r="C48" s="1011"/>
      <c r="D48" s="1034">
        <v>29</v>
      </c>
      <c r="E48" s="1034">
        <v>88</v>
      </c>
      <c r="F48" s="1034">
        <v>117</v>
      </c>
      <c r="G48" s="1034">
        <v>0</v>
      </c>
      <c r="H48" s="1034">
        <v>0</v>
      </c>
      <c r="I48" s="1034">
        <v>0</v>
      </c>
      <c r="J48" s="1049">
        <f t="shared" si="23"/>
        <v>29</v>
      </c>
      <c r="K48" s="1049">
        <f t="shared" si="22"/>
        <v>88</v>
      </c>
      <c r="L48" s="1049">
        <f t="shared" si="22"/>
        <v>117</v>
      </c>
      <c r="M48" s="543"/>
      <c r="N48" s="109" t="s">
        <v>541</v>
      </c>
      <c r="O48" s="2768"/>
    </row>
    <row r="49" spans="1:15" s="531" customFormat="1" ht="24" customHeight="1">
      <c r="A49" s="2704"/>
      <c r="B49" s="2974" t="s">
        <v>67</v>
      </c>
      <c r="C49" s="1029" t="s">
        <v>93</v>
      </c>
      <c r="D49" s="1034">
        <v>7</v>
      </c>
      <c r="E49" s="1034">
        <v>0</v>
      </c>
      <c r="F49" s="1034">
        <v>7</v>
      </c>
      <c r="G49" s="1034">
        <v>0</v>
      </c>
      <c r="H49" s="1034">
        <v>0</v>
      </c>
      <c r="I49" s="1034">
        <v>0</v>
      </c>
      <c r="J49" s="1049">
        <f t="shared" si="23"/>
        <v>7</v>
      </c>
      <c r="K49" s="1049">
        <f t="shared" si="22"/>
        <v>0</v>
      </c>
      <c r="L49" s="1049">
        <f t="shared" si="22"/>
        <v>7</v>
      </c>
      <c r="M49" s="468" t="s">
        <v>1187</v>
      </c>
      <c r="N49" s="3307" t="s">
        <v>494</v>
      </c>
      <c r="O49" s="2768"/>
    </row>
    <row r="50" spans="1:15" s="531" customFormat="1" ht="24.75" customHeight="1">
      <c r="A50" s="2704"/>
      <c r="B50" s="2976"/>
      <c r="C50" s="1029" t="s">
        <v>1250</v>
      </c>
      <c r="D50" s="1034">
        <v>2</v>
      </c>
      <c r="E50" s="1034">
        <v>0</v>
      </c>
      <c r="F50" s="1034">
        <v>2</v>
      </c>
      <c r="G50" s="1034">
        <v>0</v>
      </c>
      <c r="H50" s="1034">
        <v>0</v>
      </c>
      <c r="I50" s="1034">
        <v>0</v>
      </c>
      <c r="J50" s="1049">
        <f t="shared" si="23"/>
        <v>2</v>
      </c>
      <c r="K50" s="1049">
        <f t="shared" si="22"/>
        <v>0</v>
      </c>
      <c r="L50" s="1049">
        <f t="shared" si="22"/>
        <v>2</v>
      </c>
      <c r="M50" s="468" t="s">
        <v>1251</v>
      </c>
      <c r="N50" s="3308"/>
      <c r="O50" s="2768"/>
    </row>
    <row r="51" spans="1:15" s="531" customFormat="1" ht="24" customHeight="1">
      <c r="A51" s="2704"/>
      <c r="B51" s="2734" t="s">
        <v>1252</v>
      </c>
      <c r="C51" s="2734"/>
      <c r="D51" s="1055">
        <f>SUM(D49:D50)</f>
        <v>9</v>
      </c>
      <c r="E51" s="1055">
        <f t="shared" ref="E51:L51" si="24">SUM(E49:E50)</f>
        <v>0</v>
      </c>
      <c r="F51" s="1055">
        <f t="shared" si="24"/>
        <v>9</v>
      </c>
      <c r="G51" s="1055">
        <f t="shared" si="24"/>
        <v>0</v>
      </c>
      <c r="H51" s="1055">
        <f t="shared" si="24"/>
        <v>0</v>
      </c>
      <c r="I51" s="1055">
        <f t="shared" si="24"/>
        <v>0</v>
      </c>
      <c r="J51" s="1055">
        <f t="shared" si="24"/>
        <v>9</v>
      </c>
      <c r="K51" s="1055">
        <f t="shared" si="24"/>
        <v>0</v>
      </c>
      <c r="L51" s="1055">
        <f t="shared" si="24"/>
        <v>9</v>
      </c>
      <c r="M51" s="3309" t="s">
        <v>1253</v>
      </c>
      <c r="N51" s="3310"/>
      <c r="O51" s="2768"/>
    </row>
    <row r="52" spans="1:15" s="533" customFormat="1" ht="24" customHeight="1" thickBot="1">
      <c r="A52" s="2728" t="s">
        <v>219</v>
      </c>
      <c r="B52" s="2728"/>
      <c r="C52" s="2728"/>
      <c r="D52" s="2442">
        <f>SUM(D45:D50)</f>
        <v>186</v>
      </c>
      <c r="E52" s="2442">
        <f t="shared" ref="E52:L52" si="25">SUM(E45:E50)</f>
        <v>322</v>
      </c>
      <c r="F52" s="2442">
        <f t="shared" si="25"/>
        <v>508</v>
      </c>
      <c r="G52" s="2442">
        <f t="shared" si="25"/>
        <v>0</v>
      </c>
      <c r="H52" s="2442">
        <f t="shared" si="25"/>
        <v>0</v>
      </c>
      <c r="I52" s="2442">
        <f t="shared" si="25"/>
        <v>0</v>
      </c>
      <c r="J52" s="2442">
        <f t="shared" si="25"/>
        <v>186</v>
      </c>
      <c r="K52" s="2442">
        <f t="shared" si="25"/>
        <v>322</v>
      </c>
      <c r="L52" s="2442">
        <f t="shared" si="25"/>
        <v>508</v>
      </c>
      <c r="M52" s="3311" t="s">
        <v>2348</v>
      </c>
      <c r="N52" s="3311"/>
      <c r="O52" s="3311"/>
    </row>
    <row r="53" spans="1:15" ht="27" customHeight="1" thickTop="1" thickBot="1">
      <c r="A53" s="2708" t="s">
        <v>2273</v>
      </c>
      <c r="B53" s="2708"/>
      <c r="C53" s="1584"/>
      <c r="D53" s="1584"/>
      <c r="E53" s="1584"/>
      <c r="F53" s="1584"/>
      <c r="G53" s="1584"/>
      <c r="H53" s="1584"/>
      <c r="I53" s="1584"/>
      <c r="J53" s="2187"/>
      <c r="K53" s="1585"/>
      <c r="L53" s="1585"/>
      <c r="M53" s="1586"/>
      <c r="N53" s="3306" t="s">
        <v>2146</v>
      </c>
      <c r="O53" s="3306"/>
    </row>
    <row r="54" spans="1:15" ht="27" customHeight="1" thickTop="1">
      <c r="A54" s="2695" t="s">
        <v>53</v>
      </c>
      <c r="B54" s="2695" t="s">
        <v>54</v>
      </c>
      <c r="C54" s="2695" t="s">
        <v>55</v>
      </c>
      <c r="D54" s="2695" t="s">
        <v>45</v>
      </c>
      <c r="E54" s="2695"/>
      <c r="F54" s="2695"/>
      <c r="G54" s="2695" t="s">
        <v>46</v>
      </c>
      <c r="H54" s="2695"/>
      <c r="I54" s="2695"/>
      <c r="J54" s="2695" t="s">
        <v>905</v>
      </c>
      <c r="K54" s="2695"/>
      <c r="L54" s="2695"/>
      <c r="M54" s="2696" t="s">
        <v>503</v>
      </c>
      <c r="N54" s="2696" t="s">
        <v>509</v>
      </c>
      <c r="O54" s="2696" t="s">
        <v>502</v>
      </c>
    </row>
    <row r="55" spans="1:15" ht="27" customHeight="1">
      <c r="A55" s="2690"/>
      <c r="B55" s="2690"/>
      <c r="C55" s="2690"/>
      <c r="D55" s="2690" t="s">
        <v>1673</v>
      </c>
      <c r="E55" s="2690"/>
      <c r="F55" s="2690"/>
      <c r="G55" s="2690" t="s">
        <v>463</v>
      </c>
      <c r="H55" s="2690"/>
      <c r="I55" s="2690"/>
      <c r="J55" s="2690" t="s">
        <v>464</v>
      </c>
      <c r="K55" s="2690"/>
      <c r="L55" s="2690"/>
      <c r="M55" s="2697"/>
      <c r="N55" s="2697"/>
      <c r="O55" s="2697"/>
    </row>
    <row r="56" spans="1:15" ht="27" customHeight="1">
      <c r="A56" s="2690"/>
      <c r="B56" s="2690"/>
      <c r="C56" s="2690"/>
      <c r="D56" s="739" t="s">
        <v>931</v>
      </c>
      <c r="E56" s="739" t="s">
        <v>1126</v>
      </c>
      <c r="F56" s="1374" t="s">
        <v>954</v>
      </c>
      <c r="G56" s="739" t="s">
        <v>931</v>
      </c>
      <c r="H56" s="739" t="s">
        <v>1126</v>
      </c>
      <c r="I56" s="1374" t="s">
        <v>954</v>
      </c>
      <c r="J56" s="739" t="s">
        <v>931</v>
      </c>
      <c r="K56" s="739" t="s">
        <v>1126</v>
      </c>
      <c r="L56" s="1374" t="s">
        <v>954</v>
      </c>
      <c r="M56" s="2697"/>
      <c r="N56" s="2697"/>
      <c r="O56" s="2697"/>
    </row>
    <row r="57" spans="1:15" ht="27" customHeight="1" thickBot="1">
      <c r="A57" s="2707"/>
      <c r="B57" s="2707"/>
      <c r="C57" s="2707"/>
      <c r="D57" s="415" t="s">
        <v>934</v>
      </c>
      <c r="E57" s="415" t="s">
        <v>935</v>
      </c>
      <c r="F57" s="415" t="s">
        <v>936</v>
      </c>
      <c r="G57" s="415" t="s">
        <v>934</v>
      </c>
      <c r="H57" s="415" t="s">
        <v>935</v>
      </c>
      <c r="I57" s="415" t="s">
        <v>936</v>
      </c>
      <c r="J57" s="415" t="s">
        <v>934</v>
      </c>
      <c r="K57" s="415" t="s">
        <v>935</v>
      </c>
      <c r="L57" s="415" t="s">
        <v>936</v>
      </c>
      <c r="M57" s="2698"/>
      <c r="N57" s="2698"/>
      <c r="O57" s="2698"/>
    </row>
    <row r="58" spans="1:15" s="533" customFormat="1" ht="26.25" customHeight="1">
      <c r="A58" s="2715" t="s">
        <v>67</v>
      </c>
      <c r="B58" s="1802" t="s">
        <v>1942</v>
      </c>
      <c r="C58" s="1802"/>
      <c r="D58" s="996">
        <v>6</v>
      </c>
      <c r="E58" s="996">
        <v>3</v>
      </c>
      <c r="F58" s="996">
        <v>9</v>
      </c>
      <c r="G58" s="1807">
        <f t="shared" ref="G58:I59" si="26">SUM(G46:G51)</f>
        <v>0</v>
      </c>
      <c r="H58" s="1807">
        <f t="shared" si="26"/>
        <v>0</v>
      </c>
      <c r="I58" s="1807">
        <f t="shared" si="26"/>
        <v>0</v>
      </c>
      <c r="J58" s="1807">
        <f>SUM(D58,G58)</f>
        <v>6</v>
      </c>
      <c r="K58" s="1807">
        <f t="shared" ref="K58:L58" si="27">SUM(E58,H58)</f>
        <v>3</v>
      </c>
      <c r="L58" s="1807">
        <f t="shared" si="27"/>
        <v>9</v>
      </c>
      <c r="M58" s="547"/>
      <c r="N58" s="2288" t="s">
        <v>2317</v>
      </c>
      <c r="O58" s="2772" t="s">
        <v>494</v>
      </c>
    </row>
    <row r="59" spans="1:15" s="533" customFormat="1" ht="26.25" customHeight="1">
      <c r="A59" s="2704"/>
      <c r="B59" s="1802" t="s">
        <v>1943</v>
      </c>
      <c r="C59" s="1802"/>
      <c r="D59" s="996">
        <v>14</v>
      </c>
      <c r="E59" s="996">
        <v>29</v>
      </c>
      <c r="F59" s="996">
        <v>43</v>
      </c>
      <c r="G59" s="1807">
        <f t="shared" si="26"/>
        <v>0</v>
      </c>
      <c r="H59" s="1807">
        <f t="shared" si="26"/>
        <v>0</v>
      </c>
      <c r="I59" s="1807">
        <f t="shared" si="26"/>
        <v>0</v>
      </c>
      <c r="J59" s="1807">
        <f t="shared" ref="J59:J60" si="28">SUM(D59,G59)</f>
        <v>14</v>
      </c>
      <c r="K59" s="1807">
        <f t="shared" ref="K59:K60" si="29">SUM(E59,H59)</f>
        <v>29</v>
      </c>
      <c r="L59" s="1807">
        <f t="shared" ref="L59:L60" si="30">SUM(F59,I59)</f>
        <v>43</v>
      </c>
      <c r="M59" s="547"/>
      <c r="N59" s="1803" t="s">
        <v>494</v>
      </c>
      <c r="O59" s="2768"/>
    </row>
    <row r="60" spans="1:15" s="533" customFormat="1" ht="26.25" customHeight="1">
      <c r="A60" s="2705"/>
      <c r="B60" s="1802" t="s">
        <v>1944</v>
      </c>
      <c r="C60" s="1802"/>
      <c r="D60" s="996">
        <v>35</v>
      </c>
      <c r="E60" s="996">
        <v>19</v>
      </c>
      <c r="F60" s="996">
        <v>54</v>
      </c>
      <c r="G60" s="1807">
        <f>SUM(G48:G58)</f>
        <v>0</v>
      </c>
      <c r="H60" s="1807">
        <f>SUM(H48:H58)</f>
        <v>0</v>
      </c>
      <c r="I60" s="1807">
        <f>SUM(I48:I58)</f>
        <v>0</v>
      </c>
      <c r="J60" s="1807">
        <f t="shared" si="28"/>
        <v>35</v>
      </c>
      <c r="K60" s="1807">
        <f t="shared" si="29"/>
        <v>19</v>
      </c>
      <c r="L60" s="1807">
        <f t="shared" si="30"/>
        <v>54</v>
      </c>
      <c r="M60" s="547"/>
      <c r="N60" s="1803" t="s">
        <v>562</v>
      </c>
      <c r="O60" s="2769"/>
    </row>
    <row r="61" spans="1:15" s="533" customFormat="1" ht="26.25" customHeight="1">
      <c r="A61" s="2706" t="s">
        <v>219</v>
      </c>
      <c r="B61" s="2706"/>
      <c r="C61" s="2706"/>
      <c r="D61" s="996">
        <f>SUM(D58:D60)</f>
        <v>55</v>
      </c>
      <c r="E61" s="996">
        <f t="shared" ref="E61:L61" si="31">SUM(E58:E60)</f>
        <v>51</v>
      </c>
      <c r="F61" s="996">
        <f t="shared" si="31"/>
        <v>106</v>
      </c>
      <c r="G61" s="996">
        <f t="shared" si="31"/>
        <v>0</v>
      </c>
      <c r="H61" s="996">
        <f t="shared" si="31"/>
        <v>0</v>
      </c>
      <c r="I61" s="996">
        <f t="shared" si="31"/>
        <v>0</v>
      </c>
      <c r="J61" s="996">
        <f t="shared" si="31"/>
        <v>55</v>
      </c>
      <c r="K61" s="996">
        <f t="shared" si="31"/>
        <v>51</v>
      </c>
      <c r="L61" s="996">
        <f t="shared" si="31"/>
        <v>106</v>
      </c>
      <c r="M61" s="547"/>
      <c r="N61" s="1803" t="s">
        <v>2348</v>
      </c>
      <c r="O61" s="1808"/>
    </row>
    <row r="62" spans="1:15" s="533" customFormat="1" ht="26.25" customHeight="1">
      <c r="A62" s="1028" t="s">
        <v>68</v>
      </c>
      <c r="B62" s="1017" t="s">
        <v>70</v>
      </c>
      <c r="C62" s="1017"/>
      <c r="D62" s="996">
        <v>61</v>
      </c>
      <c r="E62" s="996">
        <v>99</v>
      </c>
      <c r="F62" s="996">
        <v>160</v>
      </c>
      <c r="G62" s="996">
        <v>0</v>
      </c>
      <c r="H62" s="1034">
        <v>0</v>
      </c>
      <c r="I62" s="1034">
        <v>0</v>
      </c>
      <c r="J62" s="1049">
        <f>SUM(G62,D62)</f>
        <v>61</v>
      </c>
      <c r="K62" s="1049">
        <f t="shared" ref="K62:L63" si="32">SUM(H62,E62)</f>
        <v>99</v>
      </c>
      <c r="L62" s="1049">
        <f t="shared" si="32"/>
        <v>160</v>
      </c>
      <c r="M62" s="547"/>
      <c r="N62" s="1044" t="s">
        <v>506</v>
      </c>
      <c r="O62" s="548" t="s">
        <v>496</v>
      </c>
    </row>
    <row r="63" spans="1:15" s="533" customFormat="1" ht="26.25" customHeight="1">
      <c r="A63" s="1841" t="s">
        <v>1254</v>
      </c>
      <c r="B63" s="1826" t="s">
        <v>70</v>
      </c>
      <c r="C63" s="1821"/>
      <c r="D63" s="1837">
        <v>56</v>
      </c>
      <c r="E63" s="1837">
        <v>31</v>
      </c>
      <c r="F63" s="1837">
        <v>87</v>
      </c>
      <c r="G63" s="1837">
        <v>0</v>
      </c>
      <c r="H63" s="996">
        <v>0</v>
      </c>
      <c r="I63" s="996">
        <v>0</v>
      </c>
      <c r="J63" s="999">
        <f>SUM(G63,D63)</f>
        <v>56</v>
      </c>
      <c r="K63" s="999">
        <f t="shared" si="32"/>
        <v>31</v>
      </c>
      <c r="L63" s="999">
        <f t="shared" si="32"/>
        <v>87</v>
      </c>
      <c r="M63" s="543"/>
      <c r="N63" s="1838" t="s">
        <v>506</v>
      </c>
      <c r="O63" s="1858" t="s">
        <v>1202</v>
      </c>
    </row>
    <row r="64" spans="1:15" ht="26.25" customHeight="1">
      <c r="A64" s="2952" t="s">
        <v>50</v>
      </c>
      <c r="B64" s="2706"/>
      <c r="C64" s="459"/>
      <c r="D64" s="1837">
        <f t="shared" ref="D64:L64" si="33">SUM(D62:D63,D61,D52,D44,D38,D34,D26,D21,D18,D11,D10,D9,D15)</f>
        <v>963</v>
      </c>
      <c r="E64" s="1837">
        <f t="shared" si="33"/>
        <v>1792</v>
      </c>
      <c r="F64" s="1837">
        <f t="shared" si="33"/>
        <v>2755</v>
      </c>
      <c r="G64" s="1837">
        <f t="shared" si="33"/>
        <v>0</v>
      </c>
      <c r="H64" s="1837">
        <f t="shared" si="33"/>
        <v>0</v>
      </c>
      <c r="I64" s="1844">
        <f t="shared" si="33"/>
        <v>0</v>
      </c>
      <c r="J64" s="1844">
        <f t="shared" si="33"/>
        <v>963</v>
      </c>
      <c r="K64" s="1837">
        <f t="shared" si="33"/>
        <v>1792</v>
      </c>
      <c r="L64" s="1837">
        <f t="shared" si="33"/>
        <v>2755</v>
      </c>
      <c r="M64" s="543"/>
      <c r="N64" s="3112" t="s">
        <v>500</v>
      </c>
      <c r="O64" s="3112"/>
    </row>
    <row r="65" spans="1:38" ht="26.25" customHeight="1">
      <c r="A65" s="2786" t="s">
        <v>51</v>
      </c>
      <c r="B65" s="2786"/>
      <c r="C65" s="63"/>
      <c r="D65" s="63"/>
      <c r="E65" s="63"/>
      <c r="F65" s="63"/>
      <c r="G65" s="63"/>
      <c r="H65" s="63"/>
      <c r="I65" s="63"/>
      <c r="J65" s="1244"/>
      <c r="K65" s="1244"/>
      <c r="L65" s="1244"/>
      <c r="M65" s="543"/>
      <c r="N65" s="760"/>
      <c r="O65" s="760" t="s">
        <v>582</v>
      </c>
    </row>
    <row r="66" spans="1:38" ht="26.25" customHeight="1">
      <c r="A66" s="2804" t="s">
        <v>65</v>
      </c>
      <c r="B66" s="551" t="s">
        <v>1255</v>
      </c>
      <c r="C66" s="1245"/>
      <c r="D66" s="551">
        <v>2</v>
      </c>
      <c r="E66" s="551">
        <v>2</v>
      </c>
      <c r="F66" s="551">
        <f>SUM(D66:E66)</f>
        <v>4</v>
      </c>
      <c r="G66" s="551">
        <v>0</v>
      </c>
      <c r="H66" s="70">
        <v>0</v>
      </c>
      <c r="I66" s="70">
        <v>0</v>
      </c>
      <c r="J66" s="552">
        <f>SUM(G66,D66)</f>
        <v>2</v>
      </c>
      <c r="K66" s="552">
        <f t="shared" ref="K66:L67" si="34">SUM(H66,E66)</f>
        <v>2</v>
      </c>
      <c r="L66" s="552">
        <f t="shared" si="34"/>
        <v>4</v>
      </c>
      <c r="M66" s="553"/>
      <c r="N66" s="468" t="s">
        <v>1256</v>
      </c>
      <c r="O66" s="2882" t="s">
        <v>1168</v>
      </c>
    </row>
    <row r="67" spans="1:38" ht="26.25" customHeight="1">
      <c r="A67" s="2806"/>
      <c r="B67" s="551" t="s">
        <v>15</v>
      </c>
      <c r="C67" s="1245"/>
      <c r="D67" s="551">
        <v>20</v>
      </c>
      <c r="E67" s="551">
        <v>6</v>
      </c>
      <c r="F67" s="551">
        <f>SUM(D67:E67)</f>
        <v>26</v>
      </c>
      <c r="G67" s="551">
        <v>0</v>
      </c>
      <c r="H67" s="465">
        <v>0</v>
      </c>
      <c r="I67" s="465">
        <v>0</v>
      </c>
      <c r="J67" s="469">
        <f>SUM(G67,D67)</f>
        <v>20</v>
      </c>
      <c r="K67" s="469">
        <f t="shared" si="34"/>
        <v>6</v>
      </c>
      <c r="L67" s="469">
        <f t="shared" si="34"/>
        <v>26</v>
      </c>
      <c r="M67" s="554"/>
      <c r="N67" s="468" t="s">
        <v>541</v>
      </c>
      <c r="O67" s="2884"/>
    </row>
    <row r="68" spans="1:38" ht="26.25" customHeight="1">
      <c r="A68" s="2706" t="s">
        <v>219</v>
      </c>
      <c r="B68" s="2706"/>
      <c r="C68" s="459"/>
      <c r="D68" s="1034">
        <f>SUM(D66:D67)</f>
        <v>22</v>
      </c>
      <c r="E68" s="1034">
        <f t="shared" ref="E68:L68" si="35">SUM(E66:E67)</f>
        <v>8</v>
      </c>
      <c r="F68" s="1034">
        <f t="shared" si="35"/>
        <v>30</v>
      </c>
      <c r="G68" s="1034">
        <f t="shared" si="35"/>
        <v>0</v>
      </c>
      <c r="H68" s="1034">
        <f t="shared" si="35"/>
        <v>0</v>
      </c>
      <c r="I68" s="1049">
        <f t="shared" si="35"/>
        <v>0</v>
      </c>
      <c r="J68" s="1049">
        <f t="shared" si="35"/>
        <v>22</v>
      </c>
      <c r="K68" s="1034">
        <f t="shared" si="35"/>
        <v>8</v>
      </c>
      <c r="L68" s="1034">
        <f t="shared" si="35"/>
        <v>30</v>
      </c>
      <c r="M68" s="543"/>
      <c r="N68" s="3305" t="s">
        <v>2348</v>
      </c>
      <c r="O68" s="3305"/>
    </row>
    <row r="69" spans="1:38" ht="26.25" customHeight="1">
      <c r="A69" s="2703" t="s">
        <v>67</v>
      </c>
      <c r="B69" s="1802" t="s">
        <v>1942</v>
      </c>
      <c r="C69" s="1802"/>
      <c r="D69" s="996">
        <v>15</v>
      </c>
      <c r="E69" s="996">
        <v>3</v>
      </c>
      <c r="F69" s="996">
        <v>18</v>
      </c>
      <c r="G69" s="1807">
        <f t="shared" ref="G69:I71" si="36">SUM(G55:G67)</f>
        <v>0</v>
      </c>
      <c r="H69" s="1807">
        <f t="shared" si="36"/>
        <v>0</v>
      </c>
      <c r="I69" s="1807">
        <f t="shared" si="36"/>
        <v>0</v>
      </c>
      <c r="J69" s="1807">
        <f>SUM(D69,G69)</f>
        <v>15</v>
      </c>
      <c r="K69" s="1807">
        <f t="shared" ref="K69:K71" si="37">SUM(E69,H69)</f>
        <v>3</v>
      </c>
      <c r="L69" s="1807">
        <f t="shared" ref="L69:L71" si="38">SUM(F69,I69)</f>
        <v>18</v>
      </c>
      <c r="M69" s="547"/>
      <c r="N69" s="2288" t="s">
        <v>2317</v>
      </c>
      <c r="O69" s="2767" t="s">
        <v>494</v>
      </c>
    </row>
    <row r="70" spans="1:38" ht="26.25" customHeight="1">
      <c r="A70" s="2704"/>
      <c r="B70" s="1802" t="s">
        <v>1943</v>
      </c>
      <c r="C70" s="1802"/>
      <c r="D70" s="996">
        <v>22</v>
      </c>
      <c r="E70" s="996">
        <v>10</v>
      </c>
      <c r="F70" s="996">
        <v>32</v>
      </c>
      <c r="G70" s="1807">
        <f t="shared" si="36"/>
        <v>0</v>
      </c>
      <c r="H70" s="1807">
        <f t="shared" si="36"/>
        <v>0</v>
      </c>
      <c r="I70" s="1807">
        <f t="shared" si="36"/>
        <v>0</v>
      </c>
      <c r="J70" s="1807">
        <f t="shared" ref="J70:J71" si="39">SUM(D70,G70)</f>
        <v>22</v>
      </c>
      <c r="K70" s="1807">
        <f t="shared" si="37"/>
        <v>10</v>
      </c>
      <c r="L70" s="1807">
        <f t="shared" si="38"/>
        <v>32</v>
      </c>
      <c r="M70" s="547"/>
      <c r="N70" s="1803" t="s">
        <v>494</v>
      </c>
      <c r="O70" s="2768"/>
    </row>
    <row r="71" spans="1:38" ht="26.25" customHeight="1">
      <c r="A71" s="2705"/>
      <c r="B71" s="1802" t="s">
        <v>1944</v>
      </c>
      <c r="C71" s="1802"/>
      <c r="D71" s="996">
        <v>13</v>
      </c>
      <c r="E71" s="996">
        <v>4</v>
      </c>
      <c r="F71" s="996">
        <v>17</v>
      </c>
      <c r="G71" s="1807">
        <f t="shared" si="36"/>
        <v>0</v>
      </c>
      <c r="H71" s="1807">
        <f t="shared" si="36"/>
        <v>0</v>
      </c>
      <c r="I71" s="1807">
        <f t="shared" si="36"/>
        <v>0</v>
      </c>
      <c r="J71" s="1807">
        <f t="shared" si="39"/>
        <v>13</v>
      </c>
      <c r="K71" s="1807">
        <f t="shared" si="37"/>
        <v>4</v>
      </c>
      <c r="L71" s="1807">
        <f t="shared" si="38"/>
        <v>17</v>
      </c>
      <c r="M71" s="547"/>
      <c r="N71" s="1803" t="s">
        <v>562</v>
      </c>
      <c r="O71" s="2769"/>
    </row>
    <row r="72" spans="1:38" ht="26.25" customHeight="1">
      <c r="A72" s="2706" t="s">
        <v>219</v>
      </c>
      <c r="B72" s="2706"/>
      <c r="C72" s="2706"/>
      <c r="D72" s="996">
        <f>SUM(D69:D71)</f>
        <v>50</v>
      </c>
      <c r="E72" s="996">
        <f t="shared" ref="E72" si="40">SUM(E69:E71)</f>
        <v>17</v>
      </c>
      <c r="F72" s="996">
        <f t="shared" ref="F72" si="41">SUM(F69:F71)</f>
        <v>67</v>
      </c>
      <c r="G72" s="996">
        <f t="shared" ref="G72" si="42">SUM(G69:G71)</f>
        <v>0</v>
      </c>
      <c r="H72" s="996">
        <f t="shared" ref="H72" si="43">SUM(H69:H71)</f>
        <v>0</v>
      </c>
      <c r="I72" s="996">
        <f t="shared" ref="I72" si="44">SUM(I69:I71)</f>
        <v>0</v>
      </c>
      <c r="J72" s="996">
        <f t="shared" ref="J72" si="45">SUM(J69:J71)</f>
        <v>50</v>
      </c>
      <c r="K72" s="996">
        <f t="shared" ref="K72" si="46">SUM(K69:K71)</f>
        <v>17</v>
      </c>
      <c r="L72" s="996">
        <f t="shared" ref="L72" si="47">SUM(L69:L71)</f>
        <v>67</v>
      </c>
      <c r="M72" s="547"/>
      <c r="N72" s="1803" t="s">
        <v>2348</v>
      </c>
      <c r="O72" s="1808"/>
    </row>
    <row r="73" spans="1:38" ht="26.25" customHeight="1" thickBot="1">
      <c r="A73" s="2545" t="s">
        <v>64</v>
      </c>
      <c r="B73" s="2546" t="s">
        <v>173</v>
      </c>
      <c r="C73" s="2547"/>
      <c r="D73" s="317">
        <v>47</v>
      </c>
      <c r="E73" s="317">
        <v>17</v>
      </c>
      <c r="F73" s="317">
        <v>64</v>
      </c>
      <c r="G73" s="317">
        <v>0</v>
      </c>
      <c r="H73" s="317">
        <v>0</v>
      </c>
      <c r="I73" s="519">
        <v>0</v>
      </c>
      <c r="J73" s="519">
        <f>SUM(G73,D73)</f>
        <v>47</v>
      </c>
      <c r="K73" s="317">
        <f t="shared" ref="K73:L83" si="48">SUM(H73,E73)</f>
        <v>17</v>
      </c>
      <c r="L73" s="317">
        <f t="shared" si="48"/>
        <v>64</v>
      </c>
      <c r="M73" s="2548"/>
      <c r="N73" s="206" t="s">
        <v>527</v>
      </c>
      <c r="O73" s="2549" t="s">
        <v>527</v>
      </c>
    </row>
    <row r="74" spans="1:38" ht="26.25" customHeight="1" thickTop="1" thickBot="1">
      <c r="A74" s="2550"/>
      <c r="B74" s="2550"/>
      <c r="C74" s="2551"/>
      <c r="D74" s="2552"/>
      <c r="E74" s="2552"/>
      <c r="F74" s="2552"/>
      <c r="G74" s="2552"/>
      <c r="H74" s="2552"/>
      <c r="I74" s="1450"/>
      <c r="J74" s="1450"/>
      <c r="K74" s="2552"/>
      <c r="L74" s="2552"/>
      <c r="M74" s="2553"/>
      <c r="N74" s="2554"/>
      <c r="O74" s="2555"/>
    </row>
    <row r="75" spans="1:38" ht="27" customHeight="1" thickTop="1" thickBot="1">
      <c r="A75" s="2708" t="s">
        <v>2273</v>
      </c>
      <c r="B75" s="2708"/>
      <c r="C75" s="1584"/>
      <c r="D75" s="1584"/>
      <c r="E75" s="1584"/>
      <c r="F75" s="1584"/>
      <c r="G75" s="1584"/>
      <c r="H75" s="1584"/>
      <c r="I75" s="1584"/>
      <c r="J75" s="2447"/>
      <c r="K75" s="1585"/>
      <c r="L75" s="1585"/>
      <c r="M75" s="1586"/>
      <c r="N75" s="3306" t="s">
        <v>2146</v>
      </c>
      <c r="O75" s="3306"/>
    </row>
    <row r="76" spans="1:38" ht="27" customHeight="1" thickTop="1">
      <c r="A76" s="2695" t="s">
        <v>53</v>
      </c>
      <c r="B76" s="2695" t="s">
        <v>54</v>
      </c>
      <c r="C76" s="2695" t="s">
        <v>55</v>
      </c>
      <c r="D76" s="2695" t="s">
        <v>45</v>
      </c>
      <c r="E76" s="2695"/>
      <c r="F76" s="2695"/>
      <c r="G76" s="2695" t="s">
        <v>46</v>
      </c>
      <c r="H76" s="2695"/>
      <c r="I76" s="2695"/>
      <c r="J76" s="2695" t="s">
        <v>905</v>
      </c>
      <c r="K76" s="2695"/>
      <c r="L76" s="2695"/>
      <c r="M76" s="2696" t="s">
        <v>503</v>
      </c>
      <c r="N76" s="2696" t="s">
        <v>509</v>
      </c>
      <c r="O76" s="2696" t="s">
        <v>502</v>
      </c>
    </row>
    <row r="77" spans="1:38" ht="27" customHeight="1">
      <c r="A77" s="2690"/>
      <c r="B77" s="2690"/>
      <c r="C77" s="2690"/>
      <c r="D77" s="2690" t="s">
        <v>1673</v>
      </c>
      <c r="E77" s="2690"/>
      <c r="F77" s="2690"/>
      <c r="G77" s="2690" t="s">
        <v>463</v>
      </c>
      <c r="H77" s="2690"/>
      <c r="I77" s="2690"/>
      <c r="J77" s="2690" t="s">
        <v>464</v>
      </c>
      <c r="K77" s="2690"/>
      <c r="L77" s="2690"/>
      <c r="M77" s="2697"/>
      <c r="N77" s="2697"/>
      <c r="O77" s="2697"/>
    </row>
    <row r="78" spans="1:38" ht="27" customHeight="1">
      <c r="A78" s="2690"/>
      <c r="B78" s="2690"/>
      <c r="C78" s="2690"/>
      <c r="D78" s="739" t="s">
        <v>931</v>
      </c>
      <c r="E78" s="739" t="s">
        <v>1126</v>
      </c>
      <c r="F78" s="2453" t="s">
        <v>954</v>
      </c>
      <c r="G78" s="739" t="s">
        <v>931</v>
      </c>
      <c r="H78" s="739" t="s">
        <v>1126</v>
      </c>
      <c r="I78" s="2453" t="s">
        <v>954</v>
      </c>
      <c r="J78" s="739" t="s">
        <v>931</v>
      </c>
      <c r="K78" s="739" t="s">
        <v>1126</v>
      </c>
      <c r="L78" s="2453" t="s">
        <v>954</v>
      </c>
      <c r="M78" s="2697"/>
      <c r="N78" s="2697"/>
      <c r="O78" s="2697"/>
    </row>
    <row r="79" spans="1:38" ht="27" customHeight="1" thickBot="1">
      <c r="A79" s="2707"/>
      <c r="B79" s="2707"/>
      <c r="C79" s="2707"/>
      <c r="D79" s="415" t="s">
        <v>934</v>
      </c>
      <c r="E79" s="415" t="s">
        <v>935</v>
      </c>
      <c r="F79" s="415" t="s">
        <v>936</v>
      </c>
      <c r="G79" s="415" t="s">
        <v>934</v>
      </c>
      <c r="H79" s="415" t="s">
        <v>935</v>
      </c>
      <c r="I79" s="415" t="s">
        <v>936</v>
      </c>
      <c r="J79" s="415" t="s">
        <v>934</v>
      </c>
      <c r="K79" s="415" t="s">
        <v>935</v>
      </c>
      <c r="L79" s="415" t="s">
        <v>936</v>
      </c>
      <c r="M79" s="2698"/>
      <c r="N79" s="2698"/>
      <c r="O79" s="2698"/>
    </row>
    <row r="80" spans="1:38" ht="26.25" customHeight="1">
      <c r="A80" s="2703" t="s">
        <v>63</v>
      </c>
      <c r="B80" s="464" t="s">
        <v>78</v>
      </c>
      <c r="C80" s="1034"/>
      <c r="D80" s="1055">
        <v>46</v>
      </c>
      <c r="E80" s="1055">
        <v>3</v>
      </c>
      <c r="F80" s="1055">
        <v>49</v>
      </c>
      <c r="G80" s="1055">
        <v>0</v>
      </c>
      <c r="H80" s="1055">
        <v>0</v>
      </c>
      <c r="I80" s="1055">
        <v>0</v>
      </c>
      <c r="J80" s="1055">
        <f>SUM(G80,D80)</f>
        <v>46</v>
      </c>
      <c r="K80" s="1055">
        <f t="shared" si="48"/>
        <v>3</v>
      </c>
      <c r="L80" s="1055">
        <f t="shared" si="48"/>
        <v>49</v>
      </c>
      <c r="M80" s="995"/>
      <c r="N80" s="555" t="s">
        <v>521</v>
      </c>
      <c r="O80" s="2767" t="s">
        <v>487</v>
      </c>
      <c r="P80" s="533"/>
      <c r="Q80" s="533"/>
      <c r="R80" s="533"/>
      <c r="S80" s="533"/>
      <c r="T80" s="533"/>
      <c r="U80" s="533"/>
      <c r="V80" s="533"/>
      <c r="W80" s="533"/>
      <c r="X80" s="533"/>
      <c r="Y80" s="533"/>
      <c r="Z80" s="533"/>
      <c r="AA80" s="533"/>
      <c r="AB80" s="533"/>
      <c r="AC80" s="533"/>
      <c r="AD80" s="533"/>
      <c r="AE80" s="533"/>
      <c r="AF80" s="533"/>
      <c r="AG80" s="533"/>
      <c r="AH80" s="533"/>
      <c r="AI80" s="533"/>
      <c r="AJ80" s="533"/>
      <c r="AK80" s="533"/>
      <c r="AL80" s="533"/>
    </row>
    <row r="81" spans="1:15" ht="26.25" customHeight="1">
      <c r="A81" s="2704"/>
      <c r="B81" s="464" t="s">
        <v>79</v>
      </c>
      <c r="C81" s="1034"/>
      <c r="D81" s="1034">
        <v>20</v>
      </c>
      <c r="E81" s="1034">
        <v>9</v>
      </c>
      <c r="F81" s="1034">
        <v>29</v>
      </c>
      <c r="G81" s="1034">
        <v>0</v>
      </c>
      <c r="H81" s="1034">
        <v>0</v>
      </c>
      <c r="I81" s="1049">
        <v>0</v>
      </c>
      <c r="J81" s="1049">
        <f t="shared" ref="J81:J83" si="49">SUM(G81,D81)</f>
        <v>20</v>
      </c>
      <c r="K81" s="1034">
        <f t="shared" si="48"/>
        <v>9</v>
      </c>
      <c r="L81" s="1034">
        <f t="shared" si="48"/>
        <v>29</v>
      </c>
      <c r="M81" s="995"/>
      <c r="N81" s="555" t="s">
        <v>522</v>
      </c>
      <c r="O81" s="2768"/>
    </row>
    <row r="82" spans="1:15" ht="26.25" customHeight="1">
      <c r="A82" s="2704"/>
      <c r="B82" s="464" t="s">
        <v>77</v>
      </c>
      <c r="C82" s="1034"/>
      <c r="D82" s="1034">
        <v>57</v>
      </c>
      <c r="E82" s="1034">
        <v>24</v>
      </c>
      <c r="F82" s="1034">
        <v>81</v>
      </c>
      <c r="G82" s="1034">
        <v>0</v>
      </c>
      <c r="H82" s="1034">
        <v>0</v>
      </c>
      <c r="I82" s="1049">
        <v>0</v>
      </c>
      <c r="J82" s="1049">
        <f t="shared" si="49"/>
        <v>57</v>
      </c>
      <c r="K82" s="1034">
        <f t="shared" si="48"/>
        <v>24</v>
      </c>
      <c r="L82" s="1034">
        <f t="shared" si="48"/>
        <v>81</v>
      </c>
      <c r="M82" s="995"/>
      <c r="N82" s="555" t="s">
        <v>519</v>
      </c>
      <c r="O82" s="2768"/>
    </row>
    <row r="83" spans="1:15" ht="26.25" customHeight="1">
      <c r="A83" s="2704"/>
      <c r="B83" s="615" t="s">
        <v>1246</v>
      </c>
      <c r="C83" s="2465"/>
      <c r="D83" s="2465">
        <v>27</v>
      </c>
      <c r="E83" s="2465">
        <v>16</v>
      </c>
      <c r="F83" s="2465">
        <v>43</v>
      </c>
      <c r="G83" s="2465">
        <v>0</v>
      </c>
      <c r="H83" s="2465">
        <v>0</v>
      </c>
      <c r="I83" s="998">
        <v>0</v>
      </c>
      <c r="J83" s="998">
        <f t="shared" si="49"/>
        <v>27</v>
      </c>
      <c r="K83" s="2465">
        <f t="shared" si="48"/>
        <v>16</v>
      </c>
      <c r="L83" s="2465">
        <f t="shared" si="48"/>
        <v>43</v>
      </c>
      <c r="M83" s="2467"/>
      <c r="N83" s="2544" t="s">
        <v>698</v>
      </c>
      <c r="O83" s="2768"/>
    </row>
    <row r="84" spans="1:15" ht="26.25" customHeight="1">
      <c r="A84" s="2706" t="s">
        <v>219</v>
      </c>
      <c r="B84" s="2706"/>
      <c r="C84" s="2706"/>
      <c r="D84" s="2427">
        <f>SUM(D80:D83)</f>
        <v>150</v>
      </c>
      <c r="E84" s="2427">
        <f t="shared" ref="E84:L84" si="50">SUM(E80:E83)</f>
        <v>52</v>
      </c>
      <c r="F84" s="2427">
        <f t="shared" si="50"/>
        <v>202</v>
      </c>
      <c r="G84" s="2427">
        <f t="shared" si="50"/>
        <v>0</v>
      </c>
      <c r="H84" s="2427">
        <f t="shared" si="50"/>
        <v>0</v>
      </c>
      <c r="I84" s="2427">
        <f t="shared" si="50"/>
        <v>0</v>
      </c>
      <c r="J84" s="2427">
        <f t="shared" si="50"/>
        <v>150</v>
      </c>
      <c r="K84" s="2427">
        <f t="shared" si="50"/>
        <v>52</v>
      </c>
      <c r="L84" s="2427">
        <f t="shared" si="50"/>
        <v>202</v>
      </c>
      <c r="M84" s="2774" t="s">
        <v>2348</v>
      </c>
      <c r="N84" s="2774"/>
      <c r="O84" s="2774"/>
    </row>
    <row r="85" spans="1:15" ht="24" customHeight="1">
      <c r="A85" s="2710" t="s">
        <v>182</v>
      </c>
      <c r="B85" s="2556" t="s">
        <v>231</v>
      </c>
      <c r="C85" s="2478"/>
      <c r="D85" s="2478">
        <v>21</v>
      </c>
      <c r="E85" s="2478">
        <v>16</v>
      </c>
      <c r="F85" s="2478">
        <v>37</v>
      </c>
      <c r="G85" s="2478">
        <v>0</v>
      </c>
      <c r="H85" s="2478">
        <v>0</v>
      </c>
      <c r="I85" s="2478">
        <v>0</v>
      </c>
      <c r="J85" s="2478">
        <f>SUM(G85,D85)</f>
        <v>21</v>
      </c>
      <c r="K85" s="2478">
        <f t="shared" ref="K85:L92" si="51">SUM(H85,E85)</f>
        <v>16</v>
      </c>
      <c r="L85" s="2478">
        <f t="shared" si="51"/>
        <v>37</v>
      </c>
      <c r="M85" s="251"/>
      <c r="N85" s="1527" t="s">
        <v>507</v>
      </c>
      <c r="O85" s="2935" t="s">
        <v>680</v>
      </c>
    </row>
    <row r="86" spans="1:15" ht="24" customHeight="1">
      <c r="A86" s="2711"/>
      <c r="B86" s="1807" t="s">
        <v>80</v>
      </c>
      <c r="C86" s="1807"/>
      <c r="D86" s="1818">
        <v>6</v>
      </c>
      <c r="E86" s="1818">
        <v>4</v>
      </c>
      <c r="F86" s="1818">
        <v>10</v>
      </c>
      <c r="G86" s="1818">
        <v>0</v>
      </c>
      <c r="H86" s="1818">
        <v>0</v>
      </c>
      <c r="I86" s="1818">
        <v>0</v>
      </c>
      <c r="J86" s="1818">
        <f>SUM(D86,G86)</f>
        <v>6</v>
      </c>
      <c r="K86" s="1818">
        <f t="shared" ref="K86:L86" si="52">SUM(E86,H86)</f>
        <v>4</v>
      </c>
      <c r="L86" s="1818">
        <f t="shared" si="52"/>
        <v>10</v>
      </c>
      <c r="M86" s="1811"/>
      <c r="N86" s="1025" t="s">
        <v>523</v>
      </c>
      <c r="O86" s="2936"/>
    </row>
    <row r="87" spans="1:15" ht="24" customHeight="1">
      <c r="A87" s="3188" t="s">
        <v>219</v>
      </c>
      <c r="B87" s="3188"/>
      <c r="C87" s="3188"/>
      <c r="D87" s="1818">
        <f>SUM(D85:D86)</f>
        <v>27</v>
      </c>
      <c r="E87" s="1818">
        <f t="shared" ref="E87:L87" si="53">SUM(E85:E86)</f>
        <v>20</v>
      </c>
      <c r="F87" s="1818">
        <f t="shared" si="53"/>
        <v>47</v>
      </c>
      <c r="G87" s="1818">
        <f t="shared" si="53"/>
        <v>0</v>
      </c>
      <c r="H87" s="1818">
        <f t="shared" si="53"/>
        <v>0</v>
      </c>
      <c r="I87" s="1818">
        <f t="shared" si="53"/>
        <v>0</v>
      </c>
      <c r="J87" s="1818">
        <f t="shared" si="53"/>
        <v>27</v>
      </c>
      <c r="K87" s="1818">
        <f t="shared" si="53"/>
        <v>20</v>
      </c>
      <c r="L87" s="1818">
        <f t="shared" si="53"/>
        <v>47</v>
      </c>
      <c r="M87" s="1811"/>
      <c r="N87" s="3305" t="s">
        <v>2348</v>
      </c>
      <c r="O87" s="3305"/>
    </row>
    <row r="88" spans="1:15" ht="36.75" customHeight="1">
      <c r="A88" s="2558" t="s">
        <v>286</v>
      </c>
      <c r="B88" s="1818" t="s">
        <v>77</v>
      </c>
      <c r="C88" s="1818"/>
      <c r="D88" s="1818">
        <v>8</v>
      </c>
      <c r="E88" s="1818">
        <v>13</v>
      </c>
      <c r="F88" s="1818">
        <v>21</v>
      </c>
      <c r="G88" s="1818">
        <f t="shared" ref="G88" si="54">SUM(G86:G87)</f>
        <v>0</v>
      </c>
      <c r="H88" s="1818">
        <f t="shared" ref="H88" si="55">SUM(H86:H87)</f>
        <v>0</v>
      </c>
      <c r="I88" s="1818">
        <f t="shared" ref="I88" si="56">SUM(I86:I87)</f>
        <v>0</v>
      </c>
      <c r="J88" s="1818">
        <f>SUM(D88,G88)</f>
        <v>8</v>
      </c>
      <c r="K88" s="1818">
        <f t="shared" ref="K88:L88" si="57">SUM(E88,H88)</f>
        <v>13</v>
      </c>
      <c r="L88" s="1818">
        <f t="shared" si="57"/>
        <v>21</v>
      </c>
      <c r="M88" s="543"/>
      <c r="N88" s="109" t="s">
        <v>519</v>
      </c>
      <c r="O88" s="2559" t="s">
        <v>1083</v>
      </c>
    </row>
    <row r="89" spans="1:15" ht="24" customHeight="1">
      <c r="A89" s="2709" t="s">
        <v>26</v>
      </c>
      <c r="B89" s="1034" t="s">
        <v>100</v>
      </c>
      <c r="C89" s="1034"/>
      <c r="D89" s="1034">
        <v>24</v>
      </c>
      <c r="E89" s="1034">
        <v>19</v>
      </c>
      <c r="F89" s="1034">
        <v>43</v>
      </c>
      <c r="G89" s="1034">
        <v>0</v>
      </c>
      <c r="H89" s="1034">
        <v>0</v>
      </c>
      <c r="I89" s="1049">
        <v>0</v>
      </c>
      <c r="J89" s="1049">
        <f>SUM(G89,D89)</f>
        <v>24</v>
      </c>
      <c r="K89" s="1034">
        <f t="shared" si="51"/>
        <v>19</v>
      </c>
      <c r="L89" s="1034">
        <f t="shared" si="51"/>
        <v>43</v>
      </c>
      <c r="M89" s="543"/>
      <c r="N89" s="109" t="s">
        <v>1200</v>
      </c>
      <c r="O89" s="2934" t="s">
        <v>1257</v>
      </c>
    </row>
    <row r="90" spans="1:15" ht="24" customHeight="1">
      <c r="A90" s="2710"/>
      <c r="B90" s="1034" t="s">
        <v>101</v>
      </c>
      <c r="C90" s="1034"/>
      <c r="D90" s="1034">
        <v>16</v>
      </c>
      <c r="E90" s="1034">
        <v>30</v>
      </c>
      <c r="F90" s="1034">
        <v>46</v>
      </c>
      <c r="G90" s="1034">
        <v>0</v>
      </c>
      <c r="H90" s="1034">
        <v>0</v>
      </c>
      <c r="I90" s="1049">
        <v>0</v>
      </c>
      <c r="J90" s="1049">
        <f t="shared" ref="J90:J92" si="58">SUM(G90,D90)</f>
        <v>16</v>
      </c>
      <c r="K90" s="1034">
        <f t="shared" si="51"/>
        <v>30</v>
      </c>
      <c r="L90" s="1034">
        <f t="shared" si="51"/>
        <v>46</v>
      </c>
      <c r="M90" s="543"/>
      <c r="N90" s="109" t="s">
        <v>1248</v>
      </c>
      <c r="O90" s="2935"/>
    </row>
    <row r="91" spans="1:15" ht="24" customHeight="1">
      <c r="A91" s="2710"/>
      <c r="B91" s="1034" t="s">
        <v>88</v>
      </c>
      <c r="C91" s="1034"/>
      <c r="D91" s="1034">
        <v>26</v>
      </c>
      <c r="E91" s="1034">
        <v>2</v>
      </c>
      <c r="F91" s="1034">
        <v>28</v>
      </c>
      <c r="G91" s="1034">
        <v>0</v>
      </c>
      <c r="H91" s="1034">
        <v>0</v>
      </c>
      <c r="I91" s="1049">
        <v>0</v>
      </c>
      <c r="J91" s="1049">
        <f t="shared" si="58"/>
        <v>26</v>
      </c>
      <c r="K91" s="1034">
        <f t="shared" si="51"/>
        <v>2</v>
      </c>
      <c r="L91" s="1034">
        <f t="shared" si="51"/>
        <v>28</v>
      </c>
      <c r="M91" s="543"/>
      <c r="N91" s="109" t="s">
        <v>538</v>
      </c>
      <c r="O91" s="2935"/>
    </row>
    <row r="92" spans="1:15" ht="24" customHeight="1">
      <c r="A92" s="2711"/>
      <c r="B92" s="1034" t="s">
        <v>89</v>
      </c>
      <c r="C92" s="1034"/>
      <c r="D92" s="1034">
        <v>22</v>
      </c>
      <c r="E92" s="1034">
        <v>21</v>
      </c>
      <c r="F92" s="1034">
        <v>43</v>
      </c>
      <c r="G92" s="1034">
        <v>0</v>
      </c>
      <c r="H92" s="1034">
        <v>0</v>
      </c>
      <c r="I92" s="1049">
        <v>0</v>
      </c>
      <c r="J92" s="1049">
        <f t="shared" si="58"/>
        <v>22</v>
      </c>
      <c r="K92" s="1034">
        <f t="shared" si="51"/>
        <v>21</v>
      </c>
      <c r="L92" s="1034">
        <f t="shared" si="51"/>
        <v>43</v>
      </c>
      <c r="M92" s="543"/>
      <c r="N92" s="109" t="s">
        <v>539</v>
      </c>
      <c r="O92" s="2936"/>
    </row>
    <row r="93" spans="1:15" ht="24" customHeight="1">
      <c r="A93" s="2706" t="s">
        <v>219</v>
      </c>
      <c r="B93" s="2706"/>
      <c r="C93" s="2706"/>
      <c r="D93" s="1055">
        <f>SUM(D89:D92)</f>
        <v>88</v>
      </c>
      <c r="E93" s="1055">
        <f t="shared" ref="E93:L93" si="59">SUM(E89:E92)</f>
        <v>72</v>
      </c>
      <c r="F93" s="1055">
        <f t="shared" si="59"/>
        <v>160</v>
      </c>
      <c r="G93" s="1055">
        <f t="shared" si="59"/>
        <v>0</v>
      </c>
      <c r="H93" s="1055">
        <f t="shared" si="59"/>
        <v>0</v>
      </c>
      <c r="I93" s="1055">
        <f t="shared" si="59"/>
        <v>0</v>
      </c>
      <c r="J93" s="1055">
        <f t="shared" si="59"/>
        <v>88</v>
      </c>
      <c r="K93" s="1055">
        <f t="shared" si="59"/>
        <v>72</v>
      </c>
      <c r="L93" s="1055">
        <f t="shared" si="59"/>
        <v>160</v>
      </c>
      <c r="M93" s="543"/>
      <c r="N93" s="3305" t="s">
        <v>2348</v>
      </c>
      <c r="O93" s="3305"/>
    </row>
    <row r="94" spans="1:15" ht="24" customHeight="1">
      <c r="A94" s="1042" t="s">
        <v>68</v>
      </c>
      <c r="B94" s="996" t="s">
        <v>70</v>
      </c>
      <c r="C94" s="996"/>
      <c r="D94" s="1034">
        <v>91</v>
      </c>
      <c r="E94" s="1034">
        <v>19</v>
      </c>
      <c r="F94" s="1034">
        <v>110</v>
      </c>
      <c r="G94" s="1034">
        <v>0</v>
      </c>
      <c r="H94" s="1034">
        <v>0</v>
      </c>
      <c r="I94" s="1049">
        <v>0</v>
      </c>
      <c r="J94" s="1049">
        <f>SUM(G94,D94)</f>
        <v>91</v>
      </c>
      <c r="K94" s="1034">
        <f t="shared" ref="K94:L94" si="60">SUM(H94,E94)</f>
        <v>19</v>
      </c>
      <c r="L94" s="1034">
        <f t="shared" si="60"/>
        <v>110</v>
      </c>
      <c r="M94" s="547"/>
      <c r="N94" s="1044" t="s">
        <v>506</v>
      </c>
      <c r="O94" s="556" t="s">
        <v>496</v>
      </c>
    </row>
    <row r="95" spans="1:15" ht="24" customHeight="1" thickBot="1">
      <c r="A95" s="3302" t="s">
        <v>52</v>
      </c>
      <c r="B95" s="3302"/>
      <c r="C95" s="3302"/>
      <c r="D95" s="1032">
        <f t="shared" ref="D95:L95" si="61">SUM(D94,D93,D88,D87,D84,D73,D72,D68)</f>
        <v>483</v>
      </c>
      <c r="E95" s="1817">
        <f t="shared" si="61"/>
        <v>218</v>
      </c>
      <c r="F95" s="1817">
        <f t="shared" si="61"/>
        <v>701</v>
      </c>
      <c r="G95" s="1817">
        <f t="shared" si="61"/>
        <v>0</v>
      </c>
      <c r="H95" s="1817">
        <f t="shared" si="61"/>
        <v>0</v>
      </c>
      <c r="I95" s="1817">
        <f t="shared" si="61"/>
        <v>0</v>
      </c>
      <c r="J95" s="1817">
        <f t="shared" si="61"/>
        <v>483</v>
      </c>
      <c r="K95" s="1817">
        <f t="shared" si="61"/>
        <v>218</v>
      </c>
      <c r="L95" s="1817">
        <f t="shared" si="61"/>
        <v>701</v>
      </c>
      <c r="M95" s="544"/>
      <c r="N95" s="3111" t="s">
        <v>588</v>
      </c>
      <c r="O95" s="3111"/>
    </row>
    <row r="96" spans="1:15" ht="24" customHeight="1" thickBot="1">
      <c r="A96" s="3303" t="s">
        <v>218</v>
      </c>
      <c r="B96" s="3303"/>
      <c r="C96" s="3303"/>
      <c r="D96" s="2428">
        <f t="shared" ref="D96:L96" si="62">SUM(D64,D95)</f>
        <v>1446</v>
      </c>
      <c r="E96" s="2428">
        <f t="shared" si="62"/>
        <v>2010</v>
      </c>
      <c r="F96" s="2428">
        <f t="shared" si="62"/>
        <v>3456</v>
      </c>
      <c r="G96" s="2428">
        <f t="shared" si="62"/>
        <v>0</v>
      </c>
      <c r="H96" s="2428">
        <f t="shared" si="62"/>
        <v>0</v>
      </c>
      <c r="I96" s="2428">
        <f t="shared" si="62"/>
        <v>0</v>
      </c>
      <c r="J96" s="2428">
        <f t="shared" si="62"/>
        <v>1446</v>
      </c>
      <c r="K96" s="2428">
        <f t="shared" si="62"/>
        <v>2010</v>
      </c>
      <c r="L96" s="2428">
        <f t="shared" si="62"/>
        <v>3456</v>
      </c>
      <c r="M96" s="2557"/>
      <c r="N96" s="3304" t="s">
        <v>2351</v>
      </c>
      <c r="O96" s="3304"/>
    </row>
    <row r="97" spans="1:15" ht="19.5" thickTop="1">
      <c r="A97" s="564"/>
      <c r="B97" s="564"/>
      <c r="C97" s="564"/>
      <c r="D97" s="565"/>
      <c r="E97" s="565"/>
      <c r="F97" s="565"/>
      <c r="G97" s="565"/>
      <c r="H97" s="565"/>
      <c r="I97" s="565"/>
      <c r="J97" s="1246"/>
      <c r="K97" s="1246"/>
      <c r="L97" s="1246"/>
      <c r="M97" s="1246"/>
      <c r="N97" s="1246"/>
      <c r="O97" s="1246"/>
    </row>
    <row r="98" spans="1:15">
      <c r="A98" s="564"/>
      <c r="B98" s="564"/>
      <c r="C98" s="564"/>
      <c r="D98" s="565"/>
      <c r="E98" s="565"/>
      <c r="F98" s="565"/>
      <c r="G98" s="565"/>
      <c r="H98" s="565"/>
      <c r="I98" s="565"/>
      <c r="J98" s="1246"/>
      <c r="K98" s="1246"/>
      <c r="L98" s="1246"/>
      <c r="M98" s="1246"/>
      <c r="N98" s="1246"/>
      <c r="O98" s="1246"/>
    </row>
    <row r="99" spans="1:15">
      <c r="A99" s="557"/>
      <c r="B99" s="557"/>
      <c r="C99" s="557"/>
      <c r="D99" s="558"/>
      <c r="E99" s="558"/>
      <c r="F99" s="558"/>
      <c r="G99" s="558"/>
      <c r="H99" s="558"/>
      <c r="I99" s="558"/>
      <c r="J99" s="535"/>
      <c r="K99" s="535"/>
      <c r="L99" s="535"/>
      <c r="M99" s="535"/>
      <c r="N99" s="535"/>
      <c r="O99" s="535"/>
    </row>
    <row r="100" spans="1:15">
      <c r="A100" s="557"/>
      <c r="B100" s="557"/>
      <c r="C100" s="557"/>
      <c r="D100" s="558"/>
      <c r="E100" s="558"/>
      <c r="F100" s="558"/>
      <c r="G100" s="558"/>
      <c r="H100" s="558"/>
      <c r="I100" s="558"/>
      <c r="J100" s="535"/>
      <c r="K100" s="535"/>
      <c r="L100" s="535"/>
      <c r="M100" s="535"/>
      <c r="N100" s="535"/>
      <c r="O100" s="535"/>
    </row>
    <row r="101" spans="1:15">
      <c r="A101" s="557"/>
      <c r="B101" s="557"/>
      <c r="C101" s="557"/>
      <c r="D101" s="558"/>
      <c r="E101" s="558"/>
      <c r="F101" s="558"/>
      <c r="G101" s="558"/>
      <c r="H101" s="558"/>
      <c r="I101" s="558"/>
      <c r="J101" s="535"/>
      <c r="K101" s="535"/>
      <c r="L101" s="535"/>
      <c r="M101" s="535"/>
      <c r="N101" s="535"/>
      <c r="O101" s="535"/>
    </row>
    <row r="102" spans="1:15">
      <c r="A102" s="557"/>
      <c r="B102" s="557"/>
      <c r="C102" s="557"/>
      <c r="D102" s="558"/>
      <c r="E102" s="558"/>
      <c r="F102" s="558"/>
      <c r="G102" s="558"/>
      <c r="H102" s="558"/>
      <c r="I102" s="558"/>
      <c r="J102" s="535"/>
      <c r="K102" s="535"/>
      <c r="L102" s="535"/>
      <c r="M102" s="535"/>
      <c r="N102" s="535"/>
      <c r="O102" s="535"/>
    </row>
    <row r="103" spans="1:15">
      <c r="D103" s="558"/>
      <c r="E103" s="558"/>
      <c r="F103" s="558"/>
      <c r="G103" s="558"/>
      <c r="H103" s="558"/>
      <c r="I103" s="558"/>
      <c r="J103" s="535"/>
      <c r="K103" s="535"/>
      <c r="L103" s="535"/>
      <c r="M103" s="535"/>
      <c r="N103" s="535"/>
      <c r="O103" s="535"/>
    </row>
    <row r="104" spans="1:15">
      <c r="D104" s="558"/>
      <c r="E104" s="558"/>
      <c r="F104" s="558"/>
      <c r="G104" s="558"/>
      <c r="H104" s="558"/>
      <c r="I104" s="558"/>
      <c r="J104" s="535"/>
      <c r="K104" s="535"/>
      <c r="L104" s="535"/>
      <c r="M104" s="535"/>
      <c r="N104" s="535"/>
      <c r="O104" s="535"/>
    </row>
    <row r="105" spans="1:15">
      <c r="D105" s="558"/>
      <c r="E105" s="558"/>
      <c r="F105" s="558"/>
      <c r="G105" s="558"/>
      <c r="H105" s="558"/>
      <c r="I105" s="558"/>
      <c r="J105" s="535"/>
      <c r="K105" s="535"/>
      <c r="L105" s="535"/>
      <c r="M105" s="535"/>
      <c r="N105" s="535"/>
      <c r="O105" s="535"/>
    </row>
    <row r="106" spans="1:15">
      <c r="D106" s="558"/>
      <c r="E106" s="558"/>
      <c r="F106" s="558"/>
      <c r="G106" s="558"/>
      <c r="H106" s="558"/>
      <c r="I106" s="558"/>
      <c r="J106" s="535"/>
      <c r="K106" s="535"/>
      <c r="L106" s="535"/>
      <c r="M106" s="535"/>
      <c r="N106" s="535"/>
      <c r="O106" s="535"/>
    </row>
    <row r="107" spans="1:15">
      <c r="D107" s="558"/>
      <c r="E107" s="558"/>
      <c r="F107" s="558"/>
      <c r="G107" s="558"/>
      <c r="H107" s="558"/>
      <c r="I107" s="558"/>
      <c r="J107" s="535"/>
      <c r="K107" s="535"/>
      <c r="L107" s="535"/>
      <c r="M107" s="535"/>
      <c r="N107" s="535"/>
      <c r="O107" s="535"/>
    </row>
    <row r="300" spans="10:12">
      <c r="J300" s="559"/>
      <c r="K300" s="559"/>
      <c r="L300" s="559"/>
    </row>
  </sheetData>
  <mergeCells count="121">
    <mergeCell ref="M76:M79"/>
    <mergeCell ref="N76:N79"/>
    <mergeCell ref="O76:O79"/>
    <mergeCell ref="D77:F77"/>
    <mergeCell ref="G77:I77"/>
    <mergeCell ref="J77:L77"/>
    <mergeCell ref="A8:B8"/>
    <mergeCell ref="A15:C15"/>
    <mergeCell ref="M15:O15"/>
    <mergeCell ref="A16:A17"/>
    <mergeCell ref="O16:O17"/>
    <mergeCell ref="A12:A14"/>
    <mergeCell ref="O12:O14"/>
    <mergeCell ref="J28:L28"/>
    <mergeCell ref="A18:B18"/>
    <mergeCell ref="N18:O18"/>
    <mergeCell ref="A19:A20"/>
    <mergeCell ref="O19:O20"/>
    <mergeCell ref="A21:C21"/>
    <mergeCell ref="N21:O21"/>
    <mergeCell ref="A22:A25"/>
    <mergeCell ref="O22:O25"/>
    <mergeCell ref="A26:C26"/>
    <mergeCell ref="M26:O26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N27:O27"/>
    <mergeCell ref="A27:B27"/>
    <mergeCell ref="A28:A31"/>
    <mergeCell ref="B28:B31"/>
    <mergeCell ref="C28:C31"/>
    <mergeCell ref="D28:F28"/>
    <mergeCell ref="G28:I28"/>
    <mergeCell ref="M28:M31"/>
    <mergeCell ref="N28:N31"/>
    <mergeCell ref="O28:O31"/>
    <mergeCell ref="D29:F29"/>
    <mergeCell ref="G29:I29"/>
    <mergeCell ref="J29:L29"/>
    <mergeCell ref="A35:A37"/>
    <mergeCell ref="O35:O37"/>
    <mergeCell ref="A38:C38"/>
    <mergeCell ref="N38:O38"/>
    <mergeCell ref="A39:A43"/>
    <mergeCell ref="O39:O43"/>
    <mergeCell ref="A44:C44"/>
    <mergeCell ref="N44:O44"/>
    <mergeCell ref="A32:A33"/>
    <mergeCell ref="O32:O33"/>
    <mergeCell ref="A34:C34"/>
    <mergeCell ref="A45:A51"/>
    <mergeCell ref="O45:O51"/>
    <mergeCell ref="B49:B50"/>
    <mergeCell ref="N49:N50"/>
    <mergeCell ref="B51:C51"/>
    <mergeCell ref="M51:N51"/>
    <mergeCell ref="A52:C52"/>
    <mergeCell ref="N64:O64"/>
    <mergeCell ref="A54:A57"/>
    <mergeCell ref="B54:B57"/>
    <mergeCell ref="C54:C57"/>
    <mergeCell ref="D54:F54"/>
    <mergeCell ref="G54:I54"/>
    <mergeCell ref="J54:L54"/>
    <mergeCell ref="A53:B53"/>
    <mergeCell ref="N53:O53"/>
    <mergeCell ref="A58:A60"/>
    <mergeCell ref="O58:O60"/>
    <mergeCell ref="A61:C61"/>
    <mergeCell ref="M52:O52"/>
    <mergeCell ref="A64:B64"/>
    <mergeCell ref="A80:A83"/>
    <mergeCell ref="O80:O83"/>
    <mergeCell ref="M54:M57"/>
    <mergeCell ref="N54:N57"/>
    <mergeCell ref="O54:O57"/>
    <mergeCell ref="D55:F55"/>
    <mergeCell ref="G55:I55"/>
    <mergeCell ref="J55:L55"/>
    <mergeCell ref="A65:B65"/>
    <mergeCell ref="A66:A67"/>
    <mergeCell ref="O66:O67"/>
    <mergeCell ref="A68:B68"/>
    <mergeCell ref="N68:O68"/>
    <mergeCell ref="A69:A71"/>
    <mergeCell ref="O69:O71"/>
    <mergeCell ref="A72:C72"/>
    <mergeCell ref="A75:B75"/>
    <mergeCell ref="N75:O75"/>
    <mergeCell ref="A76:A79"/>
    <mergeCell ref="B76:B79"/>
    <mergeCell ref="C76:C79"/>
    <mergeCell ref="D76:F76"/>
    <mergeCell ref="G76:I76"/>
    <mergeCell ref="J76:L76"/>
    <mergeCell ref="A84:C84"/>
    <mergeCell ref="M84:O84"/>
    <mergeCell ref="A95:C95"/>
    <mergeCell ref="N95:O95"/>
    <mergeCell ref="A96:C96"/>
    <mergeCell ref="N96:O96"/>
    <mergeCell ref="O89:O92"/>
    <mergeCell ref="A93:C93"/>
    <mergeCell ref="N93:O93"/>
    <mergeCell ref="A85:A86"/>
    <mergeCell ref="A87:C87"/>
    <mergeCell ref="N87:O87"/>
    <mergeCell ref="O85:O86"/>
    <mergeCell ref="A89:A92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2401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9"/>
  <sheetViews>
    <sheetView rightToLeft="1" view="pageBreakPreview" topLeftCell="A4" zoomScale="85" zoomScaleSheetLayoutView="85" workbookViewId="0">
      <selection activeCell="R101" sqref="R101"/>
    </sheetView>
  </sheetViews>
  <sheetFormatPr defaultRowHeight="12.75"/>
  <cols>
    <col min="1" max="1" width="32.42578125" customWidth="1"/>
    <col min="2" max="10" width="9.7109375" customWidth="1"/>
    <col min="11" max="11" width="32.85546875" customWidth="1"/>
    <col min="257" max="257" width="26.85546875" customWidth="1"/>
    <col min="258" max="258" width="8.140625" customWidth="1"/>
    <col min="259" max="259" width="7.42578125" customWidth="1"/>
    <col min="260" max="260" width="8.28515625" customWidth="1"/>
    <col min="261" max="261" width="8.85546875" customWidth="1"/>
    <col min="262" max="262" width="8.28515625" customWidth="1"/>
    <col min="263" max="263" width="8.85546875" customWidth="1"/>
    <col min="264" max="264" width="10.42578125" customWidth="1"/>
    <col min="265" max="265" width="8.85546875" customWidth="1"/>
    <col min="266" max="266" width="9.140625" customWidth="1"/>
    <col min="513" max="513" width="26.85546875" customWidth="1"/>
    <col min="514" max="514" width="8.140625" customWidth="1"/>
    <col min="515" max="515" width="7.42578125" customWidth="1"/>
    <col min="516" max="516" width="8.28515625" customWidth="1"/>
    <col min="517" max="517" width="8.85546875" customWidth="1"/>
    <col min="518" max="518" width="8.28515625" customWidth="1"/>
    <col min="519" max="519" width="8.85546875" customWidth="1"/>
    <col min="520" max="520" width="10.42578125" customWidth="1"/>
    <col min="521" max="521" width="8.85546875" customWidth="1"/>
    <col min="522" max="522" width="9.140625" customWidth="1"/>
    <col min="769" max="769" width="26.85546875" customWidth="1"/>
    <col min="770" max="770" width="8.140625" customWidth="1"/>
    <col min="771" max="771" width="7.42578125" customWidth="1"/>
    <col min="772" max="772" width="8.28515625" customWidth="1"/>
    <col min="773" max="773" width="8.85546875" customWidth="1"/>
    <col min="774" max="774" width="8.28515625" customWidth="1"/>
    <col min="775" max="775" width="8.85546875" customWidth="1"/>
    <col min="776" max="776" width="10.42578125" customWidth="1"/>
    <col min="777" max="777" width="8.85546875" customWidth="1"/>
    <col min="778" max="778" width="9.140625" customWidth="1"/>
    <col min="1025" max="1025" width="26.85546875" customWidth="1"/>
    <col min="1026" max="1026" width="8.140625" customWidth="1"/>
    <col min="1027" max="1027" width="7.42578125" customWidth="1"/>
    <col min="1028" max="1028" width="8.28515625" customWidth="1"/>
    <col min="1029" max="1029" width="8.85546875" customWidth="1"/>
    <col min="1030" max="1030" width="8.28515625" customWidth="1"/>
    <col min="1031" max="1031" width="8.85546875" customWidth="1"/>
    <col min="1032" max="1032" width="10.42578125" customWidth="1"/>
    <col min="1033" max="1033" width="8.85546875" customWidth="1"/>
    <col min="1034" max="1034" width="9.140625" customWidth="1"/>
    <col min="1281" max="1281" width="26.85546875" customWidth="1"/>
    <col min="1282" max="1282" width="8.140625" customWidth="1"/>
    <col min="1283" max="1283" width="7.42578125" customWidth="1"/>
    <col min="1284" max="1284" width="8.28515625" customWidth="1"/>
    <col min="1285" max="1285" width="8.85546875" customWidth="1"/>
    <col min="1286" max="1286" width="8.28515625" customWidth="1"/>
    <col min="1287" max="1287" width="8.85546875" customWidth="1"/>
    <col min="1288" max="1288" width="10.42578125" customWidth="1"/>
    <col min="1289" max="1289" width="8.85546875" customWidth="1"/>
    <col min="1290" max="1290" width="9.140625" customWidth="1"/>
    <col min="1537" max="1537" width="26.85546875" customWidth="1"/>
    <col min="1538" max="1538" width="8.140625" customWidth="1"/>
    <col min="1539" max="1539" width="7.42578125" customWidth="1"/>
    <col min="1540" max="1540" width="8.28515625" customWidth="1"/>
    <col min="1541" max="1541" width="8.85546875" customWidth="1"/>
    <col min="1542" max="1542" width="8.28515625" customWidth="1"/>
    <col min="1543" max="1543" width="8.85546875" customWidth="1"/>
    <col min="1544" max="1544" width="10.42578125" customWidth="1"/>
    <col min="1545" max="1545" width="8.85546875" customWidth="1"/>
    <col min="1546" max="1546" width="9.140625" customWidth="1"/>
    <col min="1793" max="1793" width="26.85546875" customWidth="1"/>
    <col min="1794" max="1794" width="8.140625" customWidth="1"/>
    <col min="1795" max="1795" width="7.42578125" customWidth="1"/>
    <col min="1796" max="1796" width="8.28515625" customWidth="1"/>
    <col min="1797" max="1797" width="8.85546875" customWidth="1"/>
    <col min="1798" max="1798" width="8.28515625" customWidth="1"/>
    <col min="1799" max="1799" width="8.85546875" customWidth="1"/>
    <col min="1800" max="1800" width="10.42578125" customWidth="1"/>
    <col min="1801" max="1801" width="8.85546875" customWidth="1"/>
    <col min="1802" max="1802" width="9.140625" customWidth="1"/>
    <col min="2049" max="2049" width="26.85546875" customWidth="1"/>
    <col min="2050" max="2050" width="8.140625" customWidth="1"/>
    <col min="2051" max="2051" width="7.42578125" customWidth="1"/>
    <col min="2052" max="2052" width="8.28515625" customWidth="1"/>
    <col min="2053" max="2053" width="8.85546875" customWidth="1"/>
    <col min="2054" max="2054" width="8.28515625" customWidth="1"/>
    <col min="2055" max="2055" width="8.85546875" customWidth="1"/>
    <col min="2056" max="2056" width="10.42578125" customWidth="1"/>
    <col min="2057" max="2057" width="8.85546875" customWidth="1"/>
    <col min="2058" max="2058" width="9.140625" customWidth="1"/>
    <col min="2305" max="2305" width="26.85546875" customWidth="1"/>
    <col min="2306" max="2306" width="8.140625" customWidth="1"/>
    <col min="2307" max="2307" width="7.42578125" customWidth="1"/>
    <col min="2308" max="2308" width="8.28515625" customWidth="1"/>
    <col min="2309" max="2309" width="8.85546875" customWidth="1"/>
    <col min="2310" max="2310" width="8.28515625" customWidth="1"/>
    <col min="2311" max="2311" width="8.85546875" customWidth="1"/>
    <col min="2312" max="2312" width="10.42578125" customWidth="1"/>
    <col min="2313" max="2313" width="8.85546875" customWidth="1"/>
    <col min="2314" max="2314" width="9.140625" customWidth="1"/>
    <col min="2561" max="2561" width="26.85546875" customWidth="1"/>
    <col min="2562" max="2562" width="8.140625" customWidth="1"/>
    <col min="2563" max="2563" width="7.42578125" customWidth="1"/>
    <col min="2564" max="2564" width="8.28515625" customWidth="1"/>
    <col min="2565" max="2565" width="8.85546875" customWidth="1"/>
    <col min="2566" max="2566" width="8.28515625" customWidth="1"/>
    <col min="2567" max="2567" width="8.85546875" customWidth="1"/>
    <col min="2568" max="2568" width="10.42578125" customWidth="1"/>
    <col min="2569" max="2569" width="8.85546875" customWidth="1"/>
    <col min="2570" max="2570" width="9.140625" customWidth="1"/>
    <col min="2817" max="2817" width="26.85546875" customWidth="1"/>
    <col min="2818" max="2818" width="8.140625" customWidth="1"/>
    <col min="2819" max="2819" width="7.42578125" customWidth="1"/>
    <col min="2820" max="2820" width="8.28515625" customWidth="1"/>
    <col min="2821" max="2821" width="8.85546875" customWidth="1"/>
    <col min="2822" max="2822" width="8.28515625" customWidth="1"/>
    <col min="2823" max="2823" width="8.85546875" customWidth="1"/>
    <col min="2824" max="2824" width="10.42578125" customWidth="1"/>
    <col min="2825" max="2825" width="8.85546875" customWidth="1"/>
    <col min="2826" max="2826" width="9.140625" customWidth="1"/>
    <col min="3073" max="3073" width="26.85546875" customWidth="1"/>
    <col min="3074" max="3074" width="8.140625" customWidth="1"/>
    <col min="3075" max="3075" width="7.42578125" customWidth="1"/>
    <col min="3076" max="3076" width="8.28515625" customWidth="1"/>
    <col min="3077" max="3077" width="8.85546875" customWidth="1"/>
    <col min="3078" max="3078" width="8.28515625" customWidth="1"/>
    <col min="3079" max="3079" width="8.85546875" customWidth="1"/>
    <col min="3080" max="3080" width="10.42578125" customWidth="1"/>
    <col min="3081" max="3081" width="8.85546875" customWidth="1"/>
    <col min="3082" max="3082" width="9.140625" customWidth="1"/>
    <col min="3329" max="3329" width="26.85546875" customWidth="1"/>
    <col min="3330" max="3330" width="8.140625" customWidth="1"/>
    <col min="3331" max="3331" width="7.42578125" customWidth="1"/>
    <col min="3332" max="3332" width="8.28515625" customWidth="1"/>
    <col min="3333" max="3333" width="8.85546875" customWidth="1"/>
    <col min="3334" max="3334" width="8.28515625" customWidth="1"/>
    <col min="3335" max="3335" width="8.85546875" customWidth="1"/>
    <col min="3336" max="3336" width="10.42578125" customWidth="1"/>
    <col min="3337" max="3337" width="8.85546875" customWidth="1"/>
    <col min="3338" max="3338" width="9.140625" customWidth="1"/>
    <col min="3585" max="3585" width="26.85546875" customWidth="1"/>
    <col min="3586" max="3586" width="8.140625" customWidth="1"/>
    <col min="3587" max="3587" width="7.42578125" customWidth="1"/>
    <col min="3588" max="3588" width="8.28515625" customWidth="1"/>
    <col min="3589" max="3589" width="8.85546875" customWidth="1"/>
    <col min="3590" max="3590" width="8.28515625" customWidth="1"/>
    <col min="3591" max="3591" width="8.85546875" customWidth="1"/>
    <col min="3592" max="3592" width="10.42578125" customWidth="1"/>
    <col min="3593" max="3593" width="8.85546875" customWidth="1"/>
    <col min="3594" max="3594" width="9.140625" customWidth="1"/>
    <col min="3841" max="3841" width="26.85546875" customWidth="1"/>
    <col min="3842" max="3842" width="8.140625" customWidth="1"/>
    <col min="3843" max="3843" width="7.42578125" customWidth="1"/>
    <col min="3844" max="3844" width="8.28515625" customWidth="1"/>
    <col min="3845" max="3845" width="8.85546875" customWidth="1"/>
    <col min="3846" max="3846" width="8.28515625" customWidth="1"/>
    <col min="3847" max="3847" width="8.85546875" customWidth="1"/>
    <col min="3848" max="3848" width="10.42578125" customWidth="1"/>
    <col min="3849" max="3849" width="8.85546875" customWidth="1"/>
    <col min="3850" max="3850" width="9.140625" customWidth="1"/>
    <col min="4097" max="4097" width="26.85546875" customWidth="1"/>
    <col min="4098" max="4098" width="8.140625" customWidth="1"/>
    <col min="4099" max="4099" width="7.42578125" customWidth="1"/>
    <col min="4100" max="4100" width="8.28515625" customWidth="1"/>
    <col min="4101" max="4101" width="8.85546875" customWidth="1"/>
    <col min="4102" max="4102" width="8.28515625" customWidth="1"/>
    <col min="4103" max="4103" width="8.85546875" customWidth="1"/>
    <col min="4104" max="4104" width="10.42578125" customWidth="1"/>
    <col min="4105" max="4105" width="8.85546875" customWidth="1"/>
    <col min="4106" max="4106" width="9.140625" customWidth="1"/>
    <col min="4353" max="4353" width="26.85546875" customWidth="1"/>
    <col min="4354" max="4354" width="8.140625" customWidth="1"/>
    <col min="4355" max="4355" width="7.42578125" customWidth="1"/>
    <col min="4356" max="4356" width="8.28515625" customWidth="1"/>
    <col min="4357" max="4357" width="8.85546875" customWidth="1"/>
    <col min="4358" max="4358" width="8.28515625" customWidth="1"/>
    <col min="4359" max="4359" width="8.85546875" customWidth="1"/>
    <col min="4360" max="4360" width="10.42578125" customWidth="1"/>
    <col min="4361" max="4361" width="8.85546875" customWidth="1"/>
    <col min="4362" max="4362" width="9.140625" customWidth="1"/>
    <col min="4609" max="4609" width="26.85546875" customWidth="1"/>
    <col min="4610" max="4610" width="8.140625" customWidth="1"/>
    <col min="4611" max="4611" width="7.42578125" customWidth="1"/>
    <col min="4612" max="4612" width="8.28515625" customWidth="1"/>
    <col min="4613" max="4613" width="8.85546875" customWidth="1"/>
    <col min="4614" max="4614" width="8.28515625" customWidth="1"/>
    <col min="4615" max="4615" width="8.85546875" customWidth="1"/>
    <col min="4616" max="4616" width="10.42578125" customWidth="1"/>
    <col min="4617" max="4617" width="8.85546875" customWidth="1"/>
    <col min="4618" max="4618" width="9.140625" customWidth="1"/>
    <col min="4865" max="4865" width="26.85546875" customWidth="1"/>
    <col min="4866" max="4866" width="8.140625" customWidth="1"/>
    <col min="4867" max="4867" width="7.42578125" customWidth="1"/>
    <col min="4868" max="4868" width="8.28515625" customWidth="1"/>
    <col min="4869" max="4869" width="8.85546875" customWidth="1"/>
    <col min="4870" max="4870" width="8.28515625" customWidth="1"/>
    <col min="4871" max="4871" width="8.85546875" customWidth="1"/>
    <col min="4872" max="4872" width="10.42578125" customWidth="1"/>
    <col min="4873" max="4873" width="8.85546875" customWidth="1"/>
    <col min="4874" max="4874" width="9.140625" customWidth="1"/>
    <col min="5121" max="5121" width="26.85546875" customWidth="1"/>
    <col min="5122" max="5122" width="8.140625" customWidth="1"/>
    <col min="5123" max="5123" width="7.42578125" customWidth="1"/>
    <col min="5124" max="5124" width="8.28515625" customWidth="1"/>
    <col min="5125" max="5125" width="8.85546875" customWidth="1"/>
    <col min="5126" max="5126" width="8.28515625" customWidth="1"/>
    <col min="5127" max="5127" width="8.85546875" customWidth="1"/>
    <col min="5128" max="5128" width="10.42578125" customWidth="1"/>
    <col min="5129" max="5129" width="8.85546875" customWidth="1"/>
    <col min="5130" max="5130" width="9.140625" customWidth="1"/>
    <col min="5377" max="5377" width="26.85546875" customWidth="1"/>
    <col min="5378" max="5378" width="8.140625" customWidth="1"/>
    <col min="5379" max="5379" width="7.42578125" customWidth="1"/>
    <col min="5380" max="5380" width="8.28515625" customWidth="1"/>
    <col min="5381" max="5381" width="8.85546875" customWidth="1"/>
    <col min="5382" max="5382" width="8.28515625" customWidth="1"/>
    <col min="5383" max="5383" width="8.85546875" customWidth="1"/>
    <col min="5384" max="5384" width="10.42578125" customWidth="1"/>
    <col min="5385" max="5385" width="8.85546875" customWidth="1"/>
    <col min="5386" max="5386" width="9.140625" customWidth="1"/>
    <col min="5633" max="5633" width="26.85546875" customWidth="1"/>
    <col min="5634" max="5634" width="8.140625" customWidth="1"/>
    <col min="5635" max="5635" width="7.42578125" customWidth="1"/>
    <col min="5636" max="5636" width="8.28515625" customWidth="1"/>
    <col min="5637" max="5637" width="8.85546875" customWidth="1"/>
    <col min="5638" max="5638" width="8.28515625" customWidth="1"/>
    <col min="5639" max="5639" width="8.85546875" customWidth="1"/>
    <col min="5640" max="5640" width="10.42578125" customWidth="1"/>
    <col min="5641" max="5641" width="8.85546875" customWidth="1"/>
    <col min="5642" max="5642" width="9.140625" customWidth="1"/>
    <col min="5889" max="5889" width="26.85546875" customWidth="1"/>
    <col min="5890" max="5890" width="8.140625" customWidth="1"/>
    <col min="5891" max="5891" width="7.42578125" customWidth="1"/>
    <col min="5892" max="5892" width="8.28515625" customWidth="1"/>
    <col min="5893" max="5893" width="8.85546875" customWidth="1"/>
    <col min="5894" max="5894" width="8.28515625" customWidth="1"/>
    <col min="5895" max="5895" width="8.85546875" customWidth="1"/>
    <col min="5896" max="5896" width="10.42578125" customWidth="1"/>
    <col min="5897" max="5897" width="8.85546875" customWidth="1"/>
    <col min="5898" max="5898" width="9.140625" customWidth="1"/>
    <col min="6145" max="6145" width="26.85546875" customWidth="1"/>
    <col min="6146" max="6146" width="8.140625" customWidth="1"/>
    <col min="6147" max="6147" width="7.42578125" customWidth="1"/>
    <col min="6148" max="6148" width="8.28515625" customWidth="1"/>
    <col min="6149" max="6149" width="8.85546875" customWidth="1"/>
    <col min="6150" max="6150" width="8.28515625" customWidth="1"/>
    <col min="6151" max="6151" width="8.85546875" customWidth="1"/>
    <col min="6152" max="6152" width="10.42578125" customWidth="1"/>
    <col min="6153" max="6153" width="8.85546875" customWidth="1"/>
    <col min="6154" max="6154" width="9.140625" customWidth="1"/>
    <col min="6401" max="6401" width="26.85546875" customWidth="1"/>
    <col min="6402" max="6402" width="8.140625" customWidth="1"/>
    <col min="6403" max="6403" width="7.42578125" customWidth="1"/>
    <col min="6404" max="6404" width="8.28515625" customWidth="1"/>
    <col min="6405" max="6405" width="8.85546875" customWidth="1"/>
    <col min="6406" max="6406" width="8.28515625" customWidth="1"/>
    <col min="6407" max="6407" width="8.85546875" customWidth="1"/>
    <col min="6408" max="6408" width="10.42578125" customWidth="1"/>
    <col min="6409" max="6409" width="8.85546875" customWidth="1"/>
    <col min="6410" max="6410" width="9.140625" customWidth="1"/>
    <col min="6657" max="6657" width="26.85546875" customWidth="1"/>
    <col min="6658" max="6658" width="8.140625" customWidth="1"/>
    <col min="6659" max="6659" width="7.42578125" customWidth="1"/>
    <col min="6660" max="6660" width="8.28515625" customWidth="1"/>
    <col min="6661" max="6661" width="8.85546875" customWidth="1"/>
    <col min="6662" max="6662" width="8.28515625" customWidth="1"/>
    <col min="6663" max="6663" width="8.85546875" customWidth="1"/>
    <col min="6664" max="6664" width="10.42578125" customWidth="1"/>
    <col min="6665" max="6665" width="8.85546875" customWidth="1"/>
    <col min="6666" max="6666" width="9.140625" customWidth="1"/>
    <col min="6913" max="6913" width="26.85546875" customWidth="1"/>
    <col min="6914" max="6914" width="8.140625" customWidth="1"/>
    <col min="6915" max="6915" width="7.42578125" customWidth="1"/>
    <col min="6916" max="6916" width="8.28515625" customWidth="1"/>
    <col min="6917" max="6917" width="8.85546875" customWidth="1"/>
    <col min="6918" max="6918" width="8.28515625" customWidth="1"/>
    <col min="6919" max="6919" width="8.85546875" customWidth="1"/>
    <col min="6920" max="6920" width="10.42578125" customWidth="1"/>
    <col min="6921" max="6921" width="8.85546875" customWidth="1"/>
    <col min="6922" max="6922" width="9.140625" customWidth="1"/>
    <col min="7169" max="7169" width="26.85546875" customWidth="1"/>
    <col min="7170" max="7170" width="8.140625" customWidth="1"/>
    <col min="7171" max="7171" width="7.42578125" customWidth="1"/>
    <col min="7172" max="7172" width="8.28515625" customWidth="1"/>
    <col min="7173" max="7173" width="8.85546875" customWidth="1"/>
    <col min="7174" max="7174" width="8.28515625" customWidth="1"/>
    <col min="7175" max="7175" width="8.85546875" customWidth="1"/>
    <col min="7176" max="7176" width="10.42578125" customWidth="1"/>
    <col min="7177" max="7177" width="8.85546875" customWidth="1"/>
    <col min="7178" max="7178" width="9.140625" customWidth="1"/>
    <col min="7425" max="7425" width="26.85546875" customWidth="1"/>
    <col min="7426" max="7426" width="8.140625" customWidth="1"/>
    <col min="7427" max="7427" width="7.42578125" customWidth="1"/>
    <col min="7428" max="7428" width="8.28515625" customWidth="1"/>
    <col min="7429" max="7429" width="8.85546875" customWidth="1"/>
    <col min="7430" max="7430" width="8.28515625" customWidth="1"/>
    <col min="7431" max="7431" width="8.85546875" customWidth="1"/>
    <col min="7432" max="7432" width="10.42578125" customWidth="1"/>
    <col min="7433" max="7433" width="8.85546875" customWidth="1"/>
    <col min="7434" max="7434" width="9.140625" customWidth="1"/>
    <col min="7681" max="7681" width="26.85546875" customWidth="1"/>
    <col min="7682" max="7682" width="8.140625" customWidth="1"/>
    <col min="7683" max="7683" width="7.42578125" customWidth="1"/>
    <col min="7684" max="7684" width="8.28515625" customWidth="1"/>
    <col min="7685" max="7685" width="8.85546875" customWidth="1"/>
    <col min="7686" max="7686" width="8.28515625" customWidth="1"/>
    <col min="7687" max="7687" width="8.85546875" customWidth="1"/>
    <col min="7688" max="7688" width="10.42578125" customWidth="1"/>
    <col min="7689" max="7689" width="8.85546875" customWidth="1"/>
    <col min="7690" max="7690" width="9.140625" customWidth="1"/>
    <col min="7937" max="7937" width="26.85546875" customWidth="1"/>
    <col min="7938" max="7938" width="8.140625" customWidth="1"/>
    <col min="7939" max="7939" width="7.42578125" customWidth="1"/>
    <col min="7940" max="7940" width="8.28515625" customWidth="1"/>
    <col min="7941" max="7941" width="8.85546875" customWidth="1"/>
    <col min="7942" max="7942" width="8.28515625" customWidth="1"/>
    <col min="7943" max="7943" width="8.85546875" customWidth="1"/>
    <col min="7944" max="7944" width="10.42578125" customWidth="1"/>
    <col min="7945" max="7945" width="8.85546875" customWidth="1"/>
    <col min="7946" max="7946" width="9.140625" customWidth="1"/>
    <col min="8193" max="8193" width="26.85546875" customWidth="1"/>
    <col min="8194" max="8194" width="8.140625" customWidth="1"/>
    <col min="8195" max="8195" width="7.42578125" customWidth="1"/>
    <col min="8196" max="8196" width="8.28515625" customWidth="1"/>
    <col min="8197" max="8197" width="8.85546875" customWidth="1"/>
    <col min="8198" max="8198" width="8.28515625" customWidth="1"/>
    <col min="8199" max="8199" width="8.85546875" customWidth="1"/>
    <col min="8200" max="8200" width="10.42578125" customWidth="1"/>
    <col min="8201" max="8201" width="8.85546875" customWidth="1"/>
    <col min="8202" max="8202" width="9.140625" customWidth="1"/>
    <col min="8449" max="8449" width="26.85546875" customWidth="1"/>
    <col min="8450" max="8450" width="8.140625" customWidth="1"/>
    <col min="8451" max="8451" width="7.42578125" customWidth="1"/>
    <col min="8452" max="8452" width="8.28515625" customWidth="1"/>
    <col min="8453" max="8453" width="8.85546875" customWidth="1"/>
    <col min="8454" max="8454" width="8.28515625" customWidth="1"/>
    <col min="8455" max="8455" width="8.85546875" customWidth="1"/>
    <col min="8456" max="8456" width="10.42578125" customWidth="1"/>
    <col min="8457" max="8457" width="8.85546875" customWidth="1"/>
    <col min="8458" max="8458" width="9.140625" customWidth="1"/>
    <col min="8705" max="8705" width="26.85546875" customWidth="1"/>
    <col min="8706" max="8706" width="8.140625" customWidth="1"/>
    <col min="8707" max="8707" width="7.42578125" customWidth="1"/>
    <col min="8708" max="8708" width="8.28515625" customWidth="1"/>
    <col min="8709" max="8709" width="8.85546875" customWidth="1"/>
    <col min="8710" max="8710" width="8.28515625" customWidth="1"/>
    <col min="8711" max="8711" width="8.85546875" customWidth="1"/>
    <col min="8712" max="8712" width="10.42578125" customWidth="1"/>
    <col min="8713" max="8713" width="8.85546875" customWidth="1"/>
    <col min="8714" max="8714" width="9.140625" customWidth="1"/>
    <col min="8961" max="8961" width="26.85546875" customWidth="1"/>
    <col min="8962" max="8962" width="8.140625" customWidth="1"/>
    <col min="8963" max="8963" width="7.42578125" customWidth="1"/>
    <col min="8964" max="8964" width="8.28515625" customWidth="1"/>
    <col min="8965" max="8965" width="8.85546875" customWidth="1"/>
    <col min="8966" max="8966" width="8.28515625" customWidth="1"/>
    <col min="8967" max="8967" width="8.85546875" customWidth="1"/>
    <col min="8968" max="8968" width="10.42578125" customWidth="1"/>
    <col min="8969" max="8969" width="8.85546875" customWidth="1"/>
    <col min="8970" max="8970" width="9.140625" customWidth="1"/>
    <col min="9217" max="9217" width="26.85546875" customWidth="1"/>
    <col min="9218" max="9218" width="8.140625" customWidth="1"/>
    <col min="9219" max="9219" width="7.42578125" customWidth="1"/>
    <col min="9220" max="9220" width="8.28515625" customWidth="1"/>
    <col min="9221" max="9221" width="8.85546875" customWidth="1"/>
    <col min="9222" max="9222" width="8.28515625" customWidth="1"/>
    <col min="9223" max="9223" width="8.85546875" customWidth="1"/>
    <col min="9224" max="9224" width="10.42578125" customWidth="1"/>
    <col min="9225" max="9225" width="8.85546875" customWidth="1"/>
    <col min="9226" max="9226" width="9.140625" customWidth="1"/>
    <col min="9473" max="9473" width="26.85546875" customWidth="1"/>
    <col min="9474" max="9474" width="8.140625" customWidth="1"/>
    <col min="9475" max="9475" width="7.42578125" customWidth="1"/>
    <col min="9476" max="9476" width="8.28515625" customWidth="1"/>
    <col min="9477" max="9477" width="8.85546875" customWidth="1"/>
    <col min="9478" max="9478" width="8.28515625" customWidth="1"/>
    <col min="9479" max="9479" width="8.85546875" customWidth="1"/>
    <col min="9480" max="9480" width="10.42578125" customWidth="1"/>
    <col min="9481" max="9481" width="8.85546875" customWidth="1"/>
    <col min="9482" max="9482" width="9.140625" customWidth="1"/>
    <col min="9729" max="9729" width="26.85546875" customWidth="1"/>
    <col min="9730" max="9730" width="8.140625" customWidth="1"/>
    <col min="9731" max="9731" width="7.42578125" customWidth="1"/>
    <col min="9732" max="9732" width="8.28515625" customWidth="1"/>
    <col min="9733" max="9733" width="8.85546875" customWidth="1"/>
    <col min="9734" max="9734" width="8.28515625" customWidth="1"/>
    <col min="9735" max="9735" width="8.85546875" customWidth="1"/>
    <col min="9736" max="9736" width="10.42578125" customWidth="1"/>
    <col min="9737" max="9737" width="8.85546875" customWidth="1"/>
    <col min="9738" max="9738" width="9.140625" customWidth="1"/>
    <col min="9985" max="9985" width="26.85546875" customWidth="1"/>
    <col min="9986" max="9986" width="8.140625" customWidth="1"/>
    <col min="9987" max="9987" width="7.42578125" customWidth="1"/>
    <col min="9988" max="9988" width="8.28515625" customWidth="1"/>
    <col min="9989" max="9989" width="8.85546875" customWidth="1"/>
    <col min="9990" max="9990" width="8.28515625" customWidth="1"/>
    <col min="9991" max="9991" width="8.85546875" customWidth="1"/>
    <col min="9992" max="9992" width="10.42578125" customWidth="1"/>
    <col min="9993" max="9993" width="8.85546875" customWidth="1"/>
    <col min="9994" max="9994" width="9.140625" customWidth="1"/>
    <col min="10241" max="10241" width="26.85546875" customWidth="1"/>
    <col min="10242" max="10242" width="8.140625" customWidth="1"/>
    <col min="10243" max="10243" width="7.42578125" customWidth="1"/>
    <col min="10244" max="10244" width="8.28515625" customWidth="1"/>
    <col min="10245" max="10245" width="8.85546875" customWidth="1"/>
    <col min="10246" max="10246" width="8.28515625" customWidth="1"/>
    <col min="10247" max="10247" width="8.85546875" customWidth="1"/>
    <col min="10248" max="10248" width="10.42578125" customWidth="1"/>
    <col min="10249" max="10249" width="8.85546875" customWidth="1"/>
    <col min="10250" max="10250" width="9.140625" customWidth="1"/>
    <col min="10497" max="10497" width="26.85546875" customWidth="1"/>
    <col min="10498" max="10498" width="8.140625" customWidth="1"/>
    <col min="10499" max="10499" width="7.42578125" customWidth="1"/>
    <col min="10500" max="10500" width="8.28515625" customWidth="1"/>
    <col min="10501" max="10501" width="8.85546875" customWidth="1"/>
    <col min="10502" max="10502" width="8.28515625" customWidth="1"/>
    <col min="10503" max="10503" width="8.85546875" customWidth="1"/>
    <col min="10504" max="10504" width="10.42578125" customWidth="1"/>
    <col min="10505" max="10505" width="8.85546875" customWidth="1"/>
    <col min="10506" max="10506" width="9.140625" customWidth="1"/>
    <col min="10753" max="10753" width="26.85546875" customWidth="1"/>
    <col min="10754" max="10754" width="8.140625" customWidth="1"/>
    <col min="10755" max="10755" width="7.42578125" customWidth="1"/>
    <col min="10756" max="10756" width="8.28515625" customWidth="1"/>
    <col min="10757" max="10757" width="8.85546875" customWidth="1"/>
    <col min="10758" max="10758" width="8.28515625" customWidth="1"/>
    <col min="10759" max="10759" width="8.85546875" customWidth="1"/>
    <col min="10760" max="10760" width="10.42578125" customWidth="1"/>
    <col min="10761" max="10761" width="8.85546875" customWidth="1"/>
    <col min="10762" max="10762" width="9.140625" customWidth="1"/>
    <col min="11009" max="11009" width="26.85546875" customWidth="1"/>
    <col min="11010" max="11010" width="8.140625" customWidth="1"/>
    <col min="11011" max="11011" width="7.42578125" customWidth="1"/>
    <col min="11012" max="11012" width="8.28515625" customWidth="1"/>
    <col min="11013" max="11013" width="8.85546875" customWidth="1"/>
    <col min="11014" max="11014" width="8.28515625" customWidth="1"/>
    <col min="11015" max="11015" width="8.85546875" customWidth="1"/>
    <col min="11016" max="11016" width="10.42578125" customWidth="1"/>
    <col min="11017" max="11017" width="8.85546875" customWidth="1"/>
    <col min="11018" max="11018" width="9.140625" customWidth="1"/>
    <col min="11265" max="11265" width="26.85546875" customWidth="1"/>
    <col min="11266" max="11266" width="8.140625" customWidth="1"/>
    <col min="11267" max="11267" width="7.42578125" customWidth="1"/>
    <col min="11268" max="11268" width="8.28515625" customWidth="1"/>
    <col min="11269" max="11269" width="8.85546875" customWidth="1"/>
    <col min="11270" max="11270" width="8.28515625" customWidth="1"/>
    <col min="11271" max="11271" width="8.85546875" customWidth="1"/>
    <col min="11272" max="11272" width="10.42578125" customWidth="1"/>
    <col min="11273" max="11273" width="8.85546875" customWidth="1"/>
    <col min="11274" max="11274" width="9.140625" customWidth="1"/>
    <col min="11521" max="11521" width="26.85546875" customWidth="1"/>
    <col min="11522" max="11522" width="8.140625" customWidth="1"/>
    <col min="11523" max="11523" width="7.42578125" customWidth="1"/>
    <col min="11524" max="11524" width="8.28515625" customWidth="1"/>
    <col min="11525" max="11525" width="8.85546875" customWidth="1"/>
    <col min="11526" max="11526" width="8.28515625" customWidth="1"/>
    <col min="11527" max="11527" width="8.85546875" customWidth="1"/>
    <col min="11528" max="11528" width="10.42578125" customWidth="1"/>
    <col min="11529" max="11529" width="8.85546875" customWidth="1"/>
    <col min="11530" max="11530" width="9.140625" customWidth="1"/>
    <col min="11777" max="11777" width="26.85546875" customWidth="1"/>
    <col min="11778" max="11778" width="8.140625" customWidth="1"/>
    <col min="11779" max="11779" width="7.42578125" customWidth="1"/>
    <col min="11780" max="11780" width="8.28515625" customWidth="1"/>
    <col min="11781" max="11781" width="8.85546875" customWidth="1"/>
    <col min="11782" max="11782" width="8.28515625" customWidth="1"/>
    <col min="11783" max="11783" width="8.85546875" customWidth="1"/>
    <col min="11784" max="11784" width="10.42578125" customWidth="1"/>
    <col min="11785" max="11785" width="8.85546875" customWidth="1"/>
    <col min="11786" max="11786" width="9.140625" customWidth="1"/>
    <col min="12033" max="12033" width="26.85546875" customWidth="1"/>
    <col min="12034" max="12034" width="8.140625" customWidth="1"/>
    <col min="12035" max="12035" width="7.42578125" customWidth="1"/>
    <col min="12036" max="12036" width="8.28515625" customWidth="1"/>
    <col min="12037" max="12037" width="8.85546875" customWidth="1"/>
    <col min="12038" max="12038" width="8.28515625" customWidth="1"/>
    <col min="12039" max="12039" width="8.85546875" customWidth="1"/>
    <col min="12040" max="12040" width="10.42578125" customWidth="1"/>
    <col min="12041" max="12041" width="8.85546875" customWidth="1"/>
    <col min="12042" max="12042" width="9.140625" customWidth="1"/>
    <col min="12289" max="12289" width="26.85546875" customWidth="1"/>
    <col min="12290" max="12290" width="8.140625" customWidth="1"/>
    <col min="12291" max="12291" width="7.42578125" customWidth="1"/>
    <col min="12292" max="12292" width="8.28515625" customWidth="1"/>
    <col min="12293" max="12293" width="8.85546875" customWidth="1"/>
    <col min="12294" max="12294" width="8.28515625" customWidth="1"/>
    <col min="12295" max="12295" width="8.85546875" customWidth="1"/>
    <col min="12296" max="12296" width="10.42578125" customWidth="1"/>
    <col min="12297" max="12297" width="8.85546875" customWidth="1"/>
    <col min="12298" max="12298" width="9.140625" customWidth="1"/>
    <col min="12545" max="12545" width="26.85546875" customWidth="1"/>
    <col min="12546" max="12546" width="8.140625" customWidth="1"/>
    <col min="12547" max="12547" width="7.42578125" customWidth="1"/>
    <col min="12548" max="12548" width="8.28515625" customWidth="1"/>
    <col min="12549" max="12549" width="8.85546875" customWidth="1"/>
    <col min="12550" max="12550" width="8.28515625" customWidth="1"/>
    <col min="12551" max="12551" width="8.85546875" customWidth="1"/>
    <col min="12552" max="12552" width="10.42578125" customWidth="1"/>
    <col min="12553" max="12553" width="8.85546875" customWidth="1"/>
    <col min="12554" max="12554" width="9.140625" customWidth="1"/>
    <col min="12801" max="12801" width="26.85546875" customWidth="1"/>
    <col min="12802" max="12802" width="8.140625" customWidth="1"/>
    <col min="12803" max="12803" width="7.42578125" customWidth="1"/>
    <col min="12804" max="12804" width="8.28515625" customWidth="1"/>
    <col min="12805" max="12805" width="8.85546875" customWidth="1"/>
    <col min="12806" max="12806" width="8.28515625" customWidth="1"/>
    <col min="12807" max="12807" width="8.85546875" customWidth="1"/>
    <col min="12808" max="12808" width="10.42578125" customWidth="1"/>
    <col min="12809" max="12809" width="8.85546875" customWidth="1"/>
    <col min="12810" max="12810" width="9.140625" customWidth="1"/>
    <col min="13057" max="13057" width="26.85546875" customWidth="1"/>
    <col min="13058" max="13058" width="8.140625" customWidth="1"/>
    <col min="13059" max="13059" width="7.42578125" customWidth="1"/>
    <col min="13060" max="13060" width="8.28515625" customWidth="1"/>
    <col min="13061" max="13061" width="8.85546875" customWidth="1"/>
    <col min="13062" max="13062" width="8.28515625" customWidth="1"/>
    <col min="13063" max="13063" width="8.85546875" customWidth="1"/>
    <col min="13064" max="13064" width="10.42578125" customWidth="1"/>
    <col min="13065" max="13065" width="8.85546875" customWidth="1"/>
    <col min="13066" max="13066" width="9.140625" customWidth="1"/>
    <col min="13313" max="13313" width="26.85546875" customWidth="1"/>
    <col min="13314" max="13314" width="8.140625" customWidth="1"/>
    <col min="13315" max="13315" width="7.42578125" customWidth="1"/>
    <col min="13316" max="13316" width="8.28515625" customWidth="1"/>
    <col min="13317" max="13317" width="8.85546875" customWidth="1"/>
    <col min="13318" max="13318" width="8.28515625" customWidth="1"/>
    <col min="13319" max="13319" width="8.85546875" customWidth="1"/>
    <col min="13320" max="13320" width="10.42578125" customWidth="1"/>
    <col min="13321" max="13321" width="8.85546875" customWidth="1"/>
    <col min="13322" max="13322" width="9.140625" customWidth="1"/>
    <col min="13569" max="13569" width="26.85546875" customWidth="1"/>
    <col min="13570" max="13570" width="8.140625" customWidth="1"/>
    <col min="13571" max="13571" width="7.42578125" customWidth="1"/>
    <col min="13572" max="13572" width="8.28515625" customWidth="1"/>
    <col min="13573" max="13573" width="8.85546875" customWidth="1"/>
    <col min="13574" max="13574" width="8.28515625" customWidth="1"/>
    <col min="13575" max="13575" width="8.85546875" customWidth="1"/>
    <col min="13576" max="13576" width="10.42578125" customWidth="1"/>
    <col min="13577" max="13577" width="8.85546875" customWidth="1"/>
    <col min="13578" max="13578" width="9.140625" customWidth="1"/>
    <col min="13825" max="13825" width="26.85546875" customWidth="1"/>
    <col min="13826" max="13826" width="8.140625" customWidth="1"/>
    <col min="13827" max="13827" width="7.42578125" customWidth="1"/>
    <col min="13828" max="13828" width="8.28515625" customWidth="1"/>
    <col min="13829" max="13829" width="8.85546875" customWidth="1"/>
    <col min="13830" max="13830" width="8.28515625" customWidth="1"/>
    <col min="13831" max="13831" width="8.85546875" customWidth="1"/>
    <col min="13832" max="13832" width="10.42578125" customWidth="1"/>
    <col min="13833" max="13833" width="8.85546875" customWidth="1"/>
    <col min="13834" max="13834" width="9.140625" customWidth="1"/>
    <col min="14081" max="14081" width="26.85546875" customWidth="1"/>
    <col min="14082" max="14082" width="8.140625" customWidth="1"/>
    <col min="14083" max="14083" width="7.42578125" customWidth="1"/>
    <col min="14084" max="14084" width="8.28515625" customWidth="1"/>
    <col min="14085" max="14085" width="8.85546875" customWidth="1"/>
    <col min="14086" max="14086" width="8.28515625" customWidth="1"/>
    <col min="14087" max="14087" width="8.85546875" customWidth="1"/>
    <col min="14088" max="14088" width="10.42578125" customWidth="1"/>
    <col min="14089" max="14089" width="8.85546875" customWidth="1"/>
    <col min="14090" max="14090" width="9.140625" customWidth="1"/>
    <col min="14337" max="14337" width="26.85546875" customWidth="1"/>
    <col min="14338" max="14338" width="8.140625" customWidth="1"/>
    <col min="14339" max="14339" width="7.42578125" customWidth="1"/>
    <col min="14340" max="14340" width="8.28515625" customWidth="1"/>
    <col min="14341" max="14341" width="8.85546875" customWidth="1"/>
    <col min="14342" max="14342" width="8.28515625" customWidth="1"/>
    <col min="14343" max="14343" width="8.85546875" customWidth="1"/>
    <col min="14344" max="14344" width="10.42578125" customWidth="1"/>
    <col min="14345" max="14345" width="8.85546875" customWidth="1"/>
    <col min="14346" max="14346" width="9.140625" customWidth="1"/>
    <col min="14593" max="14593" width="26.85546875" customWidth="1"/>
    <col min="14594" max="14594" width="8.140625" customWidth="1"/>
    <col min="14595" max="14595" width="7.42578125" customWidth="1"/>
    <col min="14596" max="14596" width="8.28515625" customWidth="1"/>
    <col min="14597" max="14597" width="8.85546875" customWidth="1"/>
    <col min="14598" max="14598" width="8.28515625" customWidth="1"/>
    <col min="14599" max="14599" width="8.85546875" customWidth="1"/>
    <col min="14600" max="14600" width="10.42578125" customWidth="1"/>
    <col min="14601" max="14601" width="8.85546875" customWidth="1"/>
    <col min="14602" max="14602" width="9.140625" customWidth="1"/>
    <col min="14849" max="14849" width="26.85546875" customWidth="1"/>
    <col min="14850" max="14850" width="8.140625" customWidth="1"/>
    <col min="14851" max="14851" width="7.42578125" customWidth="1"/>
    <col min="14852" max="14852" width="8.28515625" customWidth="1"/>
    <col min="14853" max="14853" width="8.85546875" customWidth="1"/>
    <col min="14854" max="14854" width="8.28515625" customWidth="1"/>
    <col min="14855" max="14855" width="8.85546875" customWidth="1"/>
    <col min="14856" max="14856" width="10.42578125" customWidth="1"/>
    <col min="14857" max="14857" width="8.85546875" customWidth="1"/>
    <col min="14858" max="14858" width="9.140625" customWidth="1"/>
    <col min="15105" max="15105" width="26.85546875" customWidth="1"/>
    <col min="15106" max="15106" width="8.140625" customWidth="1"/>
    <col min="15107" max="15107" width="7.42578125" customWidth="1"/>
    <col min="15108" max="15108" width="8.28515625" customWidth="1"/>
    <col min="15109" max="15109" width="8.85546875" customWidth="1"/>
    <col min="15110" max="15110" width="8.28515625" customWidth="1"/>
    <col min="15111" max="15111" width="8.85546875" customWidth="1"/>
    <col min="15112" max="15112" width="10.42578125" customWidth="1"/>
    <col min="15113" max="15113" width="8.85546875" customWidth="1"/>
    <col min="15114" max="15114" width="9.140625" customWidth="1"/>
    <col min="15361" max="15361" width="26.85546875" customWidth="1"/>
    <col min="15362" max="15362" width="8.140625" customWidth="1"/>
    <col min="15363" max="15363" width="7.42578125" customWidth="1"/>
    <col min="15364" max="15364" width="8.28515625" customWidth="1"/>
    <col min="15365" max="15365" width="8.85546875" customWidth="1"/>
    <col min="15366" max="15366" width="8.28515625" customWidth="1"/>
    <col min="15367" max="15367" width="8.85546875" customWidth="1"/>
    <col min="15368" max="15368" width="10.42578125" customWidth="1"/>
    <col min="15369" max="15369" width="8.85546875" customWidth="1"/>
    <col min="15370" max="15370" width="9.140625" customWidth="1"/>
    <col min="15617" max="15617" width="26.85546875" customWidth="1"/>
    <col min="15618" max="15618" width="8.140625" customWidth="1"/>
    <col min="15619" max="15619" width="7.42578125" customWidth="1"/>
    <col min="15620" max="15620" width="8.28515625" customWidth="1"/>
    <col min="15621" max="15621" width="8.85546875" customWidth="1"/>
    <col min="15622" max="15622" width="8.28515625" customWidth="1"/>
    <col min="15623" max="15623" width="8.85546875" customWidth="1"/>
    <col min="15624" max="15624" width="10.42578125" customWidth="1"/>
    <col min="15625" max="15625" width="8.85546875" customWidth="1"/>
    <col min="15626" max="15626" width="9.140625" customWidth="1"/>
    <col min="15873" max="15873" width="26.85546875" customWidth="1"/>
    <col min="15874" max="15874" width="8.140625" customWidth="1"/>
    <col min="15875" max="15875" width="7.42578125" customWidth="1"/>
    <col min="15876" max="15876" width="8.28515625" customWidth="1"/>
    <col min="15877" max="15877" width="8.85546875" customWidth="1"/>
    <col min="15878" max="15878" width="8.28515625" customWidth="1"/>
    <col min="15879" max="15879" width="8.85546875" customWidth="1"/>
    <col min="15880" max="15880" width="10.42578125" customWidth="1"/>
    <col min="15881" max="15881" width="8.85546875" customWidth="1"/>
    <col min="15882" max="15882" width="9.140625" customWidth="1"/>
    <col min="16129" max="16129" width="26.85546875" customWidth="1"/>
    <col min="16130" max="16130" width="8.140625" customWidth="1"/>
    <col min="16131" max="16131" width="7.42578125" customWidth="1"/>
    <col min="16132" max="16132" width="8.28515625" customWidth="1"/>
    <col min="16133" max="16133" width="8.85546875" customWidth="1"/>
    <col min="16134" max="16134" width="8.28515625" customWidth="1"/>
    <col min="16135" max="16135" width="8.85546875" customWidth="1"/>
    <col min="16136" max="16136" width="10.42578125" customWidth="1"/>
    <col min="16137" max="16137" width="8.85546875" customWidth="1"/>
    <col min="16138" max="16138" width="9.140625" customWidth="1"/>
  </cols>
  <sheetData>
    <row r="1" spans="1:13" ht="30" customHeight="1">
      <c r="A1" s="2752" t="s">
        <v>2371</v>
      </c>
      <c r="B1" s="2752"/>
      <c r="C1" s="2752"/>
      <c r="D1" s="2752"/>
      <c r="E1" s="2752"/>
      <c r="F1" s="2752"/>
      <c r="G1" s="2752"/>
      <c r="H1" s="2752"/>
      <c r="I1" s="2752"/>
      <c r="J1" s="2752"/>
      <c r="K1" s="2752"/>
    </row>
    <row r="2" spans="1:13" ht="48" customHeight="1">
      <c r="A2" s="2752" t="s">
        <v>2372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0"/>
      <c r="M2" s="20"/>
    </row>
    <row r="3" spans="1:13" ht="21" customHeight="1" thickBot="1">
      <c r="A3" s="20" t="s">
        <v>2274</v>
      </c>
      <c r="B3" s="401"/>
      <c r="C3" s="401"/>
      <c r="D3" s="401"/>
      <c r="E3" s="401"/>
      <c r="F3" s="401"/>
      <c r="G3" s="401"/>
      <c r="H3" s="401"/>
      <c r="I3" s="401"/>
      <c r="J3" s="401"/>
      <c r="K3" s="567" t="s">
        <v>1640</v>
      </c>
    </row>
    <row r="4" spans="1:13" ht="20.100000000000001" customHeight="1" thickTop="1">
      <c r="A4" s="2692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905</v>
      </c>
      <c r="I4" s="2692"/>
      <c r="J4" s="2692"/>
      <c r="K4" s="2874" t="s">
        <v>502</v>
      </c>
    </row>
    <row r="5" spans="1:13" ht="20.100000000000001" customHeight="1">
      <c r="A5" s="2693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3" ht="20.100000000000001" customHeight="1">
      <c r="A6" s="2693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5"/>
    </row>
    <row r="7" spans="1:13" ht="20.100000000000001" customHeight="1" thickBot="1">
      <c r="A7" s="2694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6"/>
    </row>
    <row r="8" spans="1:13" ht="30" customHeight="1">
      <c r="A8" s="757" t="s">
        <v>48</v>
      </c>
      <c r="B8" s="39"/>
      <c r="C8" s="39"/>
      <c r="D8" s="39"/>
      <c r="E8" s="39"/>
      <c r="F8" s="39"/>
      <c r="G8" s="39"/>
      <c r="H8" s="39"/>
      <c r="I8" s="39"/>
      <c r="J8" s="39"/>
      <c r="K8" s="337" t="s">
        <v>504</v>
      </c>
    </row>
    <row r="9" spans="1:13" ht="30" customHeight="1">
      <c r="A9" s="747" t="s">
        <v>61</v>
      </c>
      <c r="B9" s="403">
        <v>41</v>
      </c>
      <c r="C9" s="403">
        <v>47</v>
      </c>
      <c r="D9" s="403">
        <v>88</v>
      </c>
      <c r="E9" s="403">
        <v>0</v>
      </c>
      <c r="F9" s="403">
        <v>0</v>
      </c>
      <c r="G9" s="403">
        <v>0</v>
      </c>
      <c r="H9" s="403">
        <f>SUM(E9,B9)</f>
        <v>41</v>
      </c>
      <c r="I9" s="403">
        <f t="shared" ref="I9:J11" si="0">SUM(F9,C9)</f>
        <v>47</v>
      </c>
      <c r="J9" s="403">
        <f t="shared" si="0"/>
        <v>88</v>
      </c>
      <c r="K9" s="42" t="s">
        <v>485</v>
      </c>
    </row>
    <row r="10" spans="1:13" ht="30" customHeight="1">
      <c r="A10" s="773" t="s">
        <v>64</v>
      </c>
      <c r="B10" s="200">
        <v>85</v>
      </c>
      <c r="C10" s="200">
        <v>68</v>
      </c>
      <c r="D10" s="403">
        <v>153</v>
      </c>
      <c r="E10" s="403">
        <v>0</v>
      </c>
      <c r="F10" s="403">
        <v>0</v>
      </c>
      <c r="G10" s="403">
        <v>0</v>
      </c>
      <c r="H10" s="403">
        <f t="shared" ref="H10:H11" si="1">SUM(E10,B10)</f>
        <v>85</v>
      </c>
      <c r="I10" s="403">
        <f t="shared" si="0"/>
        <v>68</v>
      </c>
      <c r="J10" s="403">
        <f t="shared" si="0"/>
        <v>153</v>
      </c>
      <c r="K10" s="201" t="s">
        <v>527</v>
      </c>
    </row>
    <row r="11" spans="1:13" ht="30" customHeight="1">
      <c r="A11" s="773" t="s">
        <v>29</v>
      </c>
      <c r="B11" s="200">
        <v>286</v>
      </c>
      <c r="C11" s="200">
        <v>632</v>
      </c>
      <c r="D11" s="403">
        <v>918</v>
      </c>
      <c r="E11" s="403">
        <v>0</v>
      </c>
      <c r="F11" s="403">
        <v>0</v>
      </c>
      <c r="G11" s="403">
        <v>0</v>
      </c>
      <c r="H11" s="403">
        <f t="shared" si="1"/>
        <v>286</v>
      </c>
      <c r="I11" s="403">
        <f t="shared" si="0"/>
        <v>632</v>
      </c>
      <c r="J11" s="403">
        <f t="shared" si="0"/>
        <v>918</v>
      </c>
      <c r="K11" s="42" t="s">
        <v>679</v>
      </c>
    </row>
    <row r="12" spans="1:13" ht="30" customHeight="1">
      <c r="A12" s="2126" t="s">
        <v>50</v>
      </c>
      <c r="B12" s="998">
        <f>SUM(B9:B11)</f>
        <v>412</v>
      </c>
      <c r="C12" s="998">
        <f t="shared" ref="C12:J12" si="2">SUM(C9:C11)</f>
        <v>747</v>
      </c>
      <c r="D12" s="998">
        <f t="shared" si="2"/>
        <v>1159</v>
      </c>
      <c r="E12" s="998">
        <f t="shared" si="2"/>
        <v>0</v>
      </c>
      <c r="F12" s="998">
        <f t="shared" si="2"/>
        <v>0</v>
      </c>
      <c r="G12" s="998">
        <f t="shared" si="2"/>
        <v>0</v>
      </c>
      <c r="H12" s="998">
        <f t="shared" si="2"/>
        <v>412</v>
      </c>
      <c r="I12" s="998">
        <f t="shared" si="2"/>
        <v>747</v>
      </c>
      <c r="J12" s="998">
        <f t="shared" si="2"/>
        <v>1159</v>
      </c>
      <c r="K12" s="331" t="s">
        <v>500</v>
      </c>
      <c r="L12" s="568"/>
    </row>
    <row r="13" spans="1:13" ht="30" customHeight="1">
      <c r="A13" s="2642" t="s">
        <v>51</v>
      </c>
      <c r="B13" s="2647"/>
      <c r="C13" s="2647"/>
      <c r="D13" s="2647"/>
      <c r="E13" s="2647"/>
      <c r="F13" s="2647"/>
      <c r="G13" s="2647"/>
      <c r="H13" s="2647"/>
      <c r="I13" s="2647"/>
      <c r="J13" s="2647"/>
      <c r="K13" s="201" t="s">
        <v>582</v>
      </c>
    </row>
    <row r="14" spans="1:13" ht="30" customHeight="1">
      <c r="A14" s="1821" t="s">
        <v>61</v>
      </c>
      <c r="B14" s="1837">
        <v>40</v>
      </c>
      <c r="C14" s="1837">
        <v>2</v>
      </c>
      <c r="D14" s="1837">
        <v>42</v>
      </c>
      <c r="E14" s="1837">
        <v>0</v>
      </c>
      <c r="F14" s="1837">
        <v>0</v>
      </c>
      <c r="G14" s="1837">
        <v>0</v>
      </c>
      <c r="H14" s="1837">
        <f>SUM(E14,B14)</f>
        <v>40</v>
      </c>
      <c r="I14" s="1837">
        <f t="shared" ref="I14:I16" si="3">SUM(F14,C14)</f>
        <v>2</v>
      </c>
      <c r="J14" s="1837">
        <f t="shared" ref="J14:J16" si="4">SUM(G14,D14)</f>
        <v>42</v>
      </c>
      <c r="K14" s="1512" t="s">
        <v>485</v>
      </c>
    </row>
    <row r="15" spans="1:13" ht="30" customHeight="1">
      <c r="A15" s="1830" t="s">
        <v>64</v>
      </c>
      <c r="B15" s="1844">
        <v>29</v>
      </c>
      <c r="C15" s="1844">
        <v>6</v>
      </c>
      <c r="D15" s="1837">
        <v>35</v>
      </c>
      <c r="E15" s="1837">
        <v>0</v>
      </c>
      <c r="F15" s="1837">
        <v>0</v>
      </c>
      <c r="G15" s="1837">
        <v>0</v>
      </c>
      <c r="H15" s="1837">
        <f t="shared" ref="H15:H16" si="5">SUM(E15,B15)</f>
        <v>29</v>
      </c>
      <c r="I15" s="1837">
        <f t="shared" si="3"/>
        <v>6</v>
      </c>
      <c r="J15" s="1837">
        <f t="shared" si="4"/>
        <v>35</v>
      </c>
      <c r="K15" s="201" t="s">
        <v>527</v>
      </c>
    </row>
    <row r="16" spans="1:13" ht="30" customHeight="1">
      <c r="A16" s="1830" t="s">
        <v>29</v>
      </c>
      <c r="B16" s="1844">
        <v>128</v>
      </c>
      <c r="C16" s="1844">
        <v>132</v>
      </c>
      <c r="D16" s="1837">
        <v>260</v>
      </c>
      <c r="E16" s="1837">
        <v>0</v>
      </c>
      <c r="F16" s="1837">
        <v>0</v>
      </c>
      <c r="G16" s="1837">
        <v>0</v>
      </c>
      <c r="H16" s="1837">
        <f t="shared" si="5"/>
        <v>128</v>
      </c>
      <c r="I16" s="1837">
        <f t="shared" si="3"/>
        <v>132</v>
      </c>
      <c r="J16" s="1837">
        <f t="shared" si="4"/>
        <v>260</v>
      </c>
      <c r="K16" s="1512" t="s">
        <v>679</v>
      </c>
    </row>
    <row r="17" spans="1:11" ht="30" customHeight="1" thickBot="1">
      <c r="A17" s="1830" t="s">
        <v>52</v>
      </c>
      <c r="B17" s="1844">
        <f>SUM(B14:B16)</f>
        <v>197</v>
      </c>
      <c r="C17" s="1844">
        <f t="shared" ref="C17:J17" si="6">SUM(C14:C16)</f>
        <v>140</v>
      </c>
      <c r="D17" s="1844">
        <f t="shared" si="6"/>
        <v>337</v>
      </c>
      <c r="E17" s="1844">
        <f t="shared" si="6"/>
        <v>0</v>
      </c>
      <c r="F17" s="1844">
        <f t="shared" si="6"/>
        <v>0</v>
      </c>
      <c r="G17" s="1844">
        <f t="shared" si="6"/>
        <v>0</v>
      </c>
      <c r="H17" s="1844">
        <f t="shared" si="6"/>
        <v>197</v>
      </c>
      <c r="I17" s="1844">
        <f t="shared" si="6"/>
        <v>140</v>
      </c>
      <c r="J17" s="1844">
        <f t="shared" si="6"/>
        <v>337</v>
      </c>
      <c r="K17" s="201" t="s">
        <v>588</v>
      </c>
    </row>
    <row r="18" spans="1:11" ht="30" customHeight="1" thickBot="1">
      <c r="A18" s="34" t="s">
        <v>218</v>
      </c>
      <c r="B18" s="53">
        <f>SUM(B17,B12)</f>
        <v>609</v>
      </c>
      <c r="C18" s="53">
        <f t="shared" ref="C18:J18" si="7">SUM(C17,C12)</f>
        <v>887</v>
      </c>
      <c r="D18" s="53">
        <f t="shared" si="7"/>
        <v>1496</v>
      </c>
      <c r="E18" s="53">
        <f t="shared" si="7"/>
        <v>0</v>
      </c>
      <c r="F18" s="53">
        <f t="shared" si="7"/>
        <v>0</v>
      </c>
      <c r="G18" s="53">
        <f t="shared" si="7"/>
        <v>0</v>
      </c>
      <c r="H18" s="53">
        <f t="shared" si="7"/>
        <v>609</v>
      </c>
      <c r="I18" s="53">
        <f t="shared" si="7"/>
        <v>887</v>
      </c>
      <c r="J18" s="53">
        <f t="shared" si="7"/>
        <v>1496</v>
      </c>
      <c r="K18" s="835" t="s">
        <v>2351</v>
      </c>
    </row>
    <row r="19" spans="1:11" ht="13.5" thickTop="1"/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44"/>
  <sheetViews>
    <sheetView rightToLeft="1" view="pageBreakPreview" zoomScale="85" zoomScaleSheetLayoutView="85" workbookViewId="0">
      <selection activeCell="R101" sqref="R101"/>
    </sheetView>
  </sheetViews>
  <sheetFormatPr defaultRowHeight="12.75"/>
  <cols>
    <col min="1" max="1" width="19" customWidth="1"/>
    <col min="2" max="2" width="13.28515625" customWidth="1"/>
    <col min="3" max="3" width="11.140625" customWidth="1"/>
    <col min="4" max="5" width="7" customWidth="1"/>
    <col min="6" max="6" width="6.85546875" customWidth="1"/>
    <col min="7" max="8" width="7" customWidth="1"/>
    <col min="9" max="9" width="7.140625" customWidth="1"/>
    <col min="10" max="10" width="8" customWidth="1"/>
    <col min="11" max="11" width="7.5703125" customWidth="1"/>
    <col min="12" max="12" width="8.140625" customWidth="1"/>
    <col min="13" max="13" width="13" customWidth="1"/>
    <col min="14" max="14" width="17.42578125" customWidth="1"/>
    <col min="15" max="15" width="24.140625" customWidth="1"/>
    <col min="257" max="257" width="14.28515625" customWidth="1"/>
    <col min="258" max="258" width="12.42578125" customWidth="1"/>
    <col min="259" max="259" width="6" customWidth="1"/>
    <col min="260" max="268" width="9.85546875" customWidth="1"/>
    <col min="513" max="513" width="14.28515625" customWidth="1"/>
    <col min="514" max="514" width="12.42578125" customWidth="1"/>
    <col min="515" max="515" width="6" customWidth="1"/>
    <col min="516" max="524" width="9.85546875" customWidth="1"/>
    <col min="769" max="769" width="14.28515625" customWidth="1"/>
    <col min="770" max="770" width="12.42578125" customWidth="1"/>
    <col min="771" max="771" width="6" customWidth="1"/>
    <col min="772" max="780" width="9.85546875" customWidth="1"/>
    <col min="1025" max="1025" width="14.28515625" customWidth="1"/>
    <col min="1026" max="1026" width="12.42578125" customWidth="1"/>
    <col min="1027" max="1027" width="6" customWidth="1"/>
    <col min="1028" max="1036" width="9.85546875" customWidth="1"/>
    <col min="1281" max="1281" width="14.28515625" customWidth="1"/>
    <col min="1282" max="1282" width="12.42578125" customWidth="1"/>
    <col min="1283" max="1283" width="6" customWidth="1"/>
    <col min="1284" max="1292" width="9.85546875" customWidth="1"/>
    <col min="1537" max="1537" width="14.28515625" customWidth="1"/>
    <col min="1538" max="1538" width="12.42578125" customWidth="1"/>
    <col min="1539" max="1539" width="6" customWidth="1"/>
    <col min="1540" max="1548" width="9.85546875" customWidth="1"/>
    <col min="1793" max="1793" width="14.28515625" customWidth="1"/>
    <col min="1794" max="1794" width="12.42578125" customWidth="1"/>
    <col min="1795" max="1795" width="6" customWidth="1"/>
    <col min="1796" max="1804" width="9.85546875" customWidth="1"/>
    <col min="2049" max="2049" width="14.28515625" customWidth="1"/>
    <col min="2050" max="2050" width="12.42578125" customWidth="1"/>
    <col min="2051" max="2051" width="6" customWidth="1"/>
    <col min="2052" max="2060" width="9.85546875" customWidth="1"/>
    <col min="2305" max="2305" width="14.28515625" customWidth="1"/>
    <col min="2306" max="2306" width="12.42578125" customWidth="1"/>
    <col min="2307" max="2307" width="6" customWidth="1"/>
    <col min="2308" max="2316" width="9.85546875" customWidth="1"/>
    <col min="2561" max="2561" width="14.28515625" customWidth="1"/>
    <col min="2562" max="2562" width="12.42578125" customWidth="1"/>
    <col min="2563" max="2563" width="6" customWidth="1"/>
    <col min="2564" max="2572" width="9.85546875" customWidth="1"/>
    <col min="2817" max="2817" width="14.28515625" customWidth="1"/>
    <col min="2818" max="2818" width="12.42578125" customWidth="1"/>
    <col min="2819" max="2819" width="6" customWidth="1"/>
    <col min="2820" max="2828" width="9.85546875" customWidth="1"/>
    <col min="3073" max="3073" width="14.28515625" customWidth="1"/>
    <col min="3074" max="3074" width="12.42578125" customWidth="1"/>
    <col min="3075" max="3075" width="6" customWidth="1"/>
    <col min="3076" max="3084" width="9.85546875" customWidth="1"/>
    <col min="3329" max="3329" width="14.28515625" customWidth="1"/>
    <col min="3330" max="3330" width="12.42578125" customWidth="1"/>
    <col min="3331" max="3331" width="6" customWidth="1"/>
    <col min="3332" max="3340" width="9.85546875" customWidth="1"/>
    <col min="3585" max="3585" width="14.28515625" customWidth="1"/>
    <col min="3586" max="3586" width="12.42578125" customWidth="1"/>
    <col min="3587" max="3587" width="6" customWidth="1"/>
    <col min="3588" max="3596" width="9.85546875" customWidth="1"/>
    <col min="3841" max="3841" width="14.28515625" customWidth="1"/>
    <col min="3842" max="3842" width="12.42578125" customWidth="1"/>
    <col min="3843" max="3843" width="6" customWidth="1"/>
    <col min="3844" max="3852" width="9.85546875" customWidth="1"/>
    <col min="4097" max="4097" width="14.28515625" customWidth="1"/>
    <col min="4098" max="4098" width="12.42578125" customWidth="1"/>
    <col min="4099" max="4099" width="6" customWidth="1"/>
    <col min="4100" max="4108" width="9.85546875" customWidth="1"/>
    <col min="4353" max="4353" width="14.28515625" customWidth="1"/>
    <col min="4354" max="4354" width="12.42578125" customWidth="1"/>
    <col min="4355" max="4355" width="6" customWidth="1"/>
    <col min="4356" max="4364" width="9.85546875" customWidth="1"/>
    <col min="4609" max="4609" width="14.28515625" customWidth="1"/>
    <col min="4610" max="4610" width="12.42578125" customWidth="1"/>
    <col min="4611" max="4611" width="6" customWidth="1"/>
    <col min="4612" max="4620" width="9.85546875" customWidth="1"/>
    <col min="4865" max="4865" width="14.28515625" customWidth="1"/>
    <col min="4866" max="4866" width="12.42578125" customWidth="1"/>
    <col min="4867" max="4867" width="6" customWidth="1"/>
    <col min="4868" max="4876" width="9.85546875" customWidth="1"/>
    <col min="5121" max="5121" width="14.28515625" customWidth="1"/>
    <col min="5122" max="5122" width="12.42578125" customWidth="1"/>
    <col min="5123" max="5123" width="6" customWidth="1"/>
    <col min="5124" max="5132" width="9.85546875" customWidth="1"/>
    <col min="5377" max="5377" width="14.28515625" customWidth="1"/>
    <col min="5378" max="5378" width="12.42578125" customWidth="1"/>
    <col min="5379" max="5379" width="6" customWidth="1"/>
    <col min="5380" max="5388" width="9.85546875" customWidth="1"/>
    <col min="5633" max="5633" width="14.28515625" customWidth="1"/>
    <col min="5634" max="5634" width="12.42578125" customWidth="1"/>
    <col min="5635" max="5635" width="6" customWidth="1"/>
    <col min="5636" max="5644" width="9.85546875" customWidth="1"/>
    <col min="5889" max="5889" width="14.28515625" customWidth="1"/>
    <col min="5890" max="5890" width="12.42578125" customWidth="1"/>
    <col min="5891" max="5891" width="6" customWidth="1"/>
    <col min="5892" max="5900" width="9.85546875" customWidth="1"/>
    <col min="6145" max="6145" width="14.28515625" customWidth="1"/>
    <col min="6146" max="6146" width="12.42578125" customWidth="1"/>
    <col min="6147" max="6147" width="6" customWidth="1"/>
    <col min="6148" max="6156" width="9.85546875" customWidth="1"/>
    <col min="6401" max="6401" width="14.28515625" customWidth="1"/>
    <col min="6402" max="6402" width="12.42578125" customWidth="1"/>
    <col min="6403" max="6403" width="6" customWidth="1"/>
    <col min="6404" max="6412" width="9.85546875" customWidth="1"/>
    <col min="6657" max="6657" width="14.28515625" customWidth="1"/>
    <col min="6658" max="6658" width="12.42578125" customWidth="1"/>
    <col min="6659" max="6659" width="6" customWidth="1"/>
    <col min="6660" max="6668" width="9.85546875" customWidth="1"/>
    <col min="6913" max="6913" width="14.28515625" customWidth="1"/>
    <col min="6914" max="6914" width="12.42578125" customWidth="1"/>
    <col min="6915" max="6915" width="6" customWidth="1"/>
    <col min="6916" max="6924" width="9.85546875" customWidth="1"/>
    <col min="7169" max="7169" width="14.28515625" customWidth="1"/>
    <col min="7170" max="7170" width="12.42578125" customWidth="1"/>
    <col min="7171" max="7171" width="6" customWidth="1"/>
    <col min="7172" max="7180" width="9.85546875" customWidth="1"/>
    <col min="7425" max="7425" width="14.28515625" customWidth="1"/>
    <col min="7426" max="7426" width="12.42578125" customWidth="1"/>
    <col min="7427" max="7427" width="6" customWidth="1"/>
    <col min="7428" max="7436" width="9.85546875" customWidth="1"/>
    <col min="7681" max="7681" width="14.28515625" customWidth="1"/>
    <col min="7682" max="7682" width="12.42578125" customWidth="1"/>
    <col min="7683" max="7683" width="6" customWidth="1"/>
    <col min="7684" max="7692" width="9.85546875" customWidth="1"/>
    <col min="7937" max="7937" width="14.28515625" customWidth="1"/>
    <col min="7938" max="7938" width="12.42578125" customWidth="1"/>
    <col min="7939" max="7939" width="6" customWidth="1"/>
    <col min="7940" max="7948" width="9.85546875" customWidth="1"/>
    <col min="8193" max="8193" width="14.28515625" customWidth="1"/>
    <col min="8194" max="8194" width="12.42578125" customWidth="1"/>
    <col min="8195" max="8195" width="6" customWidth="1"/>
    <col min="8196" max="8204" width="9.85546875" customWidth="1"/>
    <col min="8449" max="8449" width="14.28515625" customWidth="1"/>
    <col min="8450" max="8450" width="12.42578125" customWidth="1"/>
    <col min="8451" max="8451" width="6" customWidth="1"/>
    <col min="8452" max="8460" width="9.85546875" customWidth="1"/>
    <col min="8705" max="8705" width="14.28515625" customWidth="1"/>
    <col min="8706" max="8706" width="12.42578125" customWidth="1"/>
    <col min="8707" max="8707" width="6" customWidth="1"/>
    <col min="8708" max="8716" width="9.85546875" customWidth="1"/>
    <col min="8961" max="8961" width="14.28515625" customWidth="1"/>
    <col min="8962" max="8962" width="12.42578125" customWidth="1"/>
    <col min="8963" max="8963" width="6" customWidth="1"/>
    <col min="8964" max="8972" width="9.85546875" customWidth="1"/>
    <col min="9217" max="9217" width="14.28515625" customWidth="1"/>
    <col min="9218" max="9218" width="12.42578125" customWidth="1"/>
    <col min="9219" max="9219" width="6" customWidth="1"/>
    <col min="9220" max="9228" width="9.85546875" customWidth="1"/>
    <col min="9473" max="9473" width="14.28515625" customWidth="1"/>
    <col min="9474" max="9474" width="12.42578125" customWidth="1"/>
    <col min="9475" max="9475" width="6" customWidth="1"/>
    <col min="9476" max="9484" width="9.85546875" customWidth="1"/>
    <col min="9729" max="9729" width="14.28515625" customWidth="1"/>
    <col min="9730" max="9730" width="12.42578125" customWidth="1"/>
    <col min="9731" max="9731" width="6" customWidth="1"/>
    <col min="9732" max="9740" width="9.85546875" customWidth="1"/>
    <col min="9985" max="9985" width="14.28515625" customWidth="1"/>
    <col min="9986" max="9986" width="12.42578125" customWidth="1"/>
    <col min="9987" max="9987" width="6" customWidth="1"/>
    <col min="9988" max="9996" width="9.85546875" customWidth="1"/>
    <col min="10241" max="10241" width="14.28515625" customWidth="1"/>
    <col min="10242" max="10242" width="12.42578125" customWidth="1"/>
    <col min="10243" max="10243" width="6" customWidth="1"/>
    <col min="10244" max="10252" width="9.85546875" customWidth="1"/>
    <col min="10497" max="10497" width="14.28515625" customWidth="1"/>
    <col min="10498" max="10498" width="12.42578125" customWidth="1"/>
    <col min="10499" max="10499" width="6" customWidth="1"/>
    <col min="10500" max="10508" width="9.85546875" customWidth="1"/>
    <col min="10753" max="10753" width="14.28515625" customWidth="1"/>
    <col min="10754" max="10754" width="12.42578125" customWidth="1"/>
    <col min="10755" max="10755" width="6" customWidth="1"/>
    <col min="10756" max="10764" width="9.85546875" customWidth="1"/>
    <col min="11009" max="11009" width="14.28515625" customWidth="1"/>
    <col min="11010" max="11010" width="12.42578125" customWidth="1"/>
    <col min="11011" max="11011" width="6" customWidth="1"/>
    <col min="11012" max="11020" width="9.85546875" customWidth="1"/>
    <col min="11265" max="11265" width="14.28515625" customWidth="1"/>
    <col min="11266" max="11266" width="12.42578125" customWidth="1"/>
    <col min="11267" max="11267" width="6" customWidth="1"/>
    <col min="11268" max="11276" width="9.85546875" customWidth="1"/>
    <col min="11521" max="11521" width="14.28515625" customWidth="1"/>
    <col min="11522" max="11522" width="12.42578125" customWidth="1"/>
    <col min="11523" max="11523" width="6" customWidth="1"/>
    <col min="11524" max="11532" width="9.85546875" customWidth="1"/>
    <col min="11777" max="11777" width="14.28515625" customWidth="1"/>
    <col min="11778" max="11778" width="12.42578125" customWidth="1"/>
    <col min="11779" max="11779" width="6" customWidth="1"/>
    <col min="11780" max="11788" width="9.85546875" customWidth="1"/>
    <col min="12033" max="12033" width="14.28515625" customWidth="1"/>
    <col min="12034" max="12034" width="12.42578125" customWidth="1"/>
    <col min="12035" max="12035" width="6" customWidth="1"/>
    <col min="12036" max="12044" width="9.85546875" customWidth="1"/>
    <col min="12289" max="12289" width="14.28515625" customWidth="1"/>
    <col min="12290" max="12290" width="12.42578125" customWidth="1"/>
    <col min="12291" max="12291" width="6" customWidth="1"/>
    <col min="12292" max="12300" width="9.85546875" customWidth="1"/>
    <col min="12545" max="12545" width="14.28515625" customWidth="1"/>
    <col min="12546" max="12546" width="12.42578125" customWidth="1"/>
    <col min="12547" max="12547" width="6" customWidth="1"/>
    <col min="12548" max="12556" width="9.85546875" customWidth="1"/>
    <col min="12801" max="12801" width="14.28515625" customWidth="1"/>
    <col min="12802" max="12802" width="12.42578125" customWidth="1"/>
    <col min="12803" max="12803" width="6" customWidth="1"/>
    <col min="12804" max="12812" width="9.85546875" customWidth="1"/>
    <col min="13057" max="13057" width="14.28515625" customWidth="1"/>
    <col min="13058" max="13058" width="12.42578125" customWidth="1"/>
    <col min="13059" max="13059" width="6" customWidth="1"/>
    <col min="13060" max="13068" width="9.85546875" customWidth="1"/>
    <col min="13313" max="13313" width="14.28515625" customWidth="1"/>
    <col min="13314" max="13314" width="12.42578125" customWidth="1"/>
    <col min="13315" max="13315" width="6" customWidth="1"/>
    <col min="13316" max="13324" width="9.85546875" customWidth="1"/>
    <col min="13569" max="13569" width="14.28515625" customWidth="1"/>
    <col min="13570" max="13570" width="12.42578125" customWidth="1"/>
    <col min="13571" max="13571" width="6" customWidth="1"/>
    <col min="13572" max="13580" width="9.85546875" customWidth="1"/>
    <col min="13825" max="13825" width="14.28515625" customWidth="1"/>
    <col min="13826" max="13826" width="12.42578125" customWidth="1"/>
    <col min="13827" max="13827" width="6" customWidth="1"/>
    <col min="13828" max="13836" width="9.85546875" customWidth="1"/>
    <col min="14081" max="14081" width="14.28515625" customWidth="1"/>
    <col min="14082" max="14082" width="12.42578125" customWidth="1"/>
    <col min="14083" max="14083" width="6" customWidth="1"/>
    <col min="14084" max="14092" width="9.85546875" customWidth="1"/>
    <col min="14337" max="14337" width="14.28515625" customWidth="1"/>
    <col min="14338" max="14338" width="12.42578125" customWidth="1"/>
    <col min="14339" max="14339" width="6" customWidth="1"/>
    <col min="14340" max="14348" width="9.85546875" customWidth="1"/>
    <col min="14593" max="14593" width="14.28515625" customWidth="1"/>
    <col min="14594" max="14594" width="12.42578125" customWidth="1"/>
    <col min="14595" max="14595" width="6" customWidth="1"/>
    <col min="14596" max="14604" width="9.85546875" customWidth="1"/>
    <col min="14849" max="14849" width="14.28515625" customWidth="1"/>
    <col min="14850" max="14850" width="12.42578125" customWidth="1"/>
    <col min="14851" max="14851" width="6" customWidth="1"/>
    <col min="14852" max="14860" width="9.85546875" customWidth="1"/>
    <col min="15105" max="15105" width="14.28515625" customWidth="1"/>
    <col min="15106" max="15106" width="12.42578125" customWidth="1"/>
    <col min="15107" max="15107" width="6" customWidth="1"/>
    <col min="15108" max="15116" width="9.85546875" customWidth="1"/>
    <col min="15361" max="15361" width="14.28515625" customWidth="1"/>
    <col min="15362" max="15362" width="12.42578125" customWidth="1"/>
    <col min="15363" max="15363" width="6" customWidth="1"/>
    <col min="15364" max="15372" width="9.85546875" customWidth="1"/>
    <col min="15617" max="15617" width="14.28515625" customWidth="1"/>
    <col min="15618" max="15618" width="12.42578125" customWidth="1"/>
    <col min="15619" max="15619" width="6" customWidth="1"/>
    <col min="15620" max="15628" width="9.85546875" customWidth="1"/>
    <col min="15873" max="15873" width="14.28515625" customWidth="1"/>
    <col min="15874" max="15874" width="12.42578125" customWidth="1"/>
    <col min="15875" max="15875" width="6" customWidth="1"/>
    <col min="15876" max="15884" width="9.85546875" customWidth="1"/>
    <col min="16129" max="16129" width="14.28515625" customWidth="1"/>
    <col min="16130" max="16130" width="12.42578125" customWidth="1"/>
    <col min="16131" max="16131" width="6" customWidth="1"/>
    <col min="16132" max="16140" width="9.85546875" customWidth="1"/>
  </cols>
  <sheetData>
    <row r="1" spans="1:15" ht="36.75" customHeight="1">
      <c r="A1" s="2752" t="s">
        <v>2373</v>
      </c>
      <c r="B1" s="2752"/>
      <c r="C1" s="2752"/>
      <c r="D1" s="2752"/>
      <c r="E1" s="2752"/>
      <c r="F1" s="2752"/>
      <c r="G1" s="2752"/>
      <c r="H1" s="2752"/>
      <c r="I1" s="2752"/>
      <c r="J1" s="2752"/>
      <c r="K1" s="2752"/>
      <c r="L1" s="2752"/>
      <c r="M1" s="2752"/>
      <c r="N1" s="2752"/>
      <c r="O1" s="2752"/>
    </row>
    <row r="2" spans="1:15" ht="44.25" customHeight="1">
      <c r="A2" s="2752" t="s">
        <v>2374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752"/>
      <c r="M2" s="2752"/>
      <c r="N2" s="2752"/>
      <c r="O2" s="2752"/>
    </row>
    <row r="3" spans="1:15" s="3" customFormat="1" ht="19.5" customHeight="1" thickBot="1">
      <c r="A3" s="836" t="s">
        <v>2275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122" t="s">
        <v>1641</v>
      </c>
    </row>
    <row r="4" spans="1:15" s="3" customFormat="1" ht="18.7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696" t="s">
        <v>503</v>
      </c>
      <c r="N4" s="2696" t="s">
        <v>509</v>
      </c>
      <c r="O4" s="2696" t="s">
        <v>502</v>
      </c>
    </row>
    <row r="5" spans="1:15" s="3" customFormat="1" ht="18.75" customHeight="1">
      <c r="A5" s="2690"/>
      <c r="B5" s="2690"/>
      <c r="C5" s="2690"/>
      <c r="D5" s="2690" t="s">
        <v>1673</v>
      </c>
      <c r="E5" s="2690"/>
      <c r="F5" s="2690"/>
      <c r="G5" s="2690" t="s">
        <v>463</v>
      </c>
      <c r="H5" s="2690"/>
      <c r="I5" s="2690"/>
      <c r="J5" s="2690" t="s">
        <v>464</v>
      </c>
      <c r="K5" s="2690"/>
      <c r="L5" s="2690"/>
      <c r="M5" s="2697"/>
      <c r="N5" s="2697"/>
      <c r="O5" s="2697"/>
    </row>
    <row r="6" spans="1:15" s="3" customFormat="1" ht="18.75" customHeight="1">
      <c r="A6" s="2690"/>
      <c r="B6" s="2690"/>
      <c r="C6" s="2690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7"/>
      <c r="N6" s="2697"/>
      <c r="O6" s="2697"/>
    </row>
    <row r="7" spans="1:15" s="3" customFormat="1" ht="18.75" customHeight="1" thickBot="1">
      <c r="A7" s="2707"/>
      <c r="B7" s="2707"/>
      <c r="C7" s="2707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8"/>
      <c r="N7" s="2698"/>
      <c r="O7" s="2698"/>
    </row>
    <row r="8" spans="1:15" ht="26.25" customHeight="1">
      <c r="A8" s="757" t="s">
        <v>48</v>
      </c>
      <c r="B8" s="757"/>
      <c r="C8" s="757"/>
      <c r="D8" s="40"/>
      <c r="E8" s="40"/>
      <c r="F8" s="40"/>
      <c r="G8" s="40"/>
      <c r="H8" s="40"/>
      <c r="I8" s="40"/>
      <c r="J8" s="40"/>
      <c r="K8" s="40"/>
      <c r="L8" s="40"/>
      <c r="M8" s="756"/>
      <c r="N8" s="756"/>
      <c r="O8" s="778" t="s">
        <v>504</v>
      </c>
    </row>
    <row r="9" spans="1:15" ht="31.5" customHeight="1">
      <c r="A9" s="2724" t="s">
        <v>61</v>
      </c>
      <c r="B9" s="747" t="s">
        <v>20</v>
      </c>
      <c r="C9" s="747"/>
      <c r="D9" s="403">
        <v>16</v>
      </c>
      <c r="E9" s="403">
        <v>17</v>
      </c>
      <c r="F9" s="403">
        <v>33</v>
      </c>
      <c r="G9" s="403">
        <v>0</v>
      </c>
      <c r="H9" s="403">
        <v>0</v>
      </c>
      <c r="I9" s="403">
        <v>0</v>
      </c>
      <c r="J9" s="403">
        <f>SUM(G9,D9)</f>
        <v>16</v>
      </c>
      <c r="K9" s="403">
        <f t="shared" ref="K9:L10" si="0">SUM(H9,E9)</f>
        <v>17</v>
      </c>
      <c r="L9" s="403">
        <f t="shared" si="0"/>
        <v>33</v>
      </c>
      <c r="M9" s="202"/>
      <c r="N9" s="767" t="s">
        <v>513</v>
      </c>
      <c r="O9" s="2781" t="s">
        <v>485</v>
      </c>
    </row>
    <row r="10" spans="1:15" ht="21.95" customHeight="1">
      <c r="A10" s="2724"/>
      <c r="B10" s="747" t="s">
        <v>1281</v>
      </c>
      <c r="C10" s="747"/>
      <c r="D10" s="403">
        <v>25</v>
      </c>
      <c r="E10" s="403">
        <v>30</v>
      </c>
      <c r="F10" s="403">
        <v>55</v>
      </c>
      <c r="G10" s="403">
        <v>0</v>
      </c>
      <c r="H10" s="403">
        <v>0</v>
      </c>
      <c r="I10" s="403">
        <v>0</v>
      </c>
      <c r="J10" s="403">
        <f>SUM(G10,D10)</f>
        <v>25</v>
      </c>
      <c r="K10" s="403">
        <f t="shared" si="0"/>
        <v>30</v>
      </c>
      <c r="L10" s="403">
        <f t="shared" si="0"/>
        <v>55</v>
      </c>
      <c r="M10" s="751"/>
      <c r="N10" s="776" t="s">
        <v>1282</v>
      </c>
      <c r="O10" s="2781"/>
    </row>
    <row r="11" spans="1:15" ht="21.95" customHeight="1">
      <c r="A11" s="2706" t="s">
        <v>219</v>
      </c>
      <c r="B11" s="2706"/>
      <c r="C11" s="747"/>
      <c r="D11" s="403">
        <f>SUM(D9:D10)</f>
        <v>41</v>
      </c>
      <c r="E11" s="403">
        <f t="shared" ref="E11:L11" si="1">SUM(E9:E10)</f>
        <v>47</v>
      </c>
      <c r="F11" s="403">
        <f t="shared" si="1"/>
        <v>88</v>
      </c>
      <c r="G11" s="403">
        <f t="shared" si="1"/>
        <v>0</v>
      </c>
      <c r="H11" s="403">
        <f t="shared" si="1"/>
        <v>0</v>
      </c>
      <c r="I11" s="403">
        <f t="shared" si="1"/>
        <v>0</v>
      </c>
      <c r="J11" s="403">
        <f t="shared" si="1"/>
        <v>41</v>
      </c>
      <c r="K11" s="403">
        <f t="shared" si="1"/>
        <v>47</v>
      </c>
      <c r="L11" s="403">
        <f t="shared" si="1"/>
        <v>88</v>
      </c>
      <c r="M11" s="776"/>
      <c r="N11" s="3318" t="s">
        <v>2348</v>
      </c>
      <c r="O11" s="3318"/>
    </row>
    <row r="12" spans="1:15" ht="36" customHeight="1">
      <c r="A12" s="2724" t="s">
        <v>64</v>
      </c>
      <c r="B12" s="747" t="s">
        <v>85</v>
      </c>
      <c r="C12" s="747"/>
      <c r="D12" s="403">
        <v>62</v>
      </c>
      <c r="E12" s="403">
        <v>51</v>
      </c>
      <c r="F12" s="403">
        <v>113</v>
      </c>
      <c r="G12" s="403">
        <v>0</v>
      </c>
      <c r="H12" s="403">
        <v>0</v>
      </c>
      <c r="I12" s="403">
        <v>0</v>
      </c>
      <c r="J12" s="403">
        <f>SUM(G12,D12)</f>
        <v>62</v>
      </c>
      <c r="K12" s="403">
        <f t="shared" ref="K12:L13" si="2">SUM(H12,E12)</f>
        <v>51</v>
      </c>
      <c r="L12" s="403">
        <f t="shared" si="2"/>
        <v>113</v>
      </c>
      <c r="M12" s="751"/>
      <c r="N12" s="767" t="s">
        <v>529</v>
      </c>
      <c r="O12" s="3060" t="s">
        <v>527</v>
      </c>
    </row>
    <row r="13" spans="1:15" ht="21.95" customHeight="1">
      <c r="A13" s="2724"/>
      <c r="B13" s="747" t="s">
        <v>83</v>
      </c>
      <c r="C13" s="747"/>
      <c r="D13" s="403">
        <v>23</v>
      </c>
      <c r="E13" s="403">
        <v>17</v>
      </c>
      <c r="F13" s="403">
        <v>40</v>
      </c>
      <c r="G13" s="403">
        <v>0</v>
      </c>
      <c r="H13" s="403">
        <v>0</v>
      </c>
      <c r="I13" s="403">
        <v>0</v>
      </c>
      <c r="J13" s="403">
        <f>SUM(G13,D13)</f>
        <v>23</v>
      </c>
      <c r="K13" s="403">
        <f t="shared" si="2"/>
        <v>17</v>
      </c>
      <c r="L13" s="403">
        <f t="shared" si="2"/>
        <v>40</v>
      </c>
      <c r="M13" s="751"/>
      <c r="N13" s="776" t="s">
        <v>528</v>
      </c>
      <c r="O13" s="3062"/>
    </row>
    <row r="14" spans="1:15" ht="21.95" customHeight="1">
      <c r="A14" s="2706" t="s">
        <v>219</v>
      </c>
      <c r="B14" s="2706"/>
      <c r="C14" s="747"/>
      <c r="D14" s="403">
        <f>SUM(D12:D13)</f>
        <v>85</v>
      </c>
      <c r="E14" s="403">
        <f t="shared" ref="E14:L14" si="3">SUM(E12:E13)</f>
        <v>68</v>
      </c>
      <c r="F14" s="403">
        <f t="shared" si="3"/>
        <v>153</v>
      </c>
      <c r="G14" s="403">
        <f t="shared" si="3"/>
        <v>0</v>
      </c>
      <c r="H14" s="403">
        <f t="shared" si="3"/>
        <v>0</v>
      </c>
      <c r="I14" s="403">
        <f t="shared" si="3"/>
        <v>0</v>
      </c>
      <c r="J14" s="403">
        <f t="shared" si="3"/>
        <v>85</v>
      </c>
      <c r="K14" s="403">
        <f t="shared" si="3"/>
        <v>68</v>
      </c>
      <c r="L14" s="403">
        <f t="shared" si="3"/>
        <v>153</v>
      </c>
      <c r="M14" s="776"/>
      <c r="N14" s="3318" t="s">
        <v>2342</v>
      </c>
      <c r="O14" s="3318"/>
    </row>
    <row r="15" spans="1:15" ht="21.95" customHeight="1">
      <c r="A15" s="3319" t="s">
        <v>29</v>
      </c>
      <c r="B15" s="3034" t="s">
        <v>1283</v>
      </c>
      <c r="C15" s="772" t="s">
        <v>77</v>
      </c>
      <c r="D15" s="403">
        <v>29</v>
      </c>
      <c r="E15" s="403">
        <v>42</v>
      </c>
      <c r="F15" s="403">
        <v>71</v>
      </c>
      <c r="G15" s="403">
        <v>0</v>
      </c>
      <c r="H15" s="403">
        <v>0</v>
      </c>
      <c r="I15" s="403">
        <v>0</v>
      </c>
      <c r="J15" s="403">
        <f>SUM(G15,D15)</f>
        <v>29</v>
      </c>
      <c r="K15" s="403">
        <f t="shared" ref="K15:L18" si="4">SUM(H15,E15)</f>
        <v>42</v>
      </c>
      <c r="L15" s="403">
        <f t="shared" si="4"/>
        <v>71</v>
      </c>
      <c r="M15" s="698" t="s">
        <v>519</v>
      </c>
      <c r="N15" s="3123" t="s">
        <v>1729</v>
      </c>
      <c r="O15" s="3320" t="s">
        <v>679</v>
      </c>
    </row>
    <row r="16" spans="1:15" ht="21.95" customHeight="1">
      <c r="A16" s="3319"/>
      <c r="B16" s="3036"/>
      <c r="C16" s="772" t="s">
        <v>79</v>
      </c>
      <c r="D16" s="403">
        <v>50</v>
      </c>
      <c r="E16" s="403">
        <v>89</v>
      </c>
      <c r="F16" s="403">
        <v>139</v>
      </c>
      <c r="G16" s="403">
        <v>0</v>
      </c>
      <c r="H16" s="403">
        <v>0</v>
      </c>
      <c r="I16" s="403">
        <v>0</v>
      </c>
      <c r="J16" s="403">
        <f>SUM(G16,D16)</f>
        <v>50</v>
      </c>
      <c r="K16" s="403">
        <f t="shared" si="4"/>
        <v>89</v>
      </c>
      <c r="L16" s="403">
        <f t="shared" si="4"/>
        <v>139</v>
      </c>
      <c r="M16" s="698" t="s">
        <v>522</v>
      </c>
      <c r="N16" s="3124"/>
      <c r="O16" s="3321"/>
    </row>
    <row r="17" spans="1:18" ht="21.95" customHeight="1">
      <c r="A17" s="3319"/>
      <c r="B17" s="3323" t="s">
        <v>1284</v>
      </c>
      <c r="C17" s="2786"/>
      <c r="D17" s="21">
        <f>SUM(D15:D16)</f>
        <v>79</v>
      </c>
      <c r="E17" s="21">
        <f t="shared" ref="E17:I17" si="5">SUM(E15:E16)</f>
        <v>131</v>
      </c>
      <c r="F17" s="21">
        <f t="shared" si="5"/>
        <v>210</v>
      </c>
      <c r="G17" s="21">
        <f t="shared" si="5"/>
        <v>0</v>
      </c>
      <c r="H17" s="21">
        <f t="shared" si="5"/>
        <v>0</v>
      </c>
      <c r="I17" s="21">
        <f t="shared" si="5"/>
        <v>0</v>
      </c>
      <c r="J17" s="403">
        <f>SUM(G17,D17)</f>
        <v>79</v>
      </c>
      <c r="K17" s="403">
        <f t="shared" si="4"/>
        <v>131</v>
      </c>
      <c r="L17" s="403">
        <f t="shared" si="4"/>
        <v>210</v>
      </c>
      <c r="M17" s="3286" t="s">
        <v>2359</v>
      </c>
      <c r="N17" s="3324"/>
      <c r="O17" s="3321"/>
    </row>
    <row r="18" spans="1:18" ht="39" customHeight="1">
      <c r="A18" s="3319"/>
      <c r="B18" s="772" t="s">
        <v>1285</v>
      </c>
      <c r="C18" s="747"/>
      <c r="D18" s="403">
        <v>207</v>
      </c>
      <c r="E18" s="403">
        <v>501</v>
      </c>
      <c r="F18" s="403">
        <v>708</v>
      </c>
      <c r="G18" s="403">
        <v>0</v>
      </c>
      <c r="H18" s="403">
        <v>0</v>
      </c>
      <c r="I18" s="403">
        <v>0</v>
      </c>
      <c r="J18" s="403">
        <f>SUM(G18,D18)</f>
        <v>207</v>
      </c>
      <c r="K18" s="403">
        <f t="shared" si="4"/>
        <v>501</v>
      </c>
      <c r="L18" s="403">
        <f t="shared" si="4"/>
        <v>708</v>
      </c>
      <c r="M18" s="776"/>
      <c r="N18" s="837" t="s">
        <v>602</v>
      </c>
      <c r="O18" s="3322"/>
      <c r="R18" s="1153"/>
    </row>
    <row r="19" spans="1:18" ht="20.25" customHeight="1">
      <c r="A19" s="2736" t="s">
        <v>219</v>
      </c>
      <c r="B19" s="2736"/>
      <c r="C19" s="1831"/>
      <c r="D19" s="318">
        <f t="shared" ref="D19:L19" si="6">SUM(D17,D18)</f>
        <v>286</v>
      </c>
      <c r="E19" s="318">
        <f t="shared" si="6"/>
        <v>632</v>
      </c>
      <c r="F19" s="318">
        <f t="shared" si="6"/>
        <v>918</v>
      </c>
      <c r="G19" s="318">
        <f t="shared" si="6"/>
        <v>0</v>
      </c>
      <c r="H19" s="318">
        <f t="shared" si="6"/>
        <v>0</v>
      </c>
      <c r="I19" s="318">
        <f t="shared" si="6"/>
        <v>0</v>
      </c>
      <c r="J19" s="318">
        <f t="shared" si="6"/>
        <v>286</v>
      </c>
      <c r="K19" s="318">
        <f t="shared" si="6"/>
        <v>632</v>
      </c>
      <c r="L19" s="318">
        <f t="shared" si="6"/>
        <v>918</v>
      </c>
      <c r="M19" s="1860"/>
      <c r="N19" s="3316" t="s">
        <v>2348</v>
      </c>
      <c r="O19" s="3316"/>
    </row>
    <row r="20" spans="1:18" ht="21.95" customHeight="1" thickBot="1">
      <c r="A20" s="2442" t="s">
        <v>1216</v>
      </c>
      <c r="B20" s="2442"/>
      <c r="C20" s="2442"/>
      <c r="D20" s="317">
        <f t="shared" ref="D20:L20" si="7">SUM(D11,D14,D17,D18)</f>
        <v>412</v>
      </c>
      <c r="E20" s="317">
        <f t="shared" si="7"/>
        <v>747</v>
      </c>
      <c r="F20" s="317">
        <f t="shared" si="7"/>
        <v>1159</v>
      </c>
      <c r="G20" s="317">
        <f t="shared" si="7"/>
        <v>0</v>
      </c>
      <c r="H20" s="317">
        <f t="shared" si="7"/>
        <v>0</v>
      </c>
      <c r="I20" s="317">
        <f t="shared" si="7"/>
        <v>0</v>
      </c>
      <c r="J20" s="317">
        <f t="shared" si="7"/>
        <v>412</v>
      </c>
      <c r="K20" s="317">
        <f t="shared" si="7"/>
        <v>747</v>
      </c>
      <c r="L20" s="317">
        <f t="shared" si="7"/>
        <v>1159</v>
      </c>
      <c r="M20" s="2560"/>
      <c r="N20" s="3317" t="s">
        <v>675</v>
      </c>
      <c r="O20" s="3317"/>
    </row>
    <row r="21" spans="1:18" ht="21.95" customHeight="1" thickTop="1">
      <c r="A21" s="979"/>
      <c r="B21" s="979"/>
      <c r="C21" s="979"/>
      <c r="D21" s="1845"/>
      <c r="E21" s="1845"/>
      <c r="F21" s="1845"/>
      <c r="G21" s="1845"/>
      <c r="H21" s="1845"/>
      <c r="I21" s="1845"/>
      <c r="J21" s="1845"/>
      <c r="K21" s="1845"/>
      <c r="L21" s="1845"/>
      <c r="M21" s="1861"/>
      <c r="N21" s="967"/>
      <c r="O21" s="967"/>
    </row>
    <row r="22" spans="1:18" ht="21.95" customHeight="1">
      <c r="A22" s="1823"/>
      <c r="B22" s="1823"/>
      <c r="C22" s="1823"/>
      <c r="D22" s="1846"/>
      <c r="E22" s="1846"/>
      <c r="F22" s="1846"/>
      <c r="G22" s="1846"/>
      <c r="H22" s="1846"/>
      <c r="I22" s="1846"/>
      <c r="J22" s="1846"/>
      <c r="K22" s="1846"/>
      <c r="L22" s="1846"/>
      <c r="M22" s="1862"/>
      <c r="N22" s="1842"/>
      <c r="O22" s="1842"/>
    </row>
    <row r="23" spans="1:18" ht="21.95" customHeight="1">
      <c r="A23" s="1823"/>
      <c r="B23" s="1823"/>
      <c r="C23" s="1823"/>
      <c r="D23" s="1846"/>
      <c r="E23" s="1846"/>
      <c r="F23" s="1846"/>
      <c r="G23" s="1846"/>
      <c r="H23" s="1846"/>
      <c r="I23" s="1846"/>
      <c r="J23" s="1846"/>
      <c r="K23" s="1846"/>
      <c r="L23" s="1846"/>
      <c r="M23" s="1862"/>
      <c r="N23" s="1842"/>
      <c r="O23" s="1842"/>
    </row>
    <row r="24" spans="1:18" ht="21.95" customHeight="1">
      <c r="A24" s="1823"/>
      <c r="B24" s="1823"/>
      <c r="C24" s="1823"/>
      <c r="D24" s="1846"/>
      <c r="E24" s="1846"/>
      <c r="F24" s="1846"/>
      <c r="G24" s="1846"/>
      <c r="H24" s="1846"/>
      <c r="I24" s="1846"/>
      <c r="J24" s="1846"/>
      <c r="K24" s="1846"/>
      <c r="L24" s="1846"/>
      <c r="M24" s="1862"/>
      <c r="N24" s="1842"/>
      <c r="O24" s="1842"/>
    </row>
    <row r="25" spans="1:18" s="3" customFormat="1" ht="19.5" customHeight="1" thickBot="1">
      <c r="A25" s="2708" t="s">
        <v>2147</v>
      </c>
      <c r="B25" s="2708"/>
      <c r="C25" s="1584"/>
      <c r="D25" s="1584"/>
      <c r="E25" s="1584"/>
      <c r="F25" s="1584"/>
      <c r="G25" s="1584"/>
      <c r="H25" s="1584"/>
      <c r="I25" s="1584"/>
      <c r="J25" s="2187"/>
      <c r="K25" s="1585"/>
      <c r="L25" s="1585"/>
      <c r="M25" s="1586"/>
      <c r="N25" s="3306" t="s">
        <v>2276</v>
      </c>
      <c r="O25" s="3306"/>
    </row>
    <row r="26" spans="1:18" s="3" customFormat="1" ht="18.75" customHeight="1" thickTop="1">
      <c r="A26" s="2695" t="s">
        <v>53</v>
      </c>
      <c r="B26" s="2695" t="s">
        <v>54</v>
      </c>
      <c r="C26" s="2695" t="s">
        <v>55</v>
      </c>
      <c r="D26" s="2695" t="s">
        <v>45</v>
      </c>
      <c r="E26" s="2695"/>
      <c r="F26" s="2695"/>
      <c r="G26" s="2695" t="s">
        <v>46</v>
      </c>
      <c r="H26" s="2695"/>
      <c r="I26" s="2695"/>
      <c r="J26" s="2695" t="s">
        <v>905</v>
      </c>
      <c r="K26" s="2695"/>
      <c r="L26" s="2695"/>
      <c r="M26" s="2696" t="s">
        <v>503</v>
      </c>
      <c r="N26" s="2696" t="s">
        <v>509</v>
      </c>
      <c r="O26" s="2696" t="s">
        <v>502</v>
      </c>
    </row>
    <row r="27" spans="1:18" s="3" customFormat="1" ht="18.75" customHeight="1">
      <c r="A27" s="2690"/>
      <c r="B27" s="2690"/>
      <c r="C27" s="2690"/>
      <c r="D27" s="2690" t="s">
        <v>1673</v>
      </c>
      <c r="E27" s="2690"/>
      <c r="F27" s="2690"/>
      <c r="G27" s="2690" t="s">
        <v>463</v>
      </c>
      <c r="H27" s="2690"/>
      <c r="I27" s="2690"/>
      <c r="J27" s="2690" t="s">
        <v>464</v>
      </c>
      <c r="K27" s="2690"/>
      <c r="L27" s="2690"/>
      <c r="M27" s="2697"/>
      <c r="N27" s="2697"/>
      <c r="O27" s="2697"/>
    </row>
    <row r="28" spans="1:18" s="3" customFormat="1" ht="18.75" customHeight="1">
      <c r="A28" s="2690"/>
      <c r="B28" s="2690"/>
      <c r="C28" s="2690"/>
      <c r="D28" s="739" t="s">
        <v>931</v>
      </c>
      <c r="E28" s="739" t="s">
        <v>1126</v>
      </c>
      <c r="F28" s="1833" t="s">
        <v>954</v>
      </c>
      <c r="G28" s="739" t="s">
        <v>931</v>
      </c>
      <c r="H28" s="739" t="s">
        <v>1126</v>
      </c>
      <c r="I28" s="1833" t="s">
        <v>954</v>
      </c>
      <c r="J28" s="739" t="s">
        <v>931</v>
      </c>
      <c r="K28" s="739" t="s">
        <v>1126</v>
      </c>
      <c r="L28" s="1833" t="s">
        <v>954</v>
      </c>
      <c r="M28" s="2697"/>
      <c r="N28" s="2697"/>
      <c r="O28" s="2697"/>
    </row>
    <row r="29" spans="1:18" s="3" customFormat="1" ht="18.75" customHeight="1" thickBot="1">
      <c r="A29" s="2707"/>
      <c r="B29" s="2707"/>
      <c r="C29" s="2707"/>
      <c r="D29" s="415" t="s">
        <v>934</v>
      </c>
      <c r="E29" s="415" t="s">
        <v>935</v>
      </c>
      <c r="F29" s="415" t="s">
        <v>936</v>
      </c>
      <c r="G29" s="415" t="s">
        <v>934</v>
      </c>
      <c r="H29" s="415" t="s">
        <v>935</v>
      </c>
      <c r="I29" s="415" t="s">
        <v>936</v>
      </c>
      <c r="J29" s="415" t="s">
        <v>934</v>
      </c>
      <c r="K29" s="415" t="s">
        <v>935</v>
      </c>
      <c r="L29" s="415" t="s">
        <v>936</v>
      </c>
      <c r="M29" s="2698"/>
      <c r="N29" s="2698"/>
      <c r="O29" s="2698"/>
    </row>
    <row r="30" spans="1:18" ht="21.95" customHeight="1">
      <c r="A30" s="1826" t="s">
        <v>51</v>
      </c>
      <c r="B30" s="1826"/>
      <c r="C30" s="1826"/>
      <c r="D30" s="996"/>
      <c r="E30" s="996"/>
      <c r="F30" s="996"/>
      <c r="G30" s="996"/>
      <c r="H30" s="996"/>
      <c r="I30" s="996"/>
      <c r="J30" s="996"/>
      <c r="K30" s="996"/>
      <c r="L30" s="996"/>
      <c r="M30" s="367"/>
      <c r="N30" s="367"/>
      <c r="O30" s="1859" t="s">
        <v>582</v>
      </c>
    </row>
    <row r="31" spans="1:18" ht="30.75" customHeight="1">
      <c r="A31" s="2724" t="s">
        <v>61</v>
      </c>
      <c r="B31" s="1821" t="s">
        <v>20</v>
      </c>
      <c r="C31" s="1821"/>
      <c r="D31" s="1837">
        <v>22</v>
      </c>
      <c r="E31" s="1837">
        <v>1</v>
      </c>
      <c r="F31" s="1837">
        <v>23</v>
      </c>
      <c r="G31" s="1837">
        <v>0</v>
      </c>
      <c r="H31" s="1837">
        <v>0</v>
      </c>
      <c r="I31" s="1837">
        <v>0</v>
      </c>
      <c r="J31" s="1837">
        <f>SUM(G31,D31)</f>
        <v>22</v>
      </c>
      <c r="K31" s="1837">
        <f t="shared" ref="K31:K32" si="8">SUM(H31,E31)</f>
        <v>1</v>
      </c>
      <c r="L31" s="1837">
        <f t="shared" ref="L31:L32" si="9">SUM(I31,F31)</f>
        <v>23</v>
      </c>
      <c r="M31" s="202"/>
      <c r="N31" s="1835" t="s">
        <v>513</v>
      </c>
      <c r="O31" s="2781" t="s">
        <v>485</v>
      </c>
    </row>
    <row r="32" spans="1:18" ht="21.95" customHeight="1">
      <c r="A32" s="2724"/>
      <c r="B32" s="1821" t="s">
        <v>1281</v>
      </c>
      <c r="C32" s="1821"/>
      <c r="D32" s="1837">
        <v>18</v>
      </c>
      <c r="E32" s="1837">
        <v>1</v>
      </c>
      <c r="F32" s="1837">
        <v>19</v>
      </c>
      <c r="G32" s="1837">
        <v>0</v>
      </c>
      <c r="H32" s="1837">
        <v>0</v>
      </c>
      <c r="I32" s="1837">
        <v>0</v>
      </c>
      <c r="J32" s="1837">
        <f>SUM(G32,D32)</f>
        <v>18</v>
      </c>
      <c r="K32" s="1837">
        <f t="shared" si="8"/>
        <v>1</v>
      </c>
      <c r="L32" s="1837">
        <f t="shared" si="9"/>
        <v>19</v>
      </c>
      <c r="M32" s="1832"/>
      <c r="N32" s="1834" t="s">
        <v>1282</v>
      </c>
      <c r="O32" s="2781"/>
    </row>
    <row r="33" spans="1:15" ht="21.95" customHeight="1">
      <c r="A33" s="2706" t="s">
        <v>219</v>
      </c>
      <c r="B33" s="2706"/>
      <c r="C33" s="1821"/>
      <c r="D33" s="1837">
        <f>SUM(D31:D32)</f>
        <v>40</v>
      </c>
      <c r="E33" s="1837">
        <f t="shared" ref="E33:L33" si="10">SUM(E31:E32)</f>
        <v>2</v>
      </c>
      <c r="F33" s="1837">
        <f t="shared" si="10"/>
        <v>42</v>
      </c>
      <c r="G33" s="1837">
        <f t="shared" si="10"/>
        <v>0</v>
      </c>
      <c r="H33" s="1837">
        <f t="shared" si="10"/>
        <v>0</v>
      </c>
      <c r="I33" s="1837">
        <f t="shared" si="10"/>
        <v>0</v>
      </c>
      <c r="J33" s="1837">
        <f t="shared" si="10"/>
        <v>40</v>
      </c>
      <c r="K33" s="1837">
        <f t="shared" si="10"/>
        <v>2</v>
      </c>
      <c r="L33" s="1837">
        <f t="shared" si="10"/>
        <v>42</v>
      </c>
      <c r="M33" s="1834"/>
      <c r="N33" s="3318" t="s">
        <v>2348</v>
      </c>
      <c r="O33" s="3318"/>
    </row>
    <row r="34" spans="1:15" ht="38.25" customHeight="1">
      <c r="A34" s="2724" t="s">
        <v>64</v>
      </c>
      <c r="B34" s="1821" t="s">
        <v>85</v>
      </c>
      <c r="C34" s="1821"/>
      <c r="D34" s="1837">
        <v>22</v>
      </c>
      <c r="E34" s="1837">
        <v>4</v>
      </c>
      <c r="F34" s="1837">
        <v>26</v>
      </c>
      <c r="G34" s="1837">
        <v>0</v>
      </c>
      <c r="H34" s="1837">
        <v>0</v>
      </c>
      <c r="I34" s="1837">
        <v>0</v>
      </c>
      <c r="J34" s="1837">
        <f>SUM(G34,D34)</f>
        <v>22</v>
      </c>
      <c r="K34" s="1837">
        <f t="shared" ref="K34:K35" si="11">SUM(H34,E34)</f>
        <v>4</v>
      </c>
      <c r="L34" s="1837">
        <f t="shared" ref="L34:L35" si="12">SUM(I34,F34)</f>
        <v>26</v>
      </c>
      <c r="M34" s="1832"/>
      <c r="N34" s="1835" t="s">
        <v>529</v>
      </c>
      <c r="O34" s="3060" t="s">
        <v>527</v>
      </c>
    </row>
    <row r="35" spans="1:15" ht="26.25" customHeight="1">
      <c r="A35" s="2724"/>
      <c r="B35" s="1821" t="s">
        <v>83</v>
      </c>
      <c r="C35" s="1821"/>
      <c r="D35" s="1837">
        <v>7</v>
      </c>
      <c r="E35" s="1837">
        <v>2</v>
      </c>
      <c r="F35" s="1837">
        <v>9</v>
      </c>
      <c r="G35" s="1837">
        <v>0</v>
      </c>
      <c r="H35" s="1837">
        <v>0</v>
      </c>
      <c r="I35" s="1837">
        <v>0</v>
      </c>
      <c r="J35" s="1837">
        <f>SUM(G35,D35)</f>
        <v>7</v>
      </c>
      <c r="K35" s="1837">
        <f t="shared" si="11"/>
        <v>2</v>
      </c>
      <c r="L35" s="1837">
        <f t="shared" si="12"/>
        <v>9</v>
      </c>
      <c r="M35" s="1832"/>
      <c r="N35" s="1834" t="s">
        <v>528</v>
      </c>
      <c r="O35" s="3062"/>
    </row>
    <row r="36" spans="1:15" ht="21.95" customHeight="1">
      <c r="A36" s="2706" t="s">
        <v>219</v>
      </c>
      <c r="B36" s="2706"/>
      <c r="C36" s="1821"/>
      <c r="D36" s="1837">
        <f>SUM(D34:D35)</f>
        <v>29</v>
      </c>
      <c r="E36" s="1837">
        <f t="shared" ref="E36:L36" si="13">SUM(E34:E35)</f>
        <v>6</v>
      </c>
      <c r="F36" s="1837">
        <f t="shared" si="13"/>
        <v>35</v>
      </c>
      <c r="G36" s="1837">
        <f t="shared" si="13"/>
        <v>0</v>
      </c>
      <c r="H36" s="1837">
        <f t="shared" si="13"/>
        <v>0</v>
      </c>
      <c r="I36" s="1837">
        <f t="shared" si="13"/>
        <v>0</v>
      </c>
      <c r="J36" s="1837">
        <f t="shared" si="13"/>
        <v>29</v>
      </c>
      <c r="K36" s="1837">
        <f t="shared" si="13"/>
        <v>6</v>
      </c>
      <c r="L36" s="1837">
        <f t="shared" si="13"/>
        <v>35</v>
      </c>
      <c r="M36" s="1834"/>
      <c r="N36" s="3318" t="s">
        <v>2342</v>
      </c>
      <c r="O36" s="3318"/>
    </row>
    <row r="37" spans="1:15" ht="21.95" customHeight="1">
      <c r="A37" s="3319" t="s">
        <v>29</v>
      </c>
      <c r="B37" s="3034" t="s">
        <v>1283</v>
      </c>
      <c r="C37" s="1840" t="s">
        <v>77</v>
      </c>
      <c r="D37" s="1837">
        <v>12</v>
      </c>
      <c r="E37" s="1837">
        <v>10</v>
      </c>
      <c r="F37" s="1837">
        <v>22</v>
      </c>
      <c r="G37" s="1837">
        <v>0</v>
      </c>
      <c r="H37" s="1837">
        <v>0</v>
      </c>
      <c r="I37" s="1837">
        <v>0</v>
      </c>
      <c r="J37" s="1837">
        <f>SUM(G37,D37)</f>
        <v>12</v>
      </c>
      <c r="K37" s="1837">
        <f t="shared" ref="K37:K40" si="14">SUM(H37,E37)</f>
        <v>10</v>
      </c>
      <c r="L37" s="1837">
        <f t="shared" ref="L37:L40" si="15">SUM(I37,F37)</f>
        <v>22</v>
      </c>
      <c r="M37" s="698" t="s">
        <v>519</v>
      </c>
      <c r="N37" s="3123" t="s">
        <v>1729</v>
      </c>
      <c r="O37" s="3320" t="s">
        <v>679</v>
      </c>
    </row>
    <row r="38" spans="1:15" ht="21.95" customHeight="1">
      <c r="A38" s="3319"/>
      <c r="B38" s="3036"/>
      <c r="C38" s="1840" t="s">
        <v>79</v>
      </c>
      <c r="D38" s="1837">
        <v>27</v>
      </c>
      <c r="E38" s="1837">
        <v>29</v>
      </c>
      <c r="F38" s="1837">
        <v>56</v>
      </c>
      <c r="G38" s="1837">
        <v>0</v>
      </c>
      <c r="H38" s="1837">
        <v>0</v>
      </c>
      <c r="I38" s="1837">
        <v>0</v>
      </c>
      <c r="J38" s="1837">
        <f>SUM(G38,D38)</f>
        <v>27</v>
      </c>
      <c r="K38" s="1837">
        <f t="shared" si="14"/>
        <v>29</v>
      </c>
      <c r="L38" s="1837">
        <f t="shared" si="15"/>
        <v>56</v>
      </c>
      <c r="M38" s="698" t="s">
        <v>522</v>
      </c>
      <c r="N38" s="3124"/>
      <c r="O38" s="3321"/>
    </row>
    <row r="39" spans="1:15" ht="21.95" customHeight="1">
      <c r="A39" s="3319"/>
      <c r="B39" s="3323" t="s">
        <v>1284</v>
      </c>
      <c r="C39" s="2786"/>
      <c r="D39" s="1846">
        <v>39</v>
      </c>
      <c r="E39" s="1846">
        <v>39</v>
      </c>
      <c r="F39" s="1846">
        <v>78</v>
      </c>
      <c r="G39" s="1846">
        <f t="shared" ref="G39:I39" si="16">SUM(G37:G38)</f>
        <v>0</v>
      </c>
      <c r="H39" s="1846">
        <f t="shared" si="16"/>
        <v>0</v>
      </c>
      <c r="I39" s="1846">
        <f t="shared" si="16"/>
        <v>0</v>
      </c>
      <c r="J39" s="1837">
        <f>SUM(G39,D39)</f>
        <v>39</v>
      </c>
      <c r="K39" s="1837">
        <f t="shared" si="14"/>
        <v>39</v>
      </c>
      <c r="L39" s="1837">
        <f t="shared" si="15"/>
        <v>78</v>
      </c>
      <c r="M39" s="3286" t="s">
        <v>2359</v>
      </c>
      <c r="N39" s="3324"/>
      <c r="O39" s="3321"/>
    </row>
    <row r="40" spans="1:15" ht="37.5" customHeight="1">
      <c r="A40" s="3319"/>
      <c r="B40" s="1840" t="s">
        <v>1285</v>
      </c>
      <c r="C40" s="1821"/>
      <c r="D40" s="1837">
        <v>89</v>
      </c>
      <c r="E40" s="1837">
        <v>93</v>
      </c>
      <c r="F40" s="1837">
        <v>182</v>
      </c>
      <c r="G40" s="1837">
        <v>0</v>
      </c>
      <c r="H40" s="1837">
        <v>0</v>
      </c>
      <c r="I40" s="1837">
        <v>0</v>
      </c>
      <c r="J40" s="1837">
        <f>SUM(G40,D40)</f>
        <v>89</v>
      </c>
      <c r="K40" s="1837">
        <f t="shared" si="14"/>
        <v>93</v>
      </c>
      <c r="L40" s="1837">
        <f t="shared" si="15"/>
        <v>182</v>
      </c>
      <c r="M40" s="1834"/>
      <c r="N40" s="1836" t="s">
        <v>602</v>
      </c>
      <c r="O40" s="3322"/>
    </row>
    <row r="41" spans="1:15" ht="21.95" customHeight="1">
      <c r="A41" s="2706" t="s">
        <v>219</v>
      </c>
      <c r="B41" s="2706"/>
      <c r="C41" s="1821"/>
      <c r="D41" s="1839">
        <f>SUM(D39,D40)</f>
        <v>128</v>
      </c>
      <c r="E41" s="1839">
        <f t="shared" ref="E41:L41" si="17">SUM(E39,E40)</f>
        <v>132</v>
      </c>
      <c r="F41" s="1839">
        <f t="shared" si="17"/>
        <v>260</v>
      </c>
      <c r="G41" s="1839">
        <f t="shared" si="17"/>
        <v>0</v>
      </c>
      <c r="H41" s="1839">
        <f t="shared" si="17"/>
        <v>0</v>
      </c>
      <c r="I41" s="1839">
        <f t="shared" si="17"/>
        <v>0</v>
      </c>
      <c r="J41" s="1839">
        <f t="shared" si="17"/>
        <v>128</v>
      </c>
      <c r="K41" s="1839">
        <f t="shared" si="17"/>
        <v>132</v>
      </c>
      <c r="L41" s="1839">
        <f t="shared" si="17"/>
        <v>260</v>
      </c>
      <c r="M41" s="838"/>
      <c r="N41" s="3318" t="s">
        <v>2348</v>
      </c>
      <c r="O41" s="3318"/>
    </row>
    <row r="42" spans="1:15" ht="21.95" customHeight="1" thickBot="1">
      <c r="A42" s="1831" t="s">
        <v>456</v>
      </c>
      <c r="B42" s="1831"/>
      <c r="C42" s="1831"/>
      <c r="D42" s="1839">
        <f>SUM(D33,D36,D39,D40)</f>
        <v>197</v>
      </c>
      <c r="E42" s="1839">
        <f t="shared" ref="E42:L42" si="18">SUM(E33,E36,E39,E40)</f>
        <v>140</v>
      </c>
      <c r="F42" s="1839">
        <f t="shared" si="18"/>
        <v>337</v>
      </c>
      <c r="G42" s="1839">
        <f t="shared" si="18"/>
        <v>0</v>
      </c>
      <c r="H42" s="1839">
        <f t="shared" si="18"/>
        <v>0</v>
      </c>
      <c r="I42" s="1839">
        <f t="shared" si="18"/>
        <v>0</v>
      </c>
      <c r="J42" s="1839">
        <f t="shared" si="18"/>
        <v>197</v>
      </c>
      <c r="K42" s="1839">
        <f t="shared" si="18"/>
        <v>140</v>
      </c>
      <c r="L42" s="2465">
        <f t="shared" si="18"/>
        <v>337</v>
      </c>
      <c r="M42" s="2561"/>
      <c r="N42" s="3325" t="s">
        <v>588</v>
      </c>
      <c r="O42" s="3325"/>
    </row>
    <row r="43" spans="1:15" ht="21.95" customHeight="1" thickBot="1">
      <c r="A43" s="3327" t="s">
        <v>218</v>
      </c>
      <c r="B43" s="3327"/>
      <c r="C43" s="3327"/>
      <c r="D43" s="2428">
        <f>SUM(D42,D20)</f>
        <v>609</v>
      </c>
      <c r="E43" s="2428">
        <f t="shared" ref="E43:L43" si="19">SUM(E42,E20)</f>
        <v>887</v>
      </c>
      <c r="F43" s="2428">
        <f t="shared" si="19"/>
        <v>1496</v>
      </c>
      <c r="G43" s="2428">
        <f t="shared" si="19"/>
        <v>0</v>
      </c>
      <c r="H43" s="2428">
        <f t="shared" si="19"/>
        <v>0</v>
      </c>
      <c r="I43" s="2428">
        <f t="shared" si="19"/>
        <v>0</v>
      </c>
      <c r="J43" s="2428">
        <f t="shared" si="19"/>
        <v>609</v>
      </c>
      <c r="K43" s="2428">
        <f t="shared" si="19"/>
        <v>887</v>
      </c>
      <c r="L43" s="2428">
        <f t="shared" si="19"/>
        <v>1496</v>
      </c>
      <c r="M43" s="3326" t="s">
        <v>2351</v>
      </c>
      <c r="N43" s="3326"/>
      <c r="O43" s="3326"/>
    </row>
    <row r="44" spans="1:15" ht="13.5" thickTop="1"/>
  </sheetData>
  <mergeCells count="64">
    <mergeCell ref="O31:O32"/>
    <mergeCell ref="A31:A32"/>
    <mergeCell ref="M43:O43"/>
    <mergeCell ref="A43:C43"/>
    <mergeCell ref="A26:A29"/>
    <mergeCell ref="B26:B29"/>
    <mergeCell ref="C26:C29"/>
    <mergeCell ref="D26:F26"/>
    <mergeCell ref="G26:I26"/>
    <mergeCell ref="J26:L26"/>
    <mergeCell ref="M26:M29"/>
    <mergeCell ref="N26:N29"/>
    <mergeCell ref="O26:O29"/>
    <mergeCell ref="D27:F27"/>
    <mergeCell ref="G27:I27"/>
    <mergeCell ref="J27:L27"/>
    <mergeCell ref="N36:O36"/>
    <mergeCell ref="A36:B36"/>
    <mergeCell ref="O34:O35"/>
    <mergeCell ref="A34:A35"/>
    <mergeCell ref="N33:O33"/>
    <mergeCell ref="A33:B33"/>
    <mergeCell ref="N42:O42"/>
    <mergeCell ref="N41:O41"/>
    <mergeCell ref="A41:B41"/>
    <mergeCell ref="M39:N39"/>
    <mergeCell ref="B39:C39"/>
    <mergeCell ref="O37:O40"/>
    <mergeCell ref="N37:N38"/>
    <mergeCell ref="B37:B38"/>
    <mergeCell ref="A37:A40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9:A10"/>
    <mergeCell ref="O9:O10"/>
    <mergeCell ref="A11:B11"/>
    <mergeCell ref="N11:O11"/>
    <mergeCell ref="A12:A13"/>
    <mergeCell ref="O12:O13"/>
    <mergeCell ref="A14:B14"/>
    <mergeCell ref="N14:O14"/>
    <mergeCell ref="A15:A18"/>
    <mergeCell ref="B15:B16"/>
    <mergeCell ref="N15:N16"/>
    <mergeCell ref="O15:O18"/>
    <mergeCell ref="B17:C17"/>
    <mergeCell ref="M17:N17"/>
    <mergeCell ref="A25:B25"/>
    <mergeCell ref="N25:O25"/>
    <mergeCell ref="A19:B19"/>
    <mergeCell ref="N19:O19"/>
    <mergeCell ref="N20:O20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2402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56"/>
  <sheetViews>
    <sheetView rightToLeft="1" view="pageBreakPreview" topLeftCell="A4" zoomScale="90" zoomScaleNormal="75" zoomScaleSheetLayoutView="90" workbookViewId="0">
      <selection activeCell="R101" sqref="R101"/>
    </sheetView>
  </sheetViews>
  <sheetFormatPr defaultRowHeight="12.75"/>
  <cols>
    <col min="1" max="1" width="23.5703125" style="12" customWidth="1"/>
    <col min="2" max="10" width="11.140625" style="12" customWidth="1"/>
    <col min="11" max="11" width="29.28515625" style="12" customWidth="1"/>
    <col min="12" max="16384" width="9.140625" style="12"/>
  </cols>
  <sheetData>
    <row r="1" spans="1:11" s="11" customFormat="1" ht="18.75" customHeight="1">
      <c r="A1" s="2748" t="s">
        <v>1835</v>
      </c>
      <c r="B1" s="2748"/>
      <c r="C1" s="2748"/>
      <c r="D1" s="2748"/>
      <c r="E1" s="2748"/>
      <c r="F1" s="2748"/>
      <c r="G1" s="2748"/>
      <c r="H1" s="2748"/>
      <c r="I1" s="2748"/>
      <c r="J1" s="2748"/>
      <c r="K1" s="2748"/>
    </row>
    <row r="2" spans="1:11" s="11" customFormat="1" ht="32.25" customHeight="1">
      <c r="A2" s="2691" t="s">
        <v>1834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88" customFormat="1" ht="21.75" customHeight="1" thickBot="1">
      <c r="A3" s="1454" t="s">
        <v>1095</v>
      </c>
      <c r="B3" s="1435"/>
      <c r="C3" s="1435"/>
      <c r="D3" s="1435"/>
      <c r="E3" s="1435"/>
      <c r="F3" s="1435"/>
      <c r="G3" s="1435"/>
      <c r="H3" s="1435"/>
      <c r="I3" s="1435"/>
      <c r="J3" s="1435"/>
      <c r="K3" s="1532" t="s">
        <v>1624</v>
      </c>
    </row>
    <row r="4" spans="1:11" ht="17.25" customHeight="1" thickTop="1">
      <c r="A4" s="2695" t="s">
        <v>53</v>
      </c>
      <c r="B4" s="2695" t="s">
        <v>45</v>
      </c>
      <c r="C4" s="2695"/>
      <c r="D4" s="2695"/>
      <c r="E4" s="2695" t="s">
        <v>46</v>
      </c>
      <c r="F4" s="2695"/>
      <c r="G4" s="2695"/>
      <c r="H4" s="2695" t="s">
        <v>905</v>
      </c>
      <c r="I4" s="2695"/>
      <c r="J4" s="2695"/>
      <c r="K4" s="2749" t="s">
        <v>502</v>
      </c>
    </row>
    <row r="5" spans="1:11" ht="15" customHeight="1">
      <c r="A5" s="2690"/>
      <c r="B5" s="1085"/>
      <c r="C5" s="1085" t="s">
        <v>1673</v>
      </c>
      <c r="D5" s="1085"/>
      <c r="E5" s="1085"/>
      <c r="F5" s="1085" t="s">
        <v>463</v>
      </c>
      <c r="G5" s="1085"/>
      <c r="H5" s="1085"/>
      <c r="I5" s="1085" t="s">
        <v>464</v>
      </c>
      <c r="J5" s="1085"/>
      <c r="K5" s="2750"/>
    </row>
    <row r="6" spans="1:11" ht="15.75" customHeight="1">
      <c r="A6" s="2690"/>
      <c r="B6" s="1320" t="s">
        <v>931</v>
      </c>
      <c r="C6" s="493" t="s">
        <v>1126</v>
      </c>
      <c r="D6" s="1320" t="s">
        <v>954</v>
      </c>
      <c r="E6" s="1320" t="s">
        <v>931</v>
      </c>
      <c r="F6" s="493" t="s">
        <v>1126</v>
      </c>
      <c r="G6" s="1320" t="s">
        <v>954</v>
      </c>
      <c r="H6" s="1320" t="s">
        <v>931</v>
      </c>
      <c r="I6" s="493" t="s">
        <v>1126</v>
      </c>
      <c r="J6" s="1320" t="s">
        <v>954</v>
      </c>
      <c r="K6" s="2750"/>
    </row>
    <row r="7" spans="1:11" ht="12" customHeight="1" thickBot="1">
      <c r="A7" s="2707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751"/>
    </row>
    <row r="8" spans="1:11" ht="17.25" customHeight="1">
      <c r="A8" s="1458" t="s">
        <v>48</v>
      </c>
      <c r="B8" s="39"/>
      <c r="C8" s="39"/>
      <c r="D8" s="39"/>
      <c r="E8" s="39"/>
      <c r="F8" s="39"/>
      <c r="G8" s="39"/>
      <c r="H8" s="39"/>
      <c r="I8" s="39"/>
      <c r="J8" s="39"/>
      <c r="K8" s="99" t="s">
        <v>504</v>
      </c>
    </row>
    <row r="9" spans="1:11" ht="17.25" customHeight="1">
      <c r="A9" s="84" t="s">
        <v>56</v>
      </c>
      <c r="B9" s="875">
        <v>54</v>
      </c>
      <c r="C9" s="875">
        <v>84</v>
      </c>
      <c r="D9" s="875">
        <v>138</v>
      </c>
      <c r="E9" s="875">
        <v>0</v>
      </c>
      <c r="F9" s="875">
        <v>0</v>
      </c>
      <c r="G9" s="875">
        <v>0</v>
      </c>
      <c r="H9" s="875">
        <f>SUM(B9,E9)</f>
        <v>54</v>
      </c>
      <c r="I9" s="875">
        <f t="shared" ref="I9:J9" si="0">SUM(C9,F9)</f>
        <v>84</v>
      </c>
      <c r="J9" s="875">
        <f t="shared" si="0"/>
        <v>138</v>
      </c>
      <c r="K9" s="37" t="s">
        <v>589</v>
      </c>
    </row>
    <row r="10" spans="1:11" ht="17.25" customHeight="1">
      <c r="A10" s="84" t="s">
        <v>57</v>
      </c>
      <c r="B10" s="875">
        <v>50</v>
      </c>
      <c r="C10" s="875">
        <v>73</v>
      </c>
      <c r="D10" s="1705">
        <f t="shared" ref="D10:D21" si="1">SUM(B10:C10)</f>
        <v>123</v>
      </c>
      <c r="E10" s="875">
        <v>0</v>
      </c>
      <c r="F10" s="875">
        <v>0</v>
      </c>
      <c r="G10" s="875">
        <v>0</v>
      </c>
      <c r="H10" s="875">
        <f t="shared" ref="H10:H20" si="2">SUM(B10,E10)</f>
        <v>50</v>
      </c>
      <c r="I10" s="875">
        <f t="shared" ref="I10:I20" si="3">SUM(C10,F10)</f>
        <v>73</v>
      </c>
      <c r="J10" s="875">
        <f t="shared" ref="J10:J20" si="4">SUM(D10,G10)</f>
        <v>123</v>
      </c>
      <c r="K10" s="37" t="s">
        <v>480</v>
      </c>
    </row>
    <row r="11" spans="1:11" ht="17.25" customHeight="1">
      <c r="A11" s="84" t="s">
        <v>58</v>
      </c>
      <c r="B11" s="875">
        <v>44</v>
      </c>
      <c r="C11" s="875">
        <v>88</v>
      </c>
      <c r="D11" s="1705">
        <f t="shared" si="1"/>
        <v>132</v>
      </c>
      <c r="E11" s="875">
        <v>0</v>
      </c>
      <c r="F11" s="875">
        <v>0</v>
      </c>
      <c r="G11" s="875">
        <v>0</v>
      </c>
      <c r="H11" s="875">
        <f t="shared" si="2"/>
        <v>44</v>
      </c>
      <c r="I11" s="875">
        <f t="shared" si="3"/>
        <v>88</v>
      </c>
      <c r="J11" s="875">
        <f t="shared" si="4"/>
        <v>132</v>
      </c>
      <c r="K11" s="37" t="s">
        <v>481</v>
      </c>
    </row>
    <row r="12" spans="1:11" ht="17.25" customHeight="1">
      <c r="A12" s="84" t="s">
        <v>60</v>
      </c>
      <c r="B12" s="875">
        <v>132</v>
      </c>
      <c r="C12" s="875">
        <v>142</v>
      </c>
      <c r="D12" s="1705">
        <f t="shared" si="1"/>
        <v>274</v>
      </c>
      <c r="E12" s="875">
        <v>0</v>
      </c>
      <c r="F12" s="875">
        <v>0</v>
      </c>
      <c r="G12" s="875">
        <v>0</v>
      </c>
      <c r="H12" s="875">
        <f t="shared" si="2"/>
        <v>132</v>
      </c>
      <c r="I12" s="875">
        <f t="shared" si="3"/>
        <v>142</v>
      </c>
      <c r="J12" s="875">
        <f t="shared" si="4"/>
        <v>274</v>
      </c>
      <c r="K12" s="37" t="s">
        <v>483</v>
      </c>
    </row>
    <row r="13" spans="1:11" ht="17.25" customHeight="1">
      <c r="A13" s="84" t="s">
        <v>63</v>
      </c>
      <c r="B13" s="875">
        <v>155</v>
      </c>
      <c r="C13" s="875">
        <v>223</v>
      </c>
      <c r="D13" s="1705">
        <f t="shared" si="1"/>
        <v>378</v>
      </c>
      <c r="E13" s="875">
        <v>0</v>
      </c>
      <c r="F13" s="875">
        <v>0</v>
      </c>
      <c r="G13" s="875">
        <v>0</v>
      </c>
      <c r="H13" s="875">
        <f t="shared" si="2"/>
        <v>155</v>
      </c>
      <c r="I13" s="875">
        <f t="shared" si="3"/>
        <v>223</v>
      </c>
      <c r="J13" s="875">
        <f t="shared" si="4"/>
        <v>378</v>
      </c>
      <c r="K13" s="37" t="s">
        <v>487</v>
      </c>
    </row>
    <row r="14" spans="1:11" ht="17.25" customHeight="1">
      <c r="A14" s="84" t="s">
        <v>64</v>
      </c>
      <c r="B14" s="875">
        <v>317</v>
      </c>
      <c r="C14" s="875">
        <v>193</v>
      </c>
      <c r="D14" s="1705">
        <f t="shared" si="1"/>
        <v>510</v>
      </c>
      <c r="E14" s="875">
        <v>0</v>
      </c>
      <c r="F14" s="875">
        <v>0</v>
      </c>
      <c r="G14" s="875">
        <v>0</v>
      </c>
      <c r="H14" s="875">
        <f t="shared" si="2"/>
        <v>317</v>
      </c>
      <c r="I14" s="875">
        <f t="shared" si="3"/>
        <v>193</v>
      </c>
      <c r="J14" s="875">
        <f t="shared" si="4"/>
        <v>510</v>
      </c>
      <c r="K14" s="100" t="s">
        <v>527</v>
      </c>
    </row>
    <row r="15" spans="1:11" ht="17.25" customHeight="1">
      <c r="A15" s="1694" t="s">
        <v>1219</v>
      </c>
      <c r="B15" s="1705">
        <v>73</v>
      </c>
      <c r="C15" s="1705">
        <v>29</v>
      </c>
      <c r="D15" s="1705">
        <f t="shared" si="1"/>
        <v>102</v>
      </c>
      <c r="E15" s="1705">
        <v>0</v>
      </c>
      <c r="F15" s="1705">
        <v>0</v>
      </c>
      <c r="G15" s="1705">
        <v>0</v>
      </c>
      <c r="H15" s="1705">
        <f t="shared" ref="H15" si="5">SUM(B15,E15)</f>
        <v>73</v>
      </c>
      <c r="I15" s="1705">
        <f t="shared" ref="I15" si="6">SUM(C15,F15)</f>
        <v>29</v>
      </c>
      <c r="J15" s="1705">
        <f t="shared" ref="J15" si="7">SUM(D15,G15)</f>
        <v>102</v>
      </c>
      <c r="K15" s="37" t="s">
        <v>2228</v>
      </c>
    </row>
    <row r="16" spans="1:11" ht="17.25" customHeight="1">
      <c r="A16" s="84" t="s">
        <v>125</v>
      </c>
      <c r="B16" s="875">
        <v>652</v>
      </c>
      <c r="C16" s="875">
        <v>478</v>
      </c>
      <c r="D16" s="1705">
        <f t="shared" si="1"/>
        <v>1130</v>
      </c>
      <c r="E16" s="875">
        <v>0</v>
      </c>
      <c r="F16" s="875">
        <v>0</v>
      </c>
      <c r="G16" s="875">
        <v>0</v>
      </c>
      <c r="H16" s="875">
        <f t="shared" si="2"/>
        <v>652</v>
      </c>
      <c r="I16" s="875">
        <f t="shared" si="3"/>
        <v>478</v>
      </c>
      <c r="J16" s="875">
        <f t="shared" si="4"/>
        <v>1130</v>
      </c>
      <c r="K16" s="37" t="s">
        <v>590</v>
      </c>
    </row>
    <row r="17" spans="1:11" ht="17.25" customHeight="1">
      <c r="A17" s="84" t="s">
        <v>29</v>
      </c>
      <c r="B17" s="875">
        <v>910</v>
      </c>
      <c r="C17" s="875">
        <v>824</v>
      </c>
      <c r="D17" s="1705">
        <f t="shared" si="1"/>
        <v>1734</v>
      </c>
      <c r="E17" s="875">
        <v>0</v>
      </c>
      <c r="F17" s="875">
        <v>0</v>
      </c>
      <c r="G17" s="875">
        <v>0</v>
      </c>
      <c r="H17" s="875">
        <f t="shared" si="2"/>
        <v>910</v>
      </c>
      <c r="I17" s="875">
        <f t="shared" si="3"/>
        <v>824</v>
      </c>
      <c r="J17" s="875">
        <f t="shared" si="4"/>
        <v>1734</v>
      </c>
      <c r="K17" s="37" t="s">
        <v>591</v>
      </c>
    </row>
    <row r="18" spans="1:11" ht="17.25" customHeight="1">
      <c r="A18" s="84" t="s">
        <v>65</v>
      </c>
      <c r="B18" s="875">
        <v>420</v>
      </c>
      <c r="C18" s="875">
        <v>496</v>
      </c>
      <c r="D18" s="1705">
        <f t="shared" si="1"/>
        <v>916</v>
      </c>
      <c r="E18" s="875">
        <v>0</v>
      </c>
      <c r="F18" s="875">
        <v>0</v>
      </c>
      <c r="G18" s="875">
        <v>0</v>
      </c>
      <c r="H18" s="875">
        <f t="shared" si="2"/>
        <v>420</v>
      </c>
      <c r="I18" s="875">
        <f t="shared" si="3"/>
        <v>496</v>
      </c>
      <c r="J18" s="875">
        <f t="shared" si="4"/>
        <v>916</v>
      </c>
      <c r="K18" s="1434" t="s">
        <v>1168</v>
      </c>
    </row>
    <row r="19" spans="1:11" ht="17.25" customHeight="1">
      <c r="A19" s="84" t="s">
        <v>68</v>
      </c>
      <c r="B19" s="875">
        <v>173</v>
      </c>
      <c r="C19" s="875">
        <v>168</v>
      </c>
      <c r="D19" s="1705">
        <f t="shared" si="1"/>
        <v>341</v>
      </c>
      <c r="E19" s="875">
        <v>0</v>
      </c>
      <c r="F19" s="875">
        <v>0</v>
      </c>
      <c r="G19" s="875">
        <v>0</v>
      </c>
      <c r="H19" s="875">
        <f t="shared" si="2"/>
        <v>173</v>
      </c>
      <c r="I19" s="875">
        <f t="shared" si="3"/>
        <v>168</v>
      </c>
      <c r="J19" s="875">
        <f t="shared" si="4"/>
        <v>341</v>
      </c>
      <c r="K19" s="37" t="s">
        <v>496</v>
      </c>
    </row>
    <row r="20" spans="1:11" ht="17.25" customHeight="1">
      <c r="A20" s="84" t="s">
        <v>170</v>
      </c>
      <c r="B20" s="875">
        <v>57</v>
      </c>
      <c r="C20" s="875">
        <v>95</v>
      </c>
      <c r="D20" s="1705">
        <f t="shared" si="1"/>
        <v>152</v>
      </c>
      <c r="E20" s="875">
        <v>0</v>
      </c>
      <c r="F20" s="875">
        <v>0</v>
      </c>
      <c r="G20" s="875">
        <v>0</v>
      </c>
      <c r="H20" s="875">
        <f t="shared" si="2"/>
        <v>57</v>
      </c>
      <c r="I20" s="875">
        <f t="shared" si="3"/>
        <v>95</v>
      </c>
      <c r="J20" s="875">
        <f t="shared" si="4"/>
        <v>152</v>
      </c>
      <c r="K20" s="37" t="s">
        <v>1680</v>
      </c>
    </row>
    <row r="21" spans="1:11" ht="17.25" customHeight="1">
      <c r="A21" s="303" t="s">
        <v>40</v>
      </c>
      <c r="B21" s="875">
        <v>76</v>
      </c>
      <c r="C21" s="875">
        <v>9</v>
      </c>
      <c r="D21" s="1705">
        <f t="shared" si="1"/>
        <v>85</v>
      </c>
      <c r="E21" s="875">
        <v>0</v>
      </c>
      <c r="F21" s="875">
        <v>0</v>
      </c>
      <c r="G21" s="875">
        <v>0</v>
      </c>
      <c r="H21" s="875">
        <f t="shared" ref="H21" si="8">SUM(B21,E21)</f>
        <v>76</v>
      </c>
      <c r="I21" s="875">
        <f t="shared" ref="I21" si="9">SUM(C21,F21)</f>
        <v>9</v>
      </c>
      <c r="J21" s="875">
        <f t="shared" ref="J21" si="10">SUM(D21,G21)</f>
        <v>85</v>
      </c>
      <c r="K21" s="521" t="s">
        <v>1202</v>
      </c>
    </row>
    <row r="22" spans="1:11" ht="17.25" customHeight="1">
      <c r="A22" s="84" t="s">
        <v>50</v>
      </c>
      <c r="B22" s="875">
        <f>SUM(B9:B21)</f>
        <v>3113</v>
      </c>
      <c r="C22" s="875">
        <f t="shared" ref="C22:G22" si="11">SUM(C9:C21)</f>
        <v>2902</v>
      </c>
      <c r="D22" s="875">
        <f t="shared" si="11"/>
        <v>6015</v>
      </c>
      <c r="E22" s="875">
        <f t="shared" si="11"/>
        <v>0</v>
      </c>
      <c r="F22" s="875">
        <f t="shared" si="11"/>
        <v>0</v>
      </c>
      <c r="G22" s="875">
        <f t="shared" si="11"/>
        <v>0</v>
      </c>
      <c r="H22" s="875">
        <f>SUM(H9:H21)</f>
        <v>3113</v>
      </c>
      <c r="I22" s="875">
        <f t="shared" ref="I22" si="12">SUM(I9:I21)</f>
        <v>2902</v>
      </c>
      <c r="J22" s="875">
        <f t="shared" ref="J22" si="13">SUM(J9:J21)</f>
        <v>6015</v>
      </c>
      <c r="K22" s="37" t="s">
        <v>500</v>
      </c>
    </row>
    <row r="23" spans="1:11" ht="17.25" customHeight="1">
      <c r="A23" s="86" t="s">
        <v>51</v>
      </c>
      <c r="B23" s="875"/>
      <c r="C23" s="875"/>
      <c r="D23" s="875"/>
      <c r="E23" s="875"/>
      <c r="F23" s="875"/>
      <c r="G23" s="875"/>
      <c r="H23" s="875"/>
      <c r="I23" s="875"/>
      <c r="J23" s="875"/>
      <c r="K23" s="4" t="s">
        <v>582</v>
      </c>
    </row>
    <row r="24" spans="1:11" ht="17.25" customHeight="1">
      <c r="A24" s="84" t="s">
        <v>60</v>
      </c>
      <c r="B24" s="875">
        <v>260</v>
      </c>
      <c r="C24" s="875">
        <v>145</v>
      </c>
      <c r="D24" s="875">
        <f>SUM(B24:C24)</f>
        <v>405</v>
      </c>
      <c r="E24" s="875">
        <v>0</v>
      </c>
      <c r="F24" s="875">
        <v>0</v>
      </c>
      <c r="G24" s="875">
        <v>0</v>
      </c>
      <c r="H24" s="875">
        <f>SUM(B24,E24)</f>
        <v>260</v>
      </c>
      <c r="I24" s="875">
        <f t="shared" ref="I24:J24" si="14">SUM(C24,F24)</f>
        <v>145</v>
      </c>
      <c r="J24" s="875">
        <f t="shared" si="14"/>
        <v>405</v>
      </c>
      <c r="K24" s="37" t="s">
        <v>483</v>
      </c>
    </row>
    <row r="25" spans="1:11" ht="17.25" customHeight="1">
      <c r="A25" s="84" t="s">
        <v>64</v>
      </c>
      <c r="B25" s="875">
        <v>264</v>
      </c>
      <c r="C25" s="875">
        <v>178</v>
      </c>
      <c r="D25" s="875">
        <f t="shared" ref="D25:D32" si="15">SUM(B25:C25)</f>
        <v>442</v>
      </c>
      <c r="E25" s="875">
        <v>0</v>
      </c>
      <c r="F25" s="875">
        <v>0</v>
      </c>
      <c r="G25" s="875">
        <v>0</v>
      </c>
      <c r="H25" s="875">
        <f t="shared" ref="H25:H33" si="16">SUM(B25,E25)</f>
        <v>264</v>
      </c>
      <c r="I25" s="875">
        <f t="shared" ref="I25:I33" si="17">SUM(C25,F25)</f>
        <v>178</v>
      </c>
      <c r="J25" s="875">
        <f t="shared" ref="J25:J33" si="18">SUM(D25,G25)</f>
        <v>442</v>
      </c>
      <c r="K25" s="100" t="s">
        <v>527</v>
      </c>
    </row>
    <row r="26" spans="1:11" ht="17.25" customHeight="1">
      <c r="A26" s="1694" t="s">
        <v>1219</v>
      </c>
      <c r="B26" s="1705">
        <v>34</v>
      </c>
      <c r="C26" s="1705">
        <v>10</v>
      </c>
      <c r="D26" s="1705">
        <f t="shared" si="15"/>
        <v>44</v>
      </c>
      <c r="E26" s="1705">
        <v>0</v>
      </c>
      <c r="F26" s="1705">
        <v>0</v>
      </c>
      <c r="G26" s="1705">
        <v>0</v>
      </c>
      <c r="H26" s="1705">
        <f t="shared" ref="H26" si="19">SUM(B26,E26)</f>
        <v>34</v>
      </c>
      <c r="I26" s="1705">
        <f t="shared" ref="I26" si="20">SUM(C26,F26)</f>
        <v>10</v>
      </c>
      <c r="J26" s="1705">
        <f t="shared" ref="J26" si="21">SUM(D26,G26)</f>
        <v>44</v>
      </c>
      <c r="K26" s="37" t="s">
        <v>2228</v>
      </c>
    </row>
    <row r="27" spans="1:11" ht="17.25" customHeight="1">
      <c r="A27" s="84" t="s">
        <v>125</v>
      </c>
      <c r="B27" s="875">
        <v>317</v>
      </c>
      <c r="C27" s="875">
        <v>318</v>
      </c>
      <c r="D27" s="875">
        <f t="shared" si="15"/>
        <v>635</v>
      </c>
      <c r="E27" s="1705">
        <v>0</v>
      </c>
      <c r="F27" s="1705">
        <v>0</v>
      </c>
      <c r="G27" s="1705">
        <v>0</v>
      </c>
      <c r="H27" s="875">
        <f t="shared" si="16"/>
        <v>317</v>
      </c>
      <c r="I27" s="875">
        <f t="shared" si="17"/>
        <v>318</v>
      </c>
      <c r="J27" s="875">
        <f t="shared" si="18"/>
        <v>635</v>
      </c>
      <c r="K27" s="37" t="s">
        <v>590</v>
      </c>
    </row>
    <row r="28" spans="1:11" ht="17.25" customHeight="1">
      <c r="A28" s="84" t="s">
        <v>29</v>
      </c>
      <c r="B28" s="875">
        <v>238</v>
      </c>
      <c r="C28" s="875">
        <v>226</v>
      </c>
      <c r="D28" s="875">
        <f t="shared" si="15"/>
        <v>464</v>
      </c>
      <c r="E28" s="1705">
        <v>0</v>
      </c>
      <c r="F28" s="1705">
        <v>0</v>
      </c>
      <c r="G28" s="1705">
        <v>0</v>
      </c>
      <c r="H28" s="875">
        <f t="shared" si="16"/>
        <v>238</v>
      </c>
      <c r="I28" s="875">
        <f t="shared" si="17"/>
        <v>226</v>
      </c>
      <c r="J28" s="875">
        <f t="shared" si="18"/>
        <v>464</v>
      </c>
      <c r="K28" s="37" t="s">
        <v>591</v>
      </c>
    </row>
    <row r="29" spans="1:11" ht="17.25" customHeight="1">
      <c r="A29" s="303" t="s">
        <v>1094</v>
      </c>
      <c r="B29" s="875">
        <v>75</v>
      </c>
      <c r="C29" s="875">
        <v>9</v>
      </c>
      <c r="D29" s="875">
        <f t="shared" si="15"/>
        <v>84</v>
      </c>
      <c r="E29" s="1705">
        <v>0</v>
      </c>
      <c r="F29" s="1705">
        <v>0</v>
      </c>
      <c r="G29" s="1705">
        <v>0</v>
      </c>
      <c r="H29" s="875">
        <f t="shared" si="16"/>
        <v>75</v>
      </c>
      <c r="I29" s="875">
        <f t="shared" si="17"/>
        <v>9</v>
      </c>
      <c r="J29" s="875">
        <f t="shared" si="18"/>
        <v>84</v>
      </c>
      <c r="K29" s="521" t="s">
        <v>1202</v>
      </c>
    </row>
    <row r="30" spans="1:11" ht="17.25" customHeight="1">
      <c r="A30" s="303" t="s">
        <v>65</v>
      </c>
      <c r="B30" s="875">
        <v>126</v>
      </c>
      <c r="C30" s="875">
        <v>71</v>
      </c>
      <c r="D30" s="1705">
        <f t="shared" si="15"/>
        <v>197</v>
      </c>
      <c r="E30" s="1705">
        <v>0</v>
      </c>
      <c r="F30" s="1705">
        <v>0</v>
      </c>
      <c r="G30" s="1705">
        <v>0</v>
      </c>
      <c r="H30" s="875">
        <f t="shared" si="16"/>
        <v>126</v>
      </c>
      <c r="I30" s="875">
        <f t="shared" si="17"/>
        <v>71</v>
      </c>
      <c r="J30" s="875">
        <f t="shared" si="18"/>
        <v>197</v>
      </c>
      <c r="K30" s="37" t="s">
        <v>1168</v>
      </c>
    </row>
    <row r="31" spans="1:11" ht="17.25" customHeight="1">
      <c r="A31" s="1694" t="s">
        <v>68</v>
      </c>
      <c r="B31" s="1705">
        <v>1</v>
      </c>
      <c r="C31" s="1705">
        <v>0</v>
      </c>
      <c r="D31" s="1705">
        <f t="shared" si="15"/>
        <v>1</v>
      </c>
      <c r="E31" s="1705">
        <v>0</v>
      </c>
      <c r="F31" s="1705">
        <v>0</v>
      </c>
      <c r="G31" s="1705">
        <v>0</v>
      </c>
      <c r="H31" s="1705">
        <f t="shared" ref="H31" si="22">SUM(B31,E31)</f>
        <v>1</v>
      </c>
      <c r="I31" s="1705">
        <f t="shared" ref="I31" si="23">SUM(C31,F31)</f>
        <v>0</v>
      </c>
      <c r="J31" s="1705">
        <f t="shared" ref="J31" si="24">SUM(D31,G31)</f>
        <v>1</v>
      </c>
      <c r="K31" s="138" t="s">
        <v>496</v>
      </c>
    </row>
    <row r="32" spans="1:11" ht="17.25" customHeight="1">
      <c r="A32" s="303" t="s">
        <v>170</v>
      </c>
      <c r="B32" s="875">
        <v>40</v>
      </c>
      <c r="C32" s="875">
        <v>28</v>
      </c>
      <c r="D32" s="1705">
        <f t="shared" si="15"/>
        <v>68</v>
      </c>
      <c r="E32" s="1705">
        <v>0</v>
      </c>
      <c r="F32" s="1705">
        <v>0</v>
      </c>
      <c r="G32" s="1705">
        <v>0</v>
      </c>
      <c r="H32" s="875">
        <f t="shared" si="16"/>
        <v>40</v>
      </c>
      <c r="I32" s="875">
        <f t="shared" si="17"/>
        <v>28</v>
      </c>
      <c r="J32" s="875">
        <f t="shared" si="18"/>
        <v>68</v>
      </c>
      <c r="K32" s="138" t="s">
        <v>1680</v>
      </c>
    </row>
    <row r="33" spans="1:11" ht="17.25" customHeight="1" thickBot="1">
      <c r="A33" s="87" t="s">
        <v>52</v>
      </c>
      <c r="B33" s="885">
        <f>SUM(B24:B32)</f>
        <v>1355</v>
      </c>
      <c r="C33" s="885">
        <f>SUM(C24:C32)</f>
        <v>985</v>
      </c>
      <c r="D33" s="885">
        <f>SUM(D24:D32)</f>
        <v>2340</v>
      </c>
      <c r="E33" s="885">
        <v>0</v>
      </c>
      <c r="F33" s="885">
        <v>0</v>
      </c>
      <c r="G33" s="885">
        <v>0</v>
      </c>
      <c r="H33" s="875">
        <f t="shared" si="16"/>
        <v>1355</v>
      </c>
      <c r="I33" s="875">
        <f t="shared" si="17"/>
        <v>985</v>
      </c>
      <c r="J33" s="875">
        <f t="shared" si="18"/>
        <v>2340</v>
      </c>
      <c r="K33" s="101" t="s">
        <v>588</v>
      </c>
    </row>
    <row r="34" spans="1:11" ht="17.25" customHeight="1" thickBot="1">
      <c r="A34" s="85" t="s">
        <v>218</v>
      </c>
      <c r="B34" s="884">
        <f t="shared" ref="B34:J34" si="25">SUM(B22,B33)</f>
        <v>4468</v>
      </c>
      <c r="C34" s="884">
        <f t="shared" si="25"/>
        <v>3887</v>
      </c>
      <c r="D34" s="884">
        <f t="shared" si="25"/>
        <v>8355</v>
      </c>
      <c r="E34" s="884">
        <f t="shared" si="25"/>
        <v>0</v>
      </c>
      <c r="F34" s="884">
        <f t="shared" si="25"/>
        <v>0</v>
      </c>
      <c r="G34" s="884">
        <f t="shared" si="25"/>
        <v>0</v>
      </c>
      <c r="H34" s="884">
        <f t="shared" si="25"/>
        <v>4468</v>
      </c>
      <c r="I34" s="884">
        <f t="shared" si="25"/>
        <v>3887</v>
      </c>
      <c r="J34" s="884">
        <f t="shared" si="25"/>
        <v>8355</v>
      </c>
      <c r="K34" s="1043" t="s">
        <v>2351</v>
      </c>
    </row>
    <row r="35" spans="1:11" ht="16.5" thickTop="1">
      <c r="B35" s="10"/>
      <c r="C35" s="10"/>
      <c r="D35" s="10"/>
      <c r="E35" s="10"/>
      <c r="F35" s="10"/>
      <c r="G35" s="10"/>
      <c r="H35" s="10"/>
      <c r="I35" s="10"/>
      <c r="J35" s="10"/>
    </row>
    <row r="36" spans="1:11" ht="15.75">
      <c r="B36" s="10"/>
      <c r="C36" s="10"/>
      <c r="D36" s="10"/>
      <c r="E36" s="10"/>
      <c r="F36" s="10"/>
      <c r="G36" s="10"/>
      <c r="H36" s="10"/>
      <c r="I36" s="10"/>
      <c r="J36" s="10"/>
    </row>
    <row r="37" spans="1:11" ht="15.75">
      <c r="B37" s="10"/>
      <c r="C37" s="10"/>
      <c r="D37" s="10"/>
      <c r="E37" s="10"/>
      <c r="F37" s="10"/>
      <c r="G37" s="10"/>
      <c r="H37" s="10"/>
      <c r="I37" s="10"/>
      <c r="J37" s="10"/>
    </row>
    <row r="38" spans="1:11" ht="15.75">
      <c r="B38" s="10"/>
      <c r="C38" s="10"/>
      <c r="D38" s="10"/>
      <c r="E38" s="10"/>
      <c r="F38" s="10"/>
      <c r="G38" s="10"/>
      <c r="H38" s="10"/>
      <c r="I38" s="10"/>
      <c r="J38" s="10"/>
    </row>
    <row r="39" spans="1:11" ht="15.75">
      <c r="B39" s="10"/>
      <c r="C39" s="10"/>
      <c r="D39" s="10"/>
      <c r="E39" s="10"/>
      <c r="F39" s="10"/>
      <c r="G39" s="10"/>
      <c r="H39" s="10"/>
      <c r="I39" s="10"/>
      <c r="J39" s="10"/>
    </row>
    <row r="40" spans="1:11" ht="15.75">
      <c r="B40" s="10"/>
      <c r="C40" s="10"/>
      <c r="D40" s="10"/>
      <c r="E40" s="10"/>
      <c r="F40" s="10"/>
      <c r="G40" s="10"/>
      <c r="H40" s="10"/>
      <c r="I40" s="10"/>
      <c r="J40" s="10"/>
    </row>
    <row r="41" spans="1:11">
      <c r="B41" s="13"/>
      <c r="C41" s="13"/>
      <c r="D41" s="13"/>
      <c r="E41" s="13"/>
      <c r="F41" s="13"/>
      <c r="G41" s="13"/>
      <c r="H41" s="13"/>
      <c r="I41" s="13"/>
      <c r="J41" s="13"/>
    </row>
    <row r="42" spans="1:11">
      <c r="B42" s="13"/>
      <c r="C42" s="13"/>
      <c r="D42" s="13"/>
      <c r="E42" s="13"/>
      <c r="F42" s="13"/>
      <c r="G42" s="13"/>
      <c r="H42" s="13"/>
      <c r="I42" s="13"/>
      <c r="J42" s="13"/>
    </row>
    <row r="43" spans="1:11">
      <c r="B43" s="13"/>
      <c r="C43" s="13"/>
      <c r="D43" s="13"/>
      <c r="E43" s="13"/>
      <c r="F43" s="13"/>
      <c r="G43" s="13"/>
      <c r="H43" s="13"/>
      <c r="I43" s="13"/>
      <c r="J43" s="13"/>
    </row>
    <row r="44" spans="1:11">
      <c r="B44" s="13"/>
      <c r="C44" s="13"/>
      <c r="D44" s="13"/>
      <c r="E44" s="13"/>
      <c r="F44" s="13"/>
      <c r="G44" s="13"/>
      <c r="H44" s="13"/>
      <c r="I44" s="13"/>
      <c r="J44" s="13"/>
    </row>
    <row r="45" spans="1:11">
      <c r="B45" s="13"/>
      <c r="C45" s="13"/>
      <c r="D45" s="13"/>
      <c r="E45" s="13"/>
      <c r="F45" s="13"/>
      <c r="G45" s="13"/>
      <c r="H45" s="13"/>
      <c r="I45" s="13"/>
      <c r="J45" s="13"/>
    </row>
    <row r="46" spans="1:11">
      <c r="B46" s="13"/>
      <c r="C46" s="13"/>
      <c r="D46" s="13"/>
      <c r="E46" s="13"/>
      <c r="F46" s="13"/>
      <c r="G46" s="13"/>
      <c r="H46" s="13"/>
      <c r="I46" s="13"/>
      <c r="J46" s="13"/>
    </row>
    <row r="47" spans="1:11">
      <c r="B47" s="13"/>
      <c r="C47" s="13"/>
      <c r="D47" s="13"/>
      <c r="E47" s="13"/>
      <c r="F47" s="13"/>
      <c r="G47" s="13"/>
      <c r="H47" s="13"/>
      <c r="I47" s="13"/>
      <c r="J47" s="13"/>
    </row>
    <row r="48" spans="1:11">
      <c r="B48" s="13"/>
      <c r="C48" s="13"/>
      <c r="D48" s="13"/>
      <c r="E48" s="13"/>
      <c r="F48" s="13"/>
      <c r="G48" s="13"/>
      <c r="H48" s="13"/>
      <c r="I48" s="13"/>
      <c r="J48" s="13"/>
    </row>
    <row r="49" spans="2:10">
      <c r="B49" s="13"/>
      <c r="C49" s="13"/>
      <c r="D49" s="13"/>
      <c r="E49" s="13"/>
      <c r="F49" s="13"/>
      <c r="G49" s="13"/>
      <c r="H49" s="13"/>
      <c r="I49" s="13"/>
      <c r="J49" s="13"/>
    </row>
    <row r="50" spans="2:10">
      <c r="B50" s="13"/>
      <c r="C50" s="13"/>
      <c r="D50" s="13"/>
      <c r="E50" s="13"/>
      <c r="F50" s="13"/>
      <c r="G50" s="13"/>
      <c r="H50" s="13"/>
      <c r="I50" s="13"/>
      <c r="J50" s="13"/>
    </row>
    <row r="51" spans="2:10">
      <c r="B51" s="13"/>
      <c r="C51" s="13"/>
      <c r="D51" s="13"/>
      <c r="E51" s="13"/>
      <c r="F51" s="13"/>
      <c r="G51" s="13"/>
      <c r="H51" s="13"/>
      <c r="I51" s="13"/>
      <c r="J51" s="13"/>
    </row>
    <row r="52" spans="2:10">
      <c r="B52" s="13"/>
      <c r="C52" s="13"/>
      <c r="D52" s="13"/>
      <c r="E52" s="13"/>
      <c r="F52" s="13"/>
      <c r="G52" s="13"/>
      <c r="H52" s="13"/>
      <c r="I52" s="13"/>
      <c r="J52" s="13"/>
    </row>
    <row r="53" spans="2:10">
      <c r="B53" s="13"/>
      <c r="C53" s="13"/>
      <c r="D53" s="13"/>
      <c r="E53" s="13"/>
      <c r="F53" s="13"/>
      <c r="G53" s="13"/>
      <c r="H53" s="13"/>
      <c r="I53" s="13"/>
      <c r="J53" s="13"/>
    </row>
    <row r="54" spans="2:10">
      <c r="B54" s="13"/>
      <c r="C54" s="13"/>
      <c r="D54" s="13"/>
      <c r="E54" s="13"/>
      <c r="F54" s="13"/>
      <c r="G54" s="13"/>
      <c r="H54" s="13"/>
      <c r="I54" s="13"/>
      <c r="J54" s="13"/>
    </row>
    <row r="55" spans="2:10">
      <c r="B55" s="13"/>
      <c r="C55" s="13"/>
      <c r="D55" s="13"/>
      <c r="E55" s="13"/>
      <c r="F55" s="13"/>
      <c r="G55" s="13"/>
      <c r="H55" s="13"/>
      <c r="I55" s="13"/>
      <c r="J55" s="13"/>
    </row>
    <row r="56" spans="2:10">
      <c r="B56" s="13"/>
      <c r="C56" s="13"/>
      <c r="D56" s="13"/>
      <c r="E56" s="13"/>
      <c r="F56" s="13"/>
      <c r="G56" s="13"/>
      <c r="H56" s="13"/>
      <c r="I56" s="13"/>
      <c r="J56" s="13"/>
    </row>
  </sheetData>
  <mergeCells count="7">
    <mergeCell ref="A2:K2"/>
    <mergeCell ref="A1:K1"/>
    <mergeCell ref="K4:K7"/>
    <mergeCell ref="B4:D4"/>
    <mergeCell ref="E4:G4"/>
    <mergeCell ref="H4:J4"/>
    <mergeCell ref="A4:A7"/>
  </mergeCells>
  <phoneticPr fontId="2" type="noConversion"/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00"/>
  <sheetViews>
    <sheetView rightToLeft="1" view="pageBreakPreview" topLeftCell="A10" zoomScale="85" zoomScaleNormal="60" zoomScaleSheetLayoutView="85" workbookViewId="0">
      <selection activeCell="R101" sqref="R101"/>
    </sheetView>
  </sheetViews>
  <sheetFormatPr defaultRowHeight="12.75"/>
  <cols>
    <col min="1" max="1" width="30.7109375" style="571" customWidth="1"/>
    <col min="2" max="10" width="9.7109375" style="571" customWidth="1"/>
    <col min="11" max="11" width="30.85546875" style="571" customWidth="1"/>
    <col min="12" max="225" width="9.140625" style="1"/>
    <col min="226" max="226" width="26.140625" style="1" customWidth="1"/>
    <col min="227" max="238" width="10.5703125" style="1" customWidth="1"/>
    <col min="239" max="481" width="9.140625" style="1"/>
    <col min="482" max="482" width="26.140625" style="1" customWidth="1"/>
    <col min="483" max="494" width="10.5703125" style="1" customWidth="1"/>
    <col min="495" max="737" width="9.140625" style="1"/>
    <col min="738" max="738" width="26.140625" style="1" customWidth="1"/>
    <col min="739" max="750" width="10.5703125" style="1" customWidth="1"/>
    <col min="751" max="993" width="9.140625" style="1"/>
    <col min="994" max="994" width="26.140625" style="1" customWidth="1"/>
    <col min="995" max="1006" width="10.5703125" style="1" customWidth="1"/>
    <col min="1007" max="1249" width="9.140625" style="1"/>
    <col min="1250" max="1250" width="26.140625" style="1" customWidth="1"/>
    <col min="1251" max="1262" width="10.5703125" style="1" customWidth="1"/>
    <col min="1263" max="1505" width="9.140625" style="1"/>
    <col min="1506" max="1506" width="26.140625" style="1" customWidth="1"/>
    <col min="1507" max="1518" width="10.5703125" style="1" customWidth="1"/>
    <col min="1519" max="1761" width="9.140625" style="1"/>
    <col min="1762" max="1762" width="26.140625" style="1" customWidth="1"/>
    <col min="1763" max="1774" width="10.5703125" style="1" customWidth="1"/>
    <col min="1775" max="2017" width="9.140625" style="1"/>
    <col min="2018" max="2018" width="26.140625" style="1" customWidth="1"/>
    <col min="2019" max="2030" width="10.5703125" style="1" customWidth="1"/>
    <col min="2031" max="2273" width="9.140625" style="1"/>
    <col min="2274" max="2274" width="26.140625" style="1" customWidth="1"/>
    <col min="2275" max="2286" width="10.5703125" style="1" customWidth="1"/>
    <col min="2287" max="2529" width="9.140625" style="1"/>
    <col min="2530" max="2530" width="26.140625" style="1" customWidth="1"/>
    <col min="2531" max="2542" width="10.5703125" style="1" customWidth="1"/>
    <col min="2543" max="2785" width="9.140625" style="1"/>
    <col min="2786" max="2786" width="26.140625" style="1" customWidth="1"/>
    <col min="2787" max="2798" width="10.5703125" style="1" customWidth="1"/>
    <col min="2799" max="3041" width="9.140625" style="1"/>
    <col min="3042" max="3042" width="26.140625" style="1" customWidth="1"/>
    <col min="3043" max="3054" width="10.5703125" style="1" customWidth="1"/>
    <col min="3055" max="3297" width="9.140625" style="1"/>
    <col min="3298" max="3298" width="26.140625" style="1" customWidth="1"/>
    <col min="3299" max="3310" width="10.5703125" style="1" customWidth="1"/>
    <col min="3311" max="3553" width="9.140625" style="1"/>
    <col min="3554" max="3554" width="26.140625" style="1" customWidth="1"/>
    <col min="3555" max="3566" width="10.5703125" style="1" customWidth="1"/>
    <col min="3567" max="3809" width="9.140625" style="1"/>
    <col min="3810" max="3810" width="26.140625" style="1" customWidth="1"/>
    <col min="3811" max="3822" width="10.5703125" style="1" customWidth="1"/>
    <col min="3823" max="4065" width="9.140625" style="1"/>
    <col min="4066" max="4066" width="26.140625" style="1" customWidth="1"/>
    <col min="4067" max="4078" width="10.5703125" style="1" customWidth="1"/>
    <col min="4079" max="4321" width="9.140625" style="1"/>
    <col min="4322" max="4322" width="26.140625" style="1" customWidth="1"/>
    <col min="4323" max="4334" width="10.5703125" style="1" customWidth="1"/>
    <col min="4335" max="4577" width="9.140625" style="1"/>
    <col min="4578" max="4578" width="26.140625" style="1" customWidth="1"/>
    <col min="4579" max="4590" width="10.5703125" style="1" customWidth="1"/>
    <col min="4591" max="4833" width="9.140625" style="1"/>
    <col min="4834" max="4834" width="26.140625" style="1" customWidth="1"/>
    <col min="4835" max="4846" width="10.5703125" style="1" customWidth="1"/>
    <col min="4847" max="5089" width="9.140625" style="1"/>
    <col min="5090" max="5090" width="26.140625" style="1" customWidth="1"/>
    <col min="5091" max="5102" width="10.5703125" style="1" customWidth="1"/>
    <col min="5103" max="5345" width="9.140625" style="1"/>
    <col min="5346" max="5346" width="26.140625" style="1" customWidth="1"/>
    <col min="5347" max="5358" width="10.5703125" style="1" customWidth="1"/>
    <col min="5359" max="5601" width="9.140625" style="1"/>
    <col min="5602" max="5602" width="26.140625" style="1" customWidth="1"/>
    <col min="5603" max="5614" width="10.5703125" style="1" customWidth="1"/>
    <col min="5615" max="5857" width="9.140625" style="1"/>
    <col min="5858" max="5858" width="26.140625" style="1" customWidth="1"/>
    <col min="5859" max="5870" width="10.5703125" style="1" customWidth="1"/>
    <col min="5871" max="6113" width="9.140625" style="1"/>
    <col min="6114" max="6114" width="26.140625" style="1" customWidth="1"/>
    <col min="6115" max="6126" width="10.5703125" style="1" customWidth="1"/>
    <col min="6127" max="6369" width="9.140625" style="1"/>
    <col min="6370" max="6370" width="26.140625" style="1" customWidth="1"/>
    <col min="6371" max="6382" width="10.5703125" style="1" customWidth="1"/>
    <col min="6383" max="6625" width="9.140625" style="1"/>
    <col min="6626" max="6626" width="26.140625" style="1" customWidth="1"/>
    <col min="6627" max="6638" width="10.5703125" style="1" customWidth="1"/>
    <col min="6639" max="6881" width="9.140625" style="1"/>
    <col min="6882" max="6882" width="26.140625" style="1" customWidth="1"/>
    <col min="6883" max="6894" width="10.5703125" style="1" customWidth="1"/>
    <col min="6895" max="7137" width="9.140625" style="1"/>
    <col min="7138" max="7138" width="26.140625" style="1" customWidth="1"/>
    <col min="7139" max="7150" width="10.5703125" style="1" customWidth="1"/>
    <col min="7151" max="7393" width="9.140625" style="1"/>
    <col min="7394" max="7394" width="26.140625" style="1" customWidth="1"/>
    <col min="7395" max="7406" width="10.5703125" style="1" customWidth="1"/>
    <col min="7407" max="7649" width="9.140625" style="1"/>
    <col min="7650" max="7650" width="26.140625" style="1" customWidth="1"/>
    <col min="7651" max="7662" width="10.5703125" style="1" customWidth="1"/>
    <col min="7663" max="7905" width="9.140625" style="1"/>
    <col min="7906" max="7906" width="26.140625" style="1" customWidth="1"/>
    <col min="7907" max="7918" width="10.5703125" style="1" customWidth="1"/>
    <col min="7919" max="8161" width="9.140625" style="1"/>
    <col min="8162" max="8162" width="26.140625" style="1" customWidth="1"/>
    <col min="8163" max="8174" width="10.5703125" style="1" customWidth="1"/>
    <col min="8175" max="8417" width="9.140625" style="1"/>
    <col min="8418" max="8418" width="26.140625" style="1" customWidth="1"/>
    <col min="8419" max="8430" width="10.5703125" style="1" customWidth="1"/>
    <col min="8431" max="8673" width="9.140625" style="1"/>
    <col min="8674" max="8674" width="26.140625" style="1" customWidth="1"/>
    <col min="8675" max="8686" width="10.5703125" style="1" customWidth="1"/>
    <col min="8687" max="8929" width="9.140625" style="1"/>
    <col min="8930" max="8930" width="26.140625" style="1" customWidth="1"/>
    <col min="8931" max="8942" width="10.5703125" style="1" customWidth="1"/>
    <col min="8943" max="9185" width="9.140625" style="1"/>
    <col min="9186" max="9186" width="26.140625" style="1" customWidth="1"/>
    <col min="9187" max="9198" width="10.5703125" style="1" customWidth="1"/>
    <col min="9199" max="9441" width="9.140625" style="1"/>
    <col min="9442" max="9442" width="26.140625" style="1" customWidth="1"/>
    <col min="9443" max="9454" width="10.5703125" style="1" customWidth="1"/>
    <col min="9455" max="9697" width="9.140625" style="1"/>
    <col min="9698" max="9698" width="26.140625" style="1" customWidth="1"/>
    <col min="9699" max="9710" width="10.5703125" style="1" customWidth="1"/>
    <col min="9711" max="9953" width="9.140625" style="1"/>
    <col min="9954" max="9954" width="26.140625" style="1" customWidth="1"/>
    <col min="9955" max="9966" width="10.5703125" style="1" customWidth="1"/>
    <col min="9967" max="10209" width="9.140625" style="1"/>
    <col min="10210" max="10210" width="26.140625" style="1" customWidth="1"/>
    <col min="10211" max="10222" width="10.5703125" style="1" customWidth="1"/>
    <col min="10223" max="10465" width="9.140625" style="1"/>
    <col min="10466" max="10466" width="26.140625" style="1" customWidth="1"/>
    <col min="10467" max="10478" width="10.5703125" style="1" customWidth="1"/>
    <col min="10479" max="10721" width="9.140625" style="1"/>
    <col min="10722" max="10722" width="26.140625" style="1" customWidth="1"/>
    <col min="10723" max="10734" width="10.5703125" style="1" customWidth="1"/>
    <col min="10735" max="10977" width="9.140625" style="1"/>
    <col min="10978" max="10978" width="26.140625" style="1" customWidth="1"/>
    <col min="10979" max="10990" width="10.5703125" style="1" customWidth="1"/>
    <col min="10991" max="11233" width="9.140625" style="1"/>
    <col min="11234" max="11234" width="26.140625" style="1" customWidth="1"/>
    <col min="11235" max="11246" width="10.5703125" style="1" customWidth="1"/>
    <col min="11247" max="11489" width="9.140625" style="1"/>
    <col min="11490" max="11490" width="26.140625" style="1" customWidth="1"/>
    <col min="11491" max="11502" width="10.5703125" style="1" customWidth="1"/>
    <col min="11503" max="11745" width="9.140625" style="1"/>
    <col min="11746" max="11746" width="26.140625" style="1" customWidth="1"/>
    <col min="11747" max="11758" width="10.5703125" style="1" customWidth="1"/>
    <col min="11759" max="12001" width="9.140625" style="1"/>
    <col min="12002" max="12002" width="26.140625" style="1" customWidth="1"/>
    <col min="12003" max="12014" width="10.5703125" style="1" customWidth="1"/>
    <col min="12015" max="12257" width="9.140625" style="1"/>
    <col min="12258" max="12258" width="26.140625" style="1" customWidth="1"/>
    <col min="12259" max="12270" width="10.5703125" style="1" customWidth="1"/>
    <col min="12271" max="12513" width="9.140625" style="1"/>
    <col min="12514" max="12514" width="26.140625" style="1" customWidth="1"/>
    <col min="12515" max="12526" width="10.5703125" style="1" customWidth="1"/>
    <col min="12527" max="12769" width="9.140625" style="1"/>
    <col min="12770" max="12770" width="26.140625" style="1" customWidth="1"/>
    <col min="12771" max="12782" width="10.5703125" style="1" customWidth="1"/>
    <col min="12783" max="13025" width="9.140625" style="1"/>
    <col min="13026" max="13026" width="26.140625" style="1" customWidth="1"/>
    <col min="13027" max="13038" width="10.5703125" style="1" customWidth="1"/>
    <col min="13039" max="13281" width="9.140625" style="1"/>
    <col min="13282" max="13282" width="26.140625" style="1" customWidth="1"/>
    <col min="13283" max="13294" width="10.5703125" style="1" customWidth="1"/>
    <col min="13295" max="13537" width="9.140625" style="1"/>
    <col min="13538" max="13538" width="26.140625" style="1" customWidth="1"/>
    <col min="13539" max="13550" width="10.5703125" style="1" customWidth="1"/>
    <col min="13551" max="13793" width="9.140625" style="1"/>
    <col min="13794" max="13794" width="26.140625" style="1" customWidth="1"/>
    <col min="13795" max="13806" width="10.5703125" style="1" customWidth="1"/>
    <col min="13807" max="14049" width="9.140625" style="1"/>
    <col min="14050" max="14050" width="26.140625" style="1" customWidth="1"/>
    <col min="14051" max="14062" width="10.5703125" style="1" customWidth="1"/>
    <col min="14063" max="14305" width="9.140625" style="1"/>
    <col min="14306" max="14306" width="26.140625" style="1" customWidth="1"/>
    <col min="14307" max="14318" width="10.5703125" style="1" customWidth="1"/>
    <col min="14319" max="14561" width="9.140625" style="1"/>
    <col min="14562" max="14562" width="26.140625" style="1" customWidth="1"/>
    <col min="14563" max="14574" width="10.5703125" style="1" customWidth="1"/>
    <col min="14575" max="14817" width="9.140625" style="1"/>
    <col min="14818" max="14818" width="26.140625" style="1" customWidth="1"/>
    <col min="14819" max="14830" width="10.5703125" style="1" customWidth="1"/>
    <col min="14831" max="15073" width="9.140625" style="1"/>
    <col min="15074" max="15074" width="26.140625" style="1" customWidth="1"/>
    <col min="15075" max="15086" width="10.5703125" style="1" customWidth="1"/>
    <col min="15087" max="15329" width="9.140625" style="1"/>
    <col min="15330" max="15330" width="26.140625" style="1" customWidth="1"/>
    <col min="15331" max="15342" width="10.5703125" style="1" customWidth="1"/>
    <col min="15343" max="15585" width="9.140625" style="1"/>
    <col min="15586" max="15586" width="26.140625" style="1" customWidth="1"/>
    <col min="15587" max="15598" width="10.5703125" style="1" customWidth="1"/>
    <col min="15599" max="15841" width="9.140625" style="1"/>
    <col min="15842" max="15842" width="26.140625" style="1" customWidth="1"/>
    <col min="15843" max="15854" width="10.5703125" style="1" customWidth="1"/>
    <col min="15855" max="16097" width="9.140625" style="1"/>
    <col min="16098" max="16098" width="26.140625" style="1" customWidth="1"/>
    <col min="16099" max="16110" width="10.5703125" style="1" customWidth="1"/>
    <col min="16111" max="16384" width="9.140625" style="1"/>
  </cols>
  <sheetData>
    <row r="1" spans="1:11" s="2" customFormat="1" ht="22.5" customHeight="1">
      <c r="A1" s="2693" t="s">
        <v>1948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2" customFormat="1" ht="36.75" customHeight="1">
      <c r="A2" s="2691" t="s">
        <v>1949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</row>
    <row r="3" spans="1:11" s="182" customFormat="1" ht="16.5" customHeight="1" thickBot="1">
      <c r="A3" s="20" t="s">
        <v>2277</v>
      </c>
      <c r="B3" s="20"/>
      <c r="C3" s="20"/>
      <c r="D3" s="20"/>
      <c r="E3" s="20"/>
      <c r="F3" s="20"/>
      <c r="G3" s="20"/>
      <c r="H3" s="20"/>
      <c r="I3" s="20"/>
      <c r="J3" s="20"/>
      <c r="K3" s="1495" t="s">
        <v>2148</v>
      </c>
    </row>
    <row r="4" spans="1:11" s="3" customFormat="1" ht="22.5" customHeight="1" thickTop="1">
      <c r="A4" s="2692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905</v>
      </c>
      <c r="I4" s="2692"/>
      <c r="J4" s="2692"/>
      <c r="K4" s="2874" t="s">
        <v>502</v>
      </c>
    </row>
    <row r="5" spans="1:11" s="3" customFormat="1" ht="15" customHeight="1">
      <c r="A5" s="2693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1" s="3" customFormat="1" ht="15.75" customHeight="1">
      <c r="A6" s="2693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5"/>
    </row>
    <row r="7" spans="1:11" s="3" customFormat="1" ht="19.5" customHeight="1" thickBot="1">
      <c r="A7" s="2694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6"/>
    </row>
    <row r="8" spans="1:11" ht="17.25" customHeight="1">
      <c r="A8" s="385" t="s">
        <v>48</v>
      </c>
      <c r="B8" s="3278"/>
      <c r="C8" s="3278"/>
      <c r="D8" s="3278"/>
      <c r="E8" s="3278"/>
      <c r="F8" s="3278"/>
      <c r="G8" s="3278"/>
      <c r="H8" s="3278"/>
      <c r="I8" s="3278"/>
      <c r="J8" s="3278"/>
      <c r="K8" s="570" t="s">
        <v>504</v>
      </c>
    </row>
    <row r="9" spans="1:11" ht="17.25" customHeight="1">
      <c r="A9" s="407" t="s">
        <v>56</v>
      </c>
      <c r="B9" s="200">
        <v>29</v>
      </c>
      <c r="C9" s="200">
        <v>37</v>
      </c>
      <c r="D9" s="200">
        <v>66</v>
      </c>
      <c r="E9" s="200">
        <v>0</v>
      </c>
      <c r="F9" s="200">
        <v>0</v>
      </c>
      <c r="G9" s="200">
        <f>SUM(E9:F9)</f>
        <v>0</v>
      </c>
      <c r="H9" s="200">
        <f>SUM(E9,B9)</f>
        <v>29</v>
      </c>
      <c r="I9" s="200">
        <f t="shared" ref="I9:J17" si="0">SUM(F9,C9)</f>
        <v>37</v>
      </c>
      <c r="J9" s="200">
        <f t="shared" si="0"/>
        <v>66</v>
      </c>
      <c r="K9" s="414" t="s">
        <v>589</v>
      </c>
    </row>
    <row r="10" spans="1:11" ht="17.25" customHeight="1">
      <c r="A10" s="407" t="s">
        <v>59</v>
      </c>
      <c r="B10" s="200">
        <v>15</v>
      </c>
      <c r="C10" s="200">
        <v>46</v>
      </c>
      <c r="D10" s="200">
        <v>61</v>
      </c>
      <c r="E10" s="200">
        <v>0</v>
      </c>
      <c r="F10" s="200">
        <v>0</v>
      </c>
      <c r="G10" s="200">
        <f t="shared" ref="G10:G17" si="1">SUM(E10:F10)</f>
        <v>0</v>
      </c>
      <c r="H10" s="200">
        <f t="shared" ref="H10:H17" si="2">SUM(E10,B10)</f>
        <v>15</v>
      </c>
      <c r="I10" s="200">
        <f t="shared" si="0"/>
        <v>46</v>
      </c>
      <c r="J10" s="200">
        <f t="shared" si="0"/>
        <v>61</v>
      </c>
      <c r="K10" s="414" t="s">
        <v>482</v>
      </c>
    </row>
    <row r="11" spans="1:11" ht="17.25" customHeight="1">
      <c r="A11" s="407" t="s">
        <v>60</v>
      </c>
      <c r="B11" s="200">
        <v>138</v>
      </c>
      <c r="C11" s="200">
        <v>106</v>
      </c>
      <c r="D11" s="200">
        <v>244</v>
      </c>
      <c r="E11" s="200">
        <v>0</v>
      </c>
      <c r="F11" s="200">
        <v>0</v>
      </c>
      <c r="G11" s="200">
        <f t="shared" si="1"/>
        <v>0</v>
      </c>
      <c r="H11" s="200">
        <f t="shared" si="2"/>
        <v>138</v>
      </c>
      <c r="I11" s="200">
        <f t="shared" si="0"/>
        <v>106</v>
      </c>
      <c r="J11" s="200">
        <f t="shared" si="0"/>
        <v>244</v>
      </c>
      <c r="K11" s="414" t="s">
        <v>483</v>
      </c>
    </row>
    <row r="12" spans="1:11" ht="17.25" customHeight="1">
      <c r="A12" s="407" t="s">
        <v>61</v>
      </c>
      <c r="B12" s="200">
        <v>77</v>
      </c>
      <c r="C12" s="200">
        <v>105</v>
      </c>
      <c r="D12" s="200">
        <v>182</v>
      </c>
      <c r="E12" s="200">
        <v>0</v>
      </c>
      <c r="F12" s="200">
        <v>0</v>
      </c>
      <c r="G12" s="200">
        <f t="shared" si="1"/>
        <v>0</v>
      </c>
      <c r="H12" s="200">
        <f t="shared" si="2"/>
        <v>77</v>
      </c>
      <c r="I12" s="200">
        <f t="shared" si="0"/>
        <v>105</v>
      </c>
      <c r="J12" s="200">
        <f t="shared" si="0"/>
        <v>182</v>
      </c>
      <c r="K12" s="414" t="s">
        <v>485</v>
      </c>
    </row>
    <row r="13" spans="1:11" ht="17.25" customHeight="1">
      <c r="A13" s="407" t="s">
        <v>63</v>
      </c>
      <c r="B13" s="200">
        <v>88</v>
      </c>
      <c r="C13" s="200">
        <v>168</v>
      </c>
      <c r="D13" s="200">
        <v>256</v>
      </c>
      <c r="E13" s="200">
        <v>0</v>
      </c>
      <c r="F13" s="200">
        <v>0</v>
      </c>
      <c r="G13" s="200">
        <f t="shared" si="1"/>
        <v>0</v>
      </c>
      <c r="H13" s="200">
        <f t="shared" si="2"/>
        <v>88</v>
      </c>
      <c r="I13" s="200">
        <f t="shared" si="0"/>
        <v>168</v>
      </c>
      <c r="J13" s="200">
        <f t="shared" si="0"/>
        <v>256</v>
      </c>
      <c r="K13" s="414" t="s">
        <v>487</v>
      </c>
    </row>
    <row r="14" spans="1:11" ht="17.25" customHeight="1">
      <c r="A14" s="407" t="s">
        <v>64</v>
      </c>
      <c r="B14" s="200">
        <v>87</v>
      </c>
      <c r="C14" s="200">
        <v>84</v>
      </c>
      <c r="D14" s="200">
        <v>171</v>
      </c>
      <c r="E14" s="200">
        <v>0</v>
      </c>
      <c r="F14" s="200">
        <v>0</v>
      </c>
      <c r="G14" s="200">
        <f t="shared" si="1"/>
        <v>0</v>
      </c>
      <c r="H14" s="200">
        <f t="shared" si="2"/>
        <v>87</v>
      </c>
      <c r="I14" s="200">
        <f t="shared" si="0"/>
        <v>84</v>
      </c>
      <c r="J14" s="200">
        <f t="shared" si="0"/>
        <v>171</v>
      </c>
      <c r="K14" s="414" t="s">
        <v>527</v>
      </c>
    </row>
    <row r="15" spans="1:11" ht="17.25" customHeight="1">
      <c r="A15" s="407" t="s">
        <v>137</v>
      </c>
      <c r="B15" s="200">
        <v>42</v>
      </c>
      <c r="C15" s="200">
        <v>90</v>
      </c>
      <c r="D15" s="200">
        <v>132</v>
      </c>
      <c r="E15" s="200">
        <v>0</v>
      </c>
      <c r="F15" s="200">
        <v>0</v>
      </c>
      <c r="G15" s="200">
        <f t="shared" si="1"/>
        <v>0</v>
      </c>
      <c r="H15" s="200">
        <f t="shared" si="2"/>
        <v>42</v>
      </c>
      <c r="I15" s="200">
        <f t="shared" si="0"/>
        <v>90</v>
      </c>
      <c r="J15" s="200">
        <f t="shared" si="0"/>
        <v>132</v>
      </c>
      <c r="K15" s="42" t="s">
        <v>1222</v>
      </c>
    </row>
    <row r="16" spans="1:11" ht="17.25" customHeight="1">
      <c r="A16" s="407" t="s">
        <v>26</v>
      </c>
      <c r="B16" s="200">
        <v>604</v>
      </c>
      <c r="C16" s="200">
        <v>916</v>
      </c>
      <c r="D16" s="200">
        <v>1520</v>
      </c>
      <c r="E16" s="200">
        <v>0</v>
      </c>
      <c r="F16" s="200">
        <v>0</v>
      </c>
      <c r="G16" s="200">
        <f t="shared" si="1"/>
        <v>0</v>
      </c>
      <c r="H16" s="200">
        <f t="shared" si="2"/>
        <v>604</v>
      </c>
      <c r="I16" s="200">
        <f t="shared" si="0"/>
        <v>916</v>
      </c>
      <c r="J16" s="200">
        <f t="shared" si="0"/>
        <v>1520</v>
      </c>
      <c r="K16" s="414" t="s">
        <v>692</v>
      </c>
    </row>
    <row r="17" spans="1:11" ht="17.25" customHeight="1">
      <c r="A17" s="407" t="s">
        <v>68</v>
      </c>
      <c r="B17" s="200">
        <v>127</v>
      </c>
      <c r="C17" s="200">
        <v>63</v>
      </c>
      <c r="D17" s="200">
        <v>190</v>
      </c>
      <c r="E17" s="200">
        <v>0</v>
      </c>
      <c r="F17" s="200">
        <v>0</v>
      </c>
      <c r="G17" s="200">
        <f t="shared" si="1"/>
        <v>0</v>
      </c>
      <c r="H17" s="200">
        <f t="shared" si="2"/>
        <v>127</v>
      </c>
      <c r="I17" s="200">
        <f t="shared" si="0"/>
        <v>63</v>
      </c>
      <c r="J17" s="200">
        <f t="shared" si="0"/>
        <v>190</v>
      </c>
      <c r="K17" s="414" t="s">
        <v>496</v>
      </c>
    </row>
    <row r="18" spans="1:11" ht="17.25" customHeight="1">
      <c r="A18" s="1830" t="s">
        <v>40</v>
      </c>
      <c r="B18" s="1844">
        <v>75</v>
      </c>
      <c r="C18" s="1844">
        <v>30</v>
      </c>
      <c r="D18" s="1844">
        <v>105</v>
      </c>
      <c r="E18" s="1844">
        <v>0</v>
      </c>
      <c r="F18" s="1844">
        <v>0</v>
      </c>
      <c r="G18" s="1844">
        <f t="shared" ref="G18" si="3">SUM(E18:F18)</f>
        <v>0</v>
      </c>
      <c r="H18" s="1844">
        <f t="shared" ref="H18" si="4">SUM(E18,B18)</f>
        <v>75</v>
      </c>
      <c r="I18" s="1844">
        <f t="shared" ref="I18" si="5">SUM(F18,C18)</f>
        <v>30</v>
      </c>
      <c r="J18" s="1844">
        <f t="shared" ref="J18" si="6">SUM(G18,D18)</f>
        <v>105</v>
      </c>
      <c r="K18" s="1834" t="s">
        <v>1202</v>
      </c>
    </row>
    <row r="19" spans="1:11" ht="17.25" customHeight="1">
      <c r="A19" s="407" t="s">
        <v>50</v>
      </c>
      <c r="B19" s="200">
        <f>SUM(B9:B18)</f>
        <v>1282</v>
      </c>
      <c r="C19" s="1844">
        <f t="shared" ref="C19:J19" si="7">SUM(C9:C18)</f>
        <v>1645</v>
      </c>
      <c r="D19" s="1844">
        <f t="shared" si="7"/>
        <v>2927</v>
      </c>
      <c r="E19" s="1844">
        <f t="shared" si="7"/>
        <v>0</v>
      </c>
      <c r="F19" s="1844">
        <f t="shared" si="7"/>
        <v>0</v>
      </c>
      <c r="G19" s="1844">
        <f t="shared" si="7"/>
        <v>0</v>
      </c>
      <c r="H19" s="1844">
        <f t="shared" si="7"/>
        <v>1282</v>
      </c>
      <c r="I19" s="1844">
        <f t="shared" si="7"/>
        <v>1645</v>
      </c>
      <c r="J19" s="1844">
        <f t="shared" si="7"/>
        <v>2927</v>
      </c>
      <c r="K19" s="414" t="s">
        <v>500</v>
      </c>
    </row>
    <row r="20" spans="1:11" ht="17.25" customHeight="1">
      <c r="A20" s="378" t="s">
        <v>51</v>
      </c>
      <c r="B20" s="2706"/>
      <c r="C20" s="2706"/>
      <c r="D20" s="2706"/>
      <c r="E20" s="2706"/>
      <c r="F20" s="2706"/>
      <c r="G20" s="2706"/>
      <c r="H20" s="2706"/>
      <c r="I20" s="2706"/>
      <c r="J20" s="2706"/>
      <c r="K20" s="406" t="s">
        <v>582</v>
      </c>
    </row>
    <row r="21" spans="1:11" ht="17.25" customHeight="1">
      <c r="A21" s="407" t="s">
        <v>59</v>
      </c>
      <c r="B21" s="200">
        <v>75</v>
      </c>
      <c r="C21" s="200">
        <v>19</v>
      </c>
      <c r="D21" s="200">
        <v>94</v>
      </c>
      <c r="E21" s="200">
        <v>0</v>
      </c>
      <c r="F21" s="200">
        <v>0</v>
      </c>
      <c r="G21" s="200">
        <f>SUM(E21:F21)</f>
        <v>0</v>
      </c>
      <c r="H21" s="200">
        <f>SUM(E21,B21)</f>
        <v>75</v>
      </c>
      <c r="I21" s="200">
        <f t="shared" ref="I21:J26" si="8">SUM(F21,C21)</f>
        <v>19</v>
      </c>
      <c r="J21" s="200">
        <f t="shared" si="8"/>
        <v>94</v>
      </c>
      <c r="K21" s="414" t="s">
        <v>482</v>
      </c>
    </row>
    <row r="22" spans="1:11" ht="17.25" customHeight="1">
      <c r="A22" s="407" t="s">
        <v>63</v>
      </c>
      <c r="B22" s="200">
        <v>179</v>
      </c>
      <c r="C22" s="200">
        <v>68</v>
      </c>
      <c r="D22" s="200">
        <v>247</v>
      </c>
      <c r="E22" s="200">
        <v>0</v>
      </c>
      <c r="F22" s="200">
        <v>0</v>
      </c>
      <c r="G22" s="200">
        <f t="shared" ref="G22:G26" si="9">SUM(E22:F22)</f>
        <v>0</v>
      </c>
      <c r="H22" s="200">
        <f t="shared" ref="H22:H26" si="10">SUM(E22,B22)</f>
        <v>179</v>
      </c>
      <c r="I22" s="200">
        <f t="shared" si="8"/>
        <v>68</v>
      </c>
      <c r="J22" s="200">
        <f t="shared" si="8"/>
        <v>247</v>
      </c>
      <c r="K22" s="414" t="s">
        <v>487</v>
      </c>
    </row>
    <row r="23" spans="1:11" ht="17.25" customHeight="1">
      <c r="A23" s="1830" t="s">
        <v>1947</v>
      </c>
      <c r="B23" s="1844">
        <v>19</v>
      </c>
      <c r="C23" s="1844">
        <v>9</v>
      </c>
      <c r="D23" s="1844">
        <v>28</v>
      </c>
      <c r="E23" s="1844">
        <v>0</v>
      </c>
      <c r="F23" s="1844">
        <v>0</v>
      </c>
      <c r="G23" s="1844">
        <f t="shared" ref="G23" si="11">SUM(E23:F23)</f>
        <v>0</v>
      </c>
      <c r="H23" s="1844">
        <f t="shared" ref="H23" si="12">SUM(E23,B23)</f>
        <v>19</v>
      </c>
      <c r="I23" s="1844">
        <f t="shared" ref="I23" si="13">SUM(F23,C23)</f>
        <v>9</v>
      </c>
      <c r="J23" s="1844">
        <f t="shared" ref="J23" si="14">SUM(G23,D23)</f>
        <v>28</v>
      </c>
      <c r="K23" s="1834" t="s">
        <v>485</v>
      </c>
    </row>
    <row r="24" spans="1:11" ht="17.25" customHeight="1">
      <c r="A24" s="407" t="s">
        <v>64</v>
      </c>
      <c r="B24" s="200">
        <v>129</v>
      </c>
      <c r="C24" s="200">
        <v>68</v>
      </c>
      <c r="D24" s="200">
        <v>197</v>
      </c>
      <c r="E24" s="200">
        <v>0</v>
      </c>
      <c r="F24" s="200">
        <v>0</v>
      </c>
      <c r="G24" s="200">
        <f t="shared" si="9"/>
        <v>0</v>
      </c>
      <c r="H24" s="200">
        <f t="shared" si="10"/>
        <v>129</v>
      </c>
      <c r="I24" s="200">
        <f t="shared" si="8"/>
        <v>68</v>
      </c>
      <c r="J24" s="200">
        <f t="shared" si="8"/>
        <v>197</v>
      </c>
      <c r="K24" s="414" t="s">
        <v>527</v>
      </c>
    </row>
    <row r="25" spans="1:11" ht="17.25" customHeight="1">
      <c r="A25" s="407" t="s">
        <v>26</v>
      </c>
      <c r="B25" s="200">
        <v>281</v>
      </c>
      <c r="C25" s="200">
        <v>284</v>
      </c>
      <c r="D25" s="200">
        <v>565</v>
      </c>
      <c r="E25" s="200">
        <v>0</v>
      </c>
      <c r="F25" s="200">
        <v>0</v>
      </c>
      <c r="G25" s="200">
        <f t="shared" si="9"/>
        <v>0</v>
      </c>
      <c r="H25" s="200">
        <f t="shared" si="10"/>
        <v>281</v>
      </c>
      <c r="I25" s="200">
        <f t="shared" si="8"/>
        <v>284</v>
      </c>
      <c r="J25" s="200">
        <f t="shared" si="8"/>
        <v>565</v>
      </c>
      <c r="K25" s="1037" t="s">
        <v>692</v>
      </c>
    </row>
    <row r="26" spans="1:11" ht="17.25" customHeight="1">
      <c r="A26" s="407" t="s">
        <v>68</v>
      </c>
      <c r="B26" s="200">
        <v>455</v>
      </c>
      <c r="C26" s="200">
        <v>94</v>
      </c>
      <c r="D26" s="200">
        <v>549</v>
      </c>
      <c r="E26" s="200">
        <v>0</v>
      </c>
      <c r="F26" s="200">
        <v>0</v>
      </c>
      <c r="G26" s="200">
        <f t="shared" si="9"/>
        <v>0</v>
      </c>
      <c r="H26" s="200">
        <f t="shared" si="10"/>
        <v>455</v>
      </c>
      <c r="I26" s="200">
        <f t="shared" si="8"/>
        <v>94</v>
      </c>
      <c r="J26" s="200">
        <f t="shared" si="8"/>
        <v>549</v>
      </c>
      <c r="K26" s="414" t="s">
        <v>496</v>
      </c>
    </row>
    <row r="27" spans="1:11" ht="17.25" customHeight="1" thickBot="1">
      <c r="A27" s="137" t="s">
        <v>52</v>
      </c>
      <c r="B27" s="41">
        <f>SUM(B21:B26)</f>
        <v>1138</v>
      </c>
      <c r="C27" s="998">
        <f t="shared" ref="C27:J27" si="15">SUM(C21:C26)</f>
        <v>542</v>
      </c>
      <c r="D27" s="998">
        <f t="shared" si="15"/>
        <v>1680</v>
      </c>
      <c r="E27" s="998">
        <f t="shared" si="15"/>
        <v>0</v>
      </c>
      <c r="F27" s="998">
        <f t="shared" si="15"/>
        <v>0</v>
      </c>
      <c r="G27" s="998">
        <f t="shared" si="15"/>
        <v>0</v>
      </c>
      <c r="H27" s="998">
        <f t="shared" si="15"/>
        <v>1138</v>
      </c>
      <c r="I27" s="998">
        <f t="shared" si="15"/>
        <v>542</v>
      </c>
      <c r="J27" s="998">
        <f t="shared" si="15"/>
        <v>1680</v>
      </c>
      <c r="K27" s="430" t="s">
        <v>588</v>
      </c>
    </row>
    <row r="28" spans="1:11" ht="17.25" customHeight="1" thickBot="1">
      <c r="A28" s="34" t="s">
        <v>218</v>
      </c>
      <c r="B28" s="53">
        <f>SUM(B19,B27)</f>
        <v>2420</v>
      </c>
      <c r="C28" s="53">
        <f t="shared" ref="C28:J28" si="16">SUM(C19,C27)</f>
        <v>2187</v>
      </c>
      <c r="D28" s="53">
        <f t="shared" si="16"/>
        <v>4607</v>
      </c>
      <c r="E28" s="53">
        <f t="shared" si="16"/>
        <v>0</v>
      </c>
      <c r="F28" s="53">
        <f t="shared" si="16"/>
        <v>0</v>
      </c>
      <c r="G28" s="53">
        <f t="shared" si="16"/>
        <v>0</v>
      </c>
      <c r="H28" s="53">
        <f t="shared" si="16"/>
        <v>2420</v>
      </c>
      <c r="I28" s="53">
        <f t="shared" si="16"/>
        <v>2187</v>
      </c>
      <c r="J28" s="53">
        <f t="shared" si="16"/>
        <v>4607</v>
      </c>
      <c r="K28" s="2461" t="s">
        <v>2351</v>
      </c>
    </row>
    <row r="29" spans="1:11" ht="13.5" thickTop="1"/>
    <row r="47" spans="1:11">
      <c r="A47" s="3328"/>
      <c r="B47" s="3328"/>
      <c r="C47" s="3328"/>
      <c r="D47" s="3328"/>
      <c r="E47" s="3328"/>
      <c r="F47" s="3328"/>
      <c r="G47" s="3328"/>
      <c r="H47" s="3328"/>
      <c r="I47" s="3328"/>
      <c r="J47" s="3328"/>
      <c r="K47" s="3328"/>
    </row>
    <row r="300" spans="12:12">
      <c r="L300" s="571"/>
    </row>
  </sheetData>
  <mergeCells count="13">
    <mergeCell ref="B8:J8"/>
    <mergeCell ref="B20:J20"/>
    <mergeCell ref="A47:K47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85"/>
  <sheetViews>
    <sheetView rightToLeft="1" view="pageBreakPreview" topLeftCell="A61" zoomScale="80" zoomScaleNormal="60" zoomScaleSheetLayoutView="80" workbookViewId="0">
      <selection activeCell="R101" sqref="R101"/>
    </sheetView>
  </sheetViews>
  <sheetFormatPr defaultRowHeight="18.75"/>
  <cols>
    <col min="1" max="1" width="15.5703125" style="559" customWidth="1"/>
    <col min="2" max="2" width="20.42578125" style="566" customWidth="1"/>
    <col min="3" max="3" width="9.5703125" style="566" customWidth="1"/>
    <col min="4" max="6" width="8.7109375" style="566" customWidth="1"/>
    <col min="7" max="9" width="7.140625" style="566" customWidth="1"/>
    <col min="10" max="12" width="8.7109375" style="566" customWidth="1"/>
    <col min="13" max="13" width="12.140625" style="18" customWidth="1"/>
    <col min="14" max="14" width="25.5703125" style="18" customWidth="1"/>
    <col min="15" max="15" width="16.140625" style="18" customWidth="1"/>
    <col min="16" max="233" width="9.140625" style="18"/>
    <col min="234" max="234" width="14.28515625" style="18" customWidth="1"/>
    <col min="235" max="235" width="25.85546875" style="18" customWidth="1"/>
    <col min="236" max="236" width="10.5703125" style="18" customWidth="1"/>
    <col min="237" max="248" width="9.28515625" style="18" customWidth="1"/>
    <col min="249" max="489" width="9.140625" style="18"/>
    <col min="490" max="490" width="14.28515625" style="18" customWidth="1"/>
    <col min="491" max="491" width="25.85546875" style="18" customWidth="1"/>
    <col min="492" max="492" width="10.5703125" style="18" customWidth="1"/>
    <col min="493" max="504" width="9.28515625" style="18" customWidth="1"/>
    <col min="505" max="745" width="9.140625" style="18"/>
    <col min="746" max="746" width="14.28515625" style="18" customWidth="1"/>
    <col min="747" max="747" width="25.85546875" style="18" customWidth="1"/>
    <col min="748" max="748" width="10.5703125" style="18" customWidth="1"/>
    <col min="749" max="760" width="9.28515625" style="18" customWidth="1"/>
    <col min="761" max="1001" width="9.140625" style="18"/>
    <col min="1002" max="1002" width="14.28515625" style="18" customWidth="1"/>
    <col min="1003" max="1003" width="25.85546875" style="18" customWidth="1"/>
    <col min="1004" max="1004" width="10.5703125" style="18" customWidth="1"/>
    <col min="1005" max="1016" width="9.28515625" style="18" customWidth="1"/>
    <col min="1017" max="1257" width="9.140625" style="18"/>
    <col min="1258" max="1258" width="14.28515625" style="18" customWidth="1"/>
    <col min="1259" max="1259" width="25.85546875" style="18" customWidth="1"/>
    <col min="1260" max="1260" width="10.5703125" style="18" customWidth="1"/>
    <col min="1261" max="1272" width="9.28515625" style="18" customWidth="1"/>
    <col min="1273" max="1513" width="9.140625" style="18"/>
    <col min="1514" max="1514" width="14.28515625" style="18" customWidth="1"/>
    <col min="1515" max="1515" width="25.85546875" style="18" customWidth="1"/>
    <col min="1516" max="1516" width="10.5703125" style="18" customWidth="1"/>
    <col min="1517" max="1528" width="9.28515625" style="18" customWidth="1"/>
    <col min="1529" max="1769" width="9.140625" style="18"/>
    <col min="1770" max="1770" width="14.28515625" style="18" customWidth="1"/>
    <col min="1771" max="1771" width="25.85546875" style="18" customWidth="1"/>
    <col min="1772" max="1772" width="10.5703125" style="18" customWidth="1"/>
    <col min="1773" max="1784" width="9.28515625" style="18" customWidth="1"/>
    <col min="1785" max="2025" width="9.140625" style="18"/>
    <col min="2026" max="2026" width="14.28515625" style="18" customWidth="1"/>
    <col min="2027" max="2027" width="25.85546875" style="18" customWidth="1"/>
    <col min="2028" max="2028" width="10.5703125" style="18" customWidth="1"/>
    <col min="2029" max="2040" width="9.28515625" style="18" customWidth="1"/>
    <col min="2041" max="2281" width="9.140625" style="18"/>
    <col min="2282" max="2282" width="14.28515625" style="18" customWidth="1"/>
    <col min="2283" max="2283" width="25.85546875" style="18" customWidth="1"/>
    <col min="2284" max="2284" width="10.5703125" style="18" customWidth="1"/>
    <col min="2285" max="2296" width="9.28515625" style="18" customWidth="1"/>
    <col min="2297" max="2537" width="9.140625" style="18"/>
    <col min="2538" max="2538" width="14.28515625" style="18" customWidth="1"/>
    <col min="2539" max="2539" width="25.85546875" style="18" customWidth="1"/>
    <col min="2540" max="2540" width="10.5703125" style="18" customWidth="1"/>
    <col min="2541" max="2552" width="9.28515625" style="18" customWidth="1"/>
    <col min="2553" max="2793" width="9.140625" style="18"/>
    <col min="2794" max="2794" width="14.28515625" style="18" customWidth="1"/>
    <col min="2795" max="2795" width="25.85546875" style="18" customWidth="1"/>
    <col min="2796" max="2796" width="10.5703125" style="18" customWidth="1"/>
    <col min="2797" max="2808" width="9.28515625" style="18" customWidth="1"/>
    <col min="2809" max="3049" width="9.140625" style="18"/>
    <col min="3050" max="3050" width="14.28515625" style="18" customWidth="1"/>
    <col min="3051" max="3051" width="25.85546875" style="18" customWidth="1"/>
    <col min="3052" max="3052" width="10.5703125" style="18" customWidth="1"/>
    <col min="3053" max="3064" width="9.28515625" style="18" customWidth="1"/>
    <col min="3065" max="3305" width="9.140625" style="18"/>
    <col min="3306" max="3306" width="14.28515625" style="18" customWidth="1"/>
    <col min="3307" max="3307" width="25.85546875" style="18" customWidth="1"/>
    <col min="3308" max="3308" width="10.5703125" style="18" customWidth="1"/>
    <col min="3309" max="3320" width="9.28515625" style="18" customWidth="1"/>
    <col min="3321" max="3561" width="9.140625" style="18"/>
    <col min="3562" max="3562" width="14.28515625" style="18" customWidth="1"/>
    <col min="3563" max="3563" width="25.85546875" style="18" customWidth="1"/>
    <col min="3564" max="3564" width="10.5703125" style="18" customWidth="1"/>
    <col min="3565" max="3576" width="9.28515625" style="18" customWidth="1"/>
    <col min="3577" max="3817" width="9.140625" style="18"/>
    <col min="3818" max="3818" width="14.28515625" style="18" customWidth="1"/>
    <col min="3819" max="3819" width="25.85546875" style="18" customWidth="1"/>
    <col min="3820" max="3820" width="10.5703125" style="18" customWidth="1"/>
    <col min="3821" max="3832" width="9.28515625" style="18" customWidth="1"/>
    <col min="3833" max="4073" width="9.140625" style="18"/>
    <col min="4074" max="4074" width="14.28515625" style="18" customWidth="1"/>
    <col min="4075" max="4075" width="25.85546875" style="18" customWidth="1"/>
    <col min="4076" max="4076" width="10.5703125" style="18" customWidth="1"/>
    <col min="4077" max="4088" width="9.28515625" style="18" customWidth="1"/>
    <col min="4089" max="4329" width="9.140625" style="18"/>
    <col min="4330" max="4330" width="14.28515625" style="18" customWidth="1"/>
    <col min="4331" max="4331" width="25.85546875" style="18" customWidth="1"/>
    <col min="4332" max="4332" width="10.5703125" style="18" customWidth="1"/>
    <col min="4333" max="4344" width="9.28515625" style="18" customWidth="1"/>
    <col min="4345" max="4585" width="9.140625" style="18"/>
    <col min="4586" max="4586" width="14.28515625" style="18" customWidth="1"/>
    <col min="4587" max="4587" width="25.85546875" style="18" customWidth="1"/>
    <col min="4588" max="4588" width="10.5703125" style="18" customWidth="1"/>
    <col min="4589" max="4600" width="9.28515625" style="18" customWidth="1"/>
    <col min="4601" max="4841" width="9.140625" style="18"/>
    <col min="4842" max="4842" width="14.28515625" style="18" customWidth="1"/>
    <col min="4843" max="4843" width="25.85546875" style="18" customWidth="1"/>
    <col min="4844" max="4844" width="10.5703125" style="18" customWidth="1"/>
    <col min="4845" max="4856" width="9.28515625" style="18" customWidth="1"/>
    <col min="4857" max="5097" width="9.140625" style="18"/>
    <col min="5098" max="5098" width="14.28515625" style="18" customWidth="1"/>
    <col min="5099" max="5099" width="25.85546875" style="18" customWidth="1"/>
    <col min="5100" max="5100" width="10.5703125" style="18" customWidth="1"/>
    <col min="5101" max="5112" width="9.28515625" style="18" customWidth="1"/>
    <col min="5113" max="5353" width="9.140625" style="18"/>
    <col min="5354" max="5354" width="14.28515625" style="18" customWidth="1"/>
    <col min="5355" max="5355" width="25.85546875" style="18" customWidth="1"/>
    <col min="5356" max="5356" width="10.5703125" style="18" customWidth="1"/>
    <col min="5357" max="5368" width="9.28515625" style="18" customWidth="1"/>
    <col min="5369" max="5609" width="9.140625" style="18"/>
    <col min="5610" max="5610" width="14.28515625" style="18" customWidth="1"/>
    <col min="5611" max="5611" width="25.85546875" style="18" customWidth="1"/>
    <col min="5612" max="5612" width="10.5703125" style="18" customWidth="1"/>
    <col min="5613" max="5624" width="9.28515625" style="18" customWidth="1"/>
    <col min="5625" max="5865" width="9.140625" style="18"/>
    <col min="5866" max="5866" width="14.28515625" style="18" customWidth="1"/>
    <col min="5867" max="5867" width="25.85546875" style="18" customWidth="1"/>
    <col min="5868" max="5868" width="10.5703125" style="18" customWidth="1"/>
    <col min="5869" max="5880" width="9.28515625" style="18" customWidth="1"/>
    <col min="5881" max="6121" width="9.140625" style="18"/>
    <col min="6122" max="6122" width="14.28515625" style="18" customWidth="1"/>
    <col min="6123" max="6123" width="25.85546875" style="18" customWidth="1"/>
    <col min="6124" max="6124" width="10.5703125" style="18" customWidth="1"/>
    <col min="6125" max="6136" width="9.28515625" style="18" customWidth="1"/>
    <col min="6137" max="6377" width="9.140625" style="18"/>
    <col min="6378" max="6378" width="14.28515625" style="18" customWidth="1"/>
    <col min="6379" max="6379" width="25.85546875" style="18" customWidth="1"/>
    <col min="6380" max="6380" width="10.5703125" style="18" customWidth="1"/>
    <col min="6381" max="6392" width="9.28515625" style="18" customWidth="1"/>
    <col min="6393" max="6633" width="9.140625" style="18"/>
    <col min="6634" max="6634" width="14.28515625" style="18" customWidth="1"/>
    <col min="6635" max="6635" width="25.85546875" style="18" customWidth="1"/>
    <col min="6636" max="6636" width="10.5703125" style="18" customWidth="1"/>
    <col min="6637" max="6648" width="9.28515625" style="18" customWidth="1"/>
    <col min="6649" max="6889" width="9.140625" style="18"/>
    <col min="6890" max="6890" width="14.28515625" style="18" customWidth="1"/>
    <col min="6891" max="6891" width="25.85546875" style="18" customWidth="1"/>
    <col min="6892" max="6892" width="10.5703125" style="18" customWidth="1"/>
    <col min="6893" max="6904" width="9.28515625" style="18" customWidth="1"/>
    <col min="6905" max="7145" width="9.140625" style="18"/>
    <col min="7146" max="7146" width="14.28515625" style="18" customWidth="1"/>
    <col min="7147" max="7147" width="25.85546875" style="18" customWidth="1"/>
    <col min="7148" max="7148" width="10.5703125" style="18" customWidth="1"/>
    <col min="7149" max="7160" width="9.28515625" style="18" customWidth="1"/>
    <col min="7161" max="7401" width="9.140625" style="18"/>
    <col min="7402" max="7402" width="14.28515625" style="18" customWidth="1"/>
    <col min="7403" max="7403" width="25.85546875" style="18" customWidth="1"/>
    <col min="7404" max="7404" width="10.5703125" style="18" customWidth="1"/>
    <col min="7405" max="7416" width="9.28515625" style="18" customWidth="1"/>
    <col min="7417" max="7657" width="9.140625" style="18"/>
    <col min="7658" max="7658" width="14.28515625" style="18" customWidth="1"/>
    <col min="7659" max="7659" width="25.85546875" style="18" customWidth="1"/>
    <col min="7660" max="7660" width="10.5703125" style="18" customWidth="1"/>
    <col min="7661" max="7672" width="9.28515625" style="18" customWidth="1"/>
    <col min="7673" max="7913" width="9.140625" style="18"/>
    <col min="7914" max="7914" width="14.28515625" style="18" customWidth="1"/>
    <col min="7915" max="7915" width="25.85546875" style="18" customWidth="1"/>
    <col min="7916" max="7916" width="10.5703125" style="18" customWidth="1"/>
    <col min="7917" max="7928" width="9.28515625" style="18" customWidth="1"/>
    <col min="7929" max="8169" width="9.140625" style="18"/>
    <col min="8170" max="8170" width="14.28515625" style="18" customWidth="1"/>
    <col min="8171" max="8171" width="25.85546875" style="18" customWidth="1"/>
    <col min="8172" max="8172" width="10.5703125" style="18" customWidth="1"/>
    <col min="8173" max="8184" width="9.28515625" style="18" customWidth="1"/>
    <col min="8185" max="8425" width="9.140625" style="18"/>
    <col min="8426" max="8426" width="14.28515625" style="18" customWidth="1"/>
    <col min="8427" max="8427" width="25.85546875" style="18" customWidth="1"/>
    <col min="8428" max="8428" width="10.5703125" style="18" customWidth="1"/>
    <col min="8429" max="8440" width="9.28515625" style="18" customWidth="1"/>
    <col min="8441" max="8681" width="9.140625" style="18"/>
    <col min="8682" max="8682" width="14.28515625" style="18" customWidth="1"/>
    <col min="8683" max="8683" width="25.85546875" style="18" customWidth="1"/>
    <col min="8684" max="8684" width="10.5703125" style="18" customWidth="1"/>
    <col min="8685" max="8696" width="9.28515625" style="18" customWidth="1"/>
    <col min="8697" max="8937" width="9.140625" style="18"/>
    <col min="8938" max="8938" width="14.28515625" style="18" customWidth="1"/>
    <col min="8939" max="8939" width="25.85546875" style="18" customWidth="1"/>
    <col min="8940" max="8940" width="10.5703125" style="18" customWidth="1"/>
    <col min="8941" max="8952" width="9.28515625" style="18" customWidth="1"/>
    <col min="8953" max="9193" width="9.140625" style="18"/>
    <col min="9194" max="9194" width="14.28515625" style="18" customWidth="1"/>
    <col min="9195" max="9195" width="25.85546875" style="18" customWidth="1"/>
    <col min="9196" max="9196" width="10.5703125" style="18" customWidth="1"/>
    <col min="9197" max="9208" width="9.28515625" style="18" customWidth="1"/>
    <col min="9209" max="9449" width="9.140625" style="18"/>
    <col min="9450" max="9450" width="14.28515625" style="18" customWidth="1"/>
    <col min="9451" max="9451" width="25.85546875" style="18" customWidth="1"/>
    <col min="9452" max="9452" width="10.5703125" style="18" customWidth="1"/>
    <col min="9453" max="9464" width="9.28515625" style="18" customWidth="1"/>
    <col min="9465" max="9705" width="9.140625" style="18"/>
    <col min="9706" max="9706" width="14.28515625" style="18" customWidth="1"/>
    <col min="9707" max="9707" width="25.85546875" style="18" customWidth="1"/>
    <col min="9708" max="9708" width="10.5703125" style="18" customWidth="1"/>
    <col min="9709" max="9720" width="9.28515625" style="18" customWidth="1"/>
    <col min="9721" max="9961" width="9.140625" style="18"/>
    <col min="9962" max="9962" width="14.28515625" style="18" customWidth="1"/>
    <col min="9963" max="9963" width="25.85546875" style="18" customWidth="1"/>
    <col min="9964" max="9964" width="10.5703125" style="18" customWidth="1"/>
    <col min="9965" max="9976" width="9.28515625" style="18" customWidth="1"/>
    <col min="9977" max="10217" width="9.140625" style="18"/>
    <col min="10218" max="10218" width="14.28515625" style="18" customWidth="1"/>
    <col min="10219" max="10219" width="25.85546875" style="18" customWidth="1"/>
    <col min="10220" max="10220" width="10.5703125" style="18" customWidth="1"/>
    <col min="10221" max="10232" width="9.28515625" style="18" customWidth="1"/>
    <col min="10233" max="10473" width="9.140625" style="18"/>
    <col min="10474" max="10474" width="14.28515625" style="18" customWidth="1"/>
    <col min="10475" max="10475" width="25.85546875" style="18" customWidth="1"/>
    <col min="10476" max="10476" width="10.5703125" style="18" customWidth="1"/>
    <col min="10477" max="10488" width="9.28515625" style="18" customWidth="1"/>
    <col min="10489" max="10729" width="9.140625" style="18"/>
    <col min="10730" max="10730" width="14.28515625" style="18" customWidth="1"/>
    <col min="10731" max="10731" width="25.85546875" style="18" customWidth="1"/>
    <col min="10732" max="10732" width="10.5703125" style="18" customWidth="1"/>
    <col min="10733" max="10744" width="9.28515625" style="18" customWidth="1"/>
    <col min="10745" max="10985" width="9.140625" style="18"/>
    <col min="10986" max="10986" width="14.28515625" style="18" customWidth="1"/>
    <col min="10987" max="10987" width="25.85546875" style="18" customWidth="1"/>
    <col min="10988" max="10988" width="10.5703125" style="18" customWidth="1"/>
    <col min="10989" max="11000" width="9.28515625" style="18" customWidth="1"/>
    <col min="11001" max="11241" width="9.140625" style="18"/>
    <col min="11242" max="11242" width="14.28515625" style="18" customWidth="1"/>
    <col min="11243" max="11243" width="25.85546875" style="18" customWidth="1"/>
    <col min="11244" max="11244" width="10.5703125" style="18" customWidth="1"/>
    <col min="11245" max="11256" width="9.28515625" style="18" customWidth="1"/>
    <col min="11257" max="11497" width="9.140625" style="18"/>
    <col min="11498" max="11498" width="14.28515625" style="18" customWidth="1"/>
    <col min="11499" max="11499" width="25.85546875" style="18" customWidth="1"/>
    <col min="11500" max="11500" width="10.5703125" style="18" customWidth="1"/>
    <col min="11501" max="11512" width="9.28515625" style="18" customWidth="1"/>
    <col min="11513" max="11753" width="9.140625" style="18"/>
    <col min="11754" max="11754" width="14.28515625" style="18" customWidth="1"/>
    <col min="11755" max="11755" width="25.85546875" style="18" customWidth="1"/>
    <col min="11756" max="11756" width="10.5703125" style="18" customWidth="1"/>
    <col min="11757" max="11768" width="9.28515625" style="18" customWidth="1"/>
    <col min="11769" max="12009" width="9.140625" style="18"/>
    <col min="12010" max="12010" width="14.28515625" style="18" customWidth="1"/>
    <col min="12011" max="12011" width="25.85546875" style="18" customWidth="1"/>
    <col min="12012" max="12012" width="10.5703125" style="18" customWidth="1"/>
    <col min="12013" max="12024" width="9.28515625" style="18" customWidth="1"/>
    <col min="12025" max="12265" width="9.140625" style="18"/>
    <col min="12266" max="12266" width="14.28515625" style="18" customWidth="1"/>
    <col min="12267" max="12267" width="25.85546875" style="18" customWidth="1"/>
    <col min="12268" max="12268" width="10.5703125" style="18" customWidth="1"/>
    <col min="12269" max="12280" width="9.28515625" style="18" customWidth="1"/>
    <col min="12281" max="12521" width="9.140625" style="18"/>
    <col min="12522" max="12522" width="14.28515625" style="18" customWidth="1"/>
    <col min="12523" max="12523" width="25.85546875" style="18" customWidth="1"/>
    <col min="12524" max="12524" width="10.5703125" style="18" customWidth="1"/>
    <col min="12525" max="12536" width="9.28515625" style="18" customWidth="1"/>
    <col min="12537" max="12777" width="9.140625" style="18"/>
    <col min="12778" max="12778" width="14.28515625" style="18" customWidth="1"/>
    <col min="12779" max="12779" width="25.85546875" style="18" customWidth="1"/>
    <col min="12780" max="12780" width="10.5703125" style="18" customWidth="1"/>
    <col min="12781" max="12792" width="9.28515625" style="18" customWidth="1"/>
    <col min="12793" max="13033" width="9.140625" style="18"/>
    <col min="13034" max="13034" width="14.28515625" style="18" customWidth="1"/>
    <col min="13035" max="13035" width="25.85546875" style="18" customWidth="1"/>
    <col min="13036" max="13036" width="10.5703125" style="18" customWidth="1"/>
    <col min="13037" max="13048" width="9.28515625" style="18" customWidth="1"/>
    <col min="13049" max="13289" width="9.140625" style="18"/>
    <col min="13290" max="13290" width="14.28515625" style="18" customWidth="1"/>
    <col min="13291" max="13291" width="25.85546875" style="18" customWidth="1"/>
    <col min="13292" max="13292" width="10.5703125" style="18" customWidth="1"/>
    <col min="13293" max="13304" width="9.28515625" style="18" customWidth="1"/>
    <col min="13305" max="13545" width="9.140625" style="18"/>
    <col min="13546" max="13546" width="14.28515625" style="18" customWidth="1"/>
    <col min="13547" max="13547" width="25.85546875" style="18" customWidth="1"/>
    <col min="13548" max="13548" width="10.5703125" style="18" customWidth="1"/>
    <col min="13549" max="13560" width="9.28515625" style="18" customWidth="1"/>
    <col min="13561" max="13801" width="9.140625" style="18"/>
    <col min="13802" max="13802" width="14.28515625" style="18" customWidth="1"/>
    <col min="13803" max="13803" width="25.85546875" style="18" customWidth="1"/>
    <col min="13804" max="13804" width="10.5703125" style="18" customWidth="1"/>
    <col min="13805" max="13816" width="9.28515625" style="18" customWidth="1"/>
    <col min="13817" max="14057" width="9.140625" style="18"/>
    <col min="14058" max="14058" width="14.28515625" style="18" customWidth="1"/>
    <col min="14059" max="14059" width="25.85546875" style="18" customWidth="1"/>
    <col min="14060" max="14060" width="10.5703125" style="18" customWidth="1"/>
    <col min="14061" max="14072" width="9.28515625" style="18" customWidth="1"/>
    <col min="14073" max="14313" width="9.140625" style="18"/>
    <col min="14314" max="14314" width="14.28515625" style="18" customWidth="1"/>
    <col min="14315" max="14315" width="25.85546875" style="18" customWidth="1"/>
    <col min="14316" max="14316" width="10.5703125" style="18" customWidth="1"/>
    <col min="14317" max="14328" width="9.28515625" style="18" customWidth="1"/>
    <col min="14329" max="14569" width="9.140625" style="18"/>
    <col min="14570" max="14570" width="14.28515625" style="18" customWidth="1"/>
    <col min="14571" max="14571" width="25.85546875" style="18" customWidth="1"/>
    <col min="14572" max="14572" width="10.5703125" style="18" customWidth="1"/>
    <col min="14573" max="14584" width="9.28515625" style="18" customWidth="1"/>
    <col min="14585" max="14825" width="9.140625" style="18"/>
    <col min="14826" max="14826" width="14.28515625" style="18" customWidth="1"/>
    <col min="14827" max="14827" width="25.85546875" style="18" customWidth="1"/>
    <col min="14828" max="14828" width="10.5703125" style="18" customWidth="1"/>
    <col min="14829" max="14840" width="9.28515625" style="18" customWidth="1"/>
    <col min="14841" max="15081" width="9.140625" style="18"/>
    <col min="15082" max="15082" width="14.28515625" style="18" customWidth="1"/>
    <col min="15083" max="15083" width="25.85546875" style="18" customWidth="1"/>
    <col min="15084" max="15084" width="10.5703125" style="18" customWidth="1"/>
    <col min="15085" max="15096" width="9.28515625" style="18" customWidth="1"/>
    <col min="15097" max="15337" width="9.140625" style="18"/>
    <col min="15338" max="15338" width="14.28515625" style="18" customWidth="1"/>
    <col min="15339" max="15339" width="25.85546875" style="18" customWidth="1"/>
    <col min="15340" max="15340" width="10.5703125" style="18" customWidth="1"/>
    <col min="15341" max="15352" width="9.28515625" style="18" customWidth="1"/>
    <col min="15353" max="15593" width="9.140625" style="18"/>
    <col min="15594" max="15594" width="14.28515625" style="18" customWidth="1"/>
    <col min="15595" max="15595" width="25.85546875" style="18" customWidth="1"/>
    <col min="15596" max="15596" width="10.5703125" style="18" customWidth="1"/>
    <col min="15597" max="15608" width="9.28515625" style="18" customWidth="1"/>
    <col min="15609" max="15849" width="9.140625" style="18"/>
    <col min="15850" max="15850" width="14.28515625" style="18" customWidth="1"/>
    <col min="15851" max="15851" width="25.85546875" style="18" customWidth="1"/>
    <col min="15852" max="15852" width="10.5703125" style="18" customWidth="1"/>
    <col min="15853" max="15864" width="9.28515625" style="18" customWidth="1"/>
    <col min="15865" max="16105" width="9.140625" style="18"/>
    <col min="16106" max="16106" width="14.28515625" style="18" customWidth="1"/>
    <col min="16107" max="16107" width="25.85546875" style="18" customWidth="1"/>
    <col min="16108" max="16108" width="10.5703125" style="18" customWidth="1"/>
    <col min="16109" max="16120" width="9.28515625" style="18" customWidth="1"/>
    <col min="16121" max="16384" width="9.140625" style="18"/>
  </cols>
  <sheetData>
    <row r="1" spans="1:15" s="349" customFormat="1" ht="22.5" customHeight="1">
      <c r="A1" s="2693" t="s">
        <v>1955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s="349" customFormat="1" ht="31.5" customHeight="1">
      <c r="A2" s="3274" t="s">
        <v>1956</v>
      </c>
      <c r="B2" s="3274"/>
      <c r="C2" s="3274"/>
      <c r="D2" s="3274"/>
      <c r="E2" s="3274"/>
      <c r="F2" s="3274"/>
      <c r="G2" s="3274"/>
      <c r="H2" s="3274"/>
      <c r="I2" s="3274"/>
      <c r="J2" s="3274"/>
      <c r="K2" s="3274"/>
      <c r="L2" s="3274"/>
      <c r="M2" s="3274"/>
      <c r="N2" s="3274"/>
      <c r="O2" s="3274"/>
    </row>
    <row r="3" spans="1:15" s="182" customFormat="1" ht="15.75" customHeight="1" thickBot="1">
      <c r="A3" s="20" t="s">
        <v>2278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349"/>
      <c r="O3" s="78" t="s">
        <v>807</v>
      </c>
    </row>
    <row r="4" spans="1:15" s="3" customFormat="1" ht="19.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696" t="s">
        <v>503</v>
      </c>
      <c r="N4" s="2696" t="s">
        <v>509</v>
      </c>
      <c r="O4" s="2696" t="s">
        <v>502</v>
      </c>
    </row>
    <row r="5" spans="1:15" s="3" customFormat="1" ht="17.25" customHeight="1">
      <c r="A5" s="2690"/>
      <c r="B5" s="2690"/>
      <c r="C5" s="2690"/>
      <c r="D5" s="1009"/>
      <c r="E5" s="1009" t="s">
        <v>1673</v>
      </c>
      <c r="F5" s="1009"/>
      <c r="G5" s="1009"/>
      <c r="H5" s="1009" t="s">
        <v>463</v>
      </c>
      <c r="I5" s="1009"/>
      <c r="J5" s="1009"/>
      <c r="K5" s="1009" t="s">
        <v>464</v>
      </c>
      <c r="L5" s="1009"/>
      <c r="M5" s="2697"/>
      <c r="N5" s="2697"/>
      <c r="O5" s="2697"/>
    </row>
    <row r="6" spans="1:15" s="3" customFormat="1" ht="15.75" customHeight="1">
      <c r="A6" s="2690"/>
      <c r="B6" s="2690"/>
      <c r="C6" s="2690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7"/>
      <c r="N6" s="2697"/>
      <c r="O6" s="2697"/>
    </row>
    <row r="7" spans="1:15" s="3" customFormat="1" ht="17.25" customHeight="1" thickBot="1">
      <c r="A7" s="2707"/>
      <c r="B7" s="2707"/>
      <c r="C7" s="2707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8"/>
      <c r="N7" s="2698"/>
      <c r="O7" s="2698"/>
    </row>
    <row r="8" spans="1:15" ht="21" customHeight="1">
      <c r="A8" s="746" t="s">
        <v>48</v>
      </c>
      <c r="B8" s="781"/>
      <c r="C8" s="781"/>
      <c r="D8" s="572"/>
      <c r="E8" s="572"/>
      <c r="F8" s="572"/>
      <c r="G8" s="572"/>
      <c r="H8" s="572"/>
      <c r="I8" s="572"/>
      <c r="J8" s="572"/>
      <c r="K8" s="572"/>
      <c r="L8" s="572"/>
      <c r="M8" s="843"/>
      <c r="N8" s="3215" t="s">
        <v>504</v>
      </c>
      <c r="O8" s="3215"/>
    </row>
    <row r="9" spans="1:15" ht="21" customHeight="1">
      <c r="A9" s="770" t="s">
        <v>56</v>
      </c>
      <c r="B9" s="747" t="s">
        <v>70</v>
      </c>
      <c r="C9" s="747"/>
      <c r="D9" s="403">
        <v>29</v>
      </c>
      <c r="E9" s="403">
        <v>37</v>
      </c>
      <c r="F9" s="383">
        <v>66</v>
      </c>
      <c r="G9" s="383">
        <v>0</v>
      </c>
      <c r="H9" s="383">
        <v>0</v>
      </c>
      <c r="I9" s="383">
        <v>0</v>
      </c>
      <c r="J9" s="383">
        <f>SUM(G9,D9)</f>
        <v>29</v>
      </c>
      <c r="K9" s="383">
        <f t="shared" ref="K9:L13" si="0">SUM(H9,E9)</f>
        <v>37</v>
      </c>
      <c r="L9" s="383">
        <f t="shared" si="0"/>
        <v>66</v>
      </c>
      <c r="M9" s="751"/>
      <c r="N9" s="814" t="s">
        <v>506</v>
      </c>
      <c r="O9" s="844" t="s">
        <v>589</v>
      </c>
    </row>
    <row r="10" spans="1:15" ht="21" customHeight="1">
      <c r="A10" s="770" t="s">
        <v>59</v>
      </c>
      <c r="B10" s="747" t="s">
        <v>70</v>
      </c>
      <c r="C10" s="747"/>
      <c r="D10" s="403">
        <v>15</v>
      </c>
      <c r="E10" s="403">
        <v>46</v>
      </c>
      <c r="F10" s="383">
        <v>61</v>
      </c>
      <c r="G10" s="383">
        <v>0</v>
      </c>
      <c r="H10" s="383">
        <v>0</v>
      </c>
      <c r="I10" s="383">
        <v>0</v>
      </c>
      <c r="J10" s="383">
        <f t="shared" ref="J10:J13" si="1">SUM(G10,D10)</f>
        <v>15</v>
      </c>
      <c r="K10" s="383">
        <f t="shared" si="0"/>
        <v>46</v>
      </c>
      <c r="L10" s="383">
        <f t="shared" si="0"/>
        <v>61</v>
      </c>
      <c r="M10" s="751"/>
      <c r="N10" s="814" t="s">
        <v>506</v>
      </c>
      <c r="O10" s="844" t="s">
        <v>482</v>
      </c>
    </row>
    <row r="11" spans="1:15" ht="21" customHeight="1">
      <c r="A11" s="2736" t="s">
        <v>60</v>
      </c>
      <c r="B11" s="747" t="s">
        <v>187</v>
      </c>
      <c r="C11" s="747"/>
      <c r="D11" s="403">
        <v>47</v>
      </c>
      <c r="E11" s="403">
        <v>38</v>
      </c>
      <c r="F11" s="383">
        <v>85</v>
      </c>
      <c r="G11" s="383">
        <v>0</v>
      </c>
      <c r="H11" s="383">
        <v>0</v>
      </c>
      <c r="I11" s="383">
        <v>0</v>
      </c>
      <c r="J11" s="383">
        <f t="shared" si="1"/>
        <v>47</v>
      </c>
      <c r="K11" s="383">
        <f t="shared" si="0"/>
        <v>38</v>
      </c>
      <c r="L11" s="383">
        <f t="shared" si="0"/>
        <v>85</v>
      </c>
      <c r="M11" s="751"/>
      <c r="N11" s="751" t="s">
        <v>592</v>
      </c>
      <c r="O11" s="3342" t="s">
        <v>483</v>
      </c>
    </row>
    <row r="12" spans="1:15" ht="21" customHeight="1">
      <c r="A12" s="3054"/>
      <c r="B12" s="747" t="s">
        <v>1122</v>
      </c>
      <c r="C12" s="747"/>
      <c r="D12" s="403">
        <v>45</v>
      </c>
      <c r="E12" s="403">
        <v>30</v>
      </c>
      <c r="F12" s="383">
        <v>75</v>
      </c>
      <c r="G12" s="383">
        <v>0</v>
      </c>
      <c r="H12" s="383">
        <v>0</v>
      </c>
      <c r="I12" s="383">
        <v>0</v>
      </c>
      <c r="J12" s="383">
        <f t="shared" si="1"/>
        <v>45</v>
      </c>
      <c r="K12" s="383">
        <f t="shared" si="0"/>
        <v>30</v>
      </c>
      <c r="L12" s="383">
        <f t="shared" si="0"/>
        <v>75</v>
      </c>
      <c r="M12" s="751"/>
      <c r="N12" s="751" t="s">
        <v>1123</v>
      </c>
      <c r="O12" s="3343"/>
    </row>
    <row r="13" spans="1:15" ht="21" customHeight="1">
      <c r="A13" s="3054"/>
      <c r="B13" s="747" t="s">
        <v>188</v>
      </c>
      <c r="C13" s="1821"/>
      <c r="D13" s="403">
        <v>27</v>
      </c>
      <c r="E13" s="403">
        <v>19</v>
      </c>
      <c r="F13" s="383">
        <v>46</v>
      </c>
      <c r="G13" s="383">
        <v>0</v>
      </c>
      <c r="H13" s="383">
        <v>0</v>
      </c>
      <c r="I13" s="383">
        <v>0</v>
      </c>
      <c r="J13" s="383">
        <f t="shared" si="1"/>
        <v>27</v>
      </c>
      <c r="K13" s="383">
        <f t="shared" si="0"/>
        <v>19</v>
      </c>
      <c r="L13" s="383">
        <f t="shared" si="0"/>
        <v>46</v>
      </c>
      <c r="M13" s="1832"/>
      <c r="N13" s="477" t="s">
        <v>1287</v>
      </c>
      <c r="O13" s="3343"/>
    </row>
    <row r="14" spans="1:15" ht="21" customHeight="1">
      <c r="A14" s="2952"/>
      <c r="B14" s="1821" t="s">
        <v>1950</v>
      </c>
      <c r="C14" s="1821"/>
      <c r="D14" s="1837">
        <v>19</v>
      </c>
      <c r="E14" s="1837">
        <v>19</v>
      </c>
      <c r="F14" s="1821">
        <v>38</v>
      </c>
      <c r="G14" s="1821">
        <v>0</v>
      </c>
      <c r="H14" s="1821">
        <v>0</v>
      </c>
      <c r="I14" s="1821">
        <v>0</v>
      </c>
      <c r="J14" s="1821">
        <f t="shared" ref="J14" si="2">SUM(G14,D14)</f>
        <v>19</v>
      </c>
      <c r="K14" s="1821">
        <f t="shared" ref="K14" si="3">SUM(H14,E14)</f>
        <v>19</v>
      </c>
      <c r="L14" s="1821">
        <f t="shared" ref="L14" si="4">SUM(I14,F14)</f>
        <v>38</v>
      </c>
      <c r="M14" s="1832"/>
      <c r="N14" s="477" t="s">
        <v>635</v>
      </c>
      <c r="O14" s="3019"/>
    </row>
    <row r="15" spans="1:15" ht="21" customHeight="1">
      <c r="A15" s="2706" t="s">
        <v>219</v>
      </c>
      <c r="B15" s="2706"/>
      <c r="C15" s="747"/>
      <c r="D15" s="403">
        <f>SUM(D11:D14)</f>
        <v>138</v>
      </c>
      <c r="E15" s="1837">
        <f t="shared" ref="E15:L15" si="5">SUM(E11:E14)</f>
        <v>106</v>
      </c>
      <c r="F15" s="1837">
        <f t="shared" si="5"/>
        <v>244</v>
      </c>
      <c r="G15" s="1837">
        <f t="shared" si="5"/>
        <v>0</v>
      </c>
      <c r="H15" s="1837">
        <f t="shared" si="5"/>
        <v>0</v>
      </c>
      <c r="I15" s="1837">
        <f t="shared" si="5"/>
        <v>0</v>
      </c>
      <c r="J15" s="1837">
        <f t="shared" si="5"/>
        <v>138</v>
      </c>
      <c r="K15" s="1837">
        <f t="shared" si="5"/>
        <v>106</v>
      </c>
      <c r="L15" s="1837">
        <f t="shared" si="5"/>
        <v>244</v>
      </c>
      <c r="M15" s="751"/>
      <c r="N15" s="3006" t="s">
        <v>2348</v>
      </c>
      <c r="O15" s="3006"/>
    </row>
    <row r="16" spans="1:15" ht="21" customHeight="1">
      <c r="A16" s="2736" t="s">
        <v>61</v>
      </c>
      <c r="B16" s="747" t="s">
        <v>232</v>
      </c>
      <c r="C16" s="747"/>
      <c r="D16" s="403">
        <v>15</v>
      </c>
      <c r="E16" s="403">
        <v>31</v>
      </c>
      <c r="F16" s="383">
        <v>46</v>
      </c>
      <c r="G16" s="383">
        <v>0</v>
      </c>
      <c r="H16" s="383">
        <v>0</v>
      </c>
      <c r="I16" s="383">
        <v>0</v>
      </c>
      <c r="J16" s="383">
        <f>SUM(G16,D16)</f>
        <v>15</v>
      </c>
      <c r="K16" s="383">
        <f t="shared" ref="K16:L19" si="6">SUM(H16,E16)</f>
        <v>31</v>
      </c>
      <c r="L16" s="383">
        <f t="shared" si="6"/>
        <v>46</v>
      </c>
      <c r="M16" s="751"/>
      <c r="N16" s="751" t="s">
        <v>512</v>
      </c>
      <c r="O16" s="3342" t="s">
        <v>485</v>
      </c>
    </row>
    <row r="17" spans="1:15" ht="21" customHeight="1">
      <c r="A17" s="3054"/>
      <c r="B17" s="747" t="s">
        <v>1288</v>
      </c>
      <c r="C17" s="747"/>
      <c r="D17" s="403">
        <v>27</v>
      </c>
      <c r="E17" s="403">
        <v>17</v>
      </c>
      <c r="F17" s="383">
        <v>44</v>
      </c>
      <c r="G17" s="383">
        <v>0</v>
      </c>
      <c r="H17" s="383">
        <v>0</v>
      </c>
      <c r="I17" s="383">
        <v>0</v>
      </c>
      <c r="J17" s="383">
        <f t="shared" ref="J17:J19" si="7">SUM(G17,D17)</f>
        <v>27</v>
      </c>
      <c r="K17" s="383">
        <f t="shared" si="6"/>
        <v>17</v>
      </c>
      <c r="L17" s="383">
        <f t="shared" si="6"/>
        <v>44</v>
      </c>
      <c r="M17" s="751"/>
      <c r="N17" s="751" t="s">
        <v>514</v>
      </c>
      <c r="O17" s="3343"/>
    </row>
    <row r="18" spans="1:15" ht="21" customHeight="1">
      <c r="A18" s="3054"/>
      <c r="B18" s="762" t="s">
        <v>75</v>
      </c>
      <c r="C18" s="842"/>
      <c r="D18" s="42">
        <v>12</v>
      </c>
      <c r="E18" s="42">
        <v>24</v>
      </c>
      <c r="F18" s="383">
        <v>36</v>
      </c>
      <c r="G18" s="383">
        <v>0</v>
      </c>
      <c r="H18" s="383">
        <v>0</v>
      </c>
      <c r="I18" s="383">
        <v>0</v>
      </c>
      <c r="J18" s="383">
        <f t="shared" si="7"/>
        <v>12</v>
      </c>
      <c r="K18" s="383">
        <f t="shared" si="6"/>
        <v>24</v>
      </c>
      <c r="L18" s="383">
        <f t="shared" si="6"/>
        <v>36</v>
      </c>
      <c r="M18" s="845"/>
      <c r="N18" s="749" t="s">
        <v>518</v>
      </c>
      <c r="O18" s="3343"/>
    </row>
    <row r="19" spans="1:15" ht="21" customHeight="1">
      <c r="A19" s="3054"/>
      <c r="B19" s="1247" t="s">
        <v>233</v>
      </c>
      <c r="C19" s="842"/>
      <c r="D19" s="42">
        <v>11</v>
      </c>
      <c r="E19" s="42">
        <v>18</v>
      </c>
      <c r="F19" s="383">
        <v>29</v>
      </c>
      <c r="G19" s="383">
        <v>0</v>
      </c>
      <c r="H19" s="383">
        <v>0</v>
      </c>
      <c r="I19" s="383">
        <v>0</v>
      </c>
      <c r="J19" s="383">
        <f t="shared" si="7"/>
        <v>11</v>
      </c>
      <c r="K19" s="383">
        <f t="shared" si="6"/>
        <v>18</v>
      </c>
      <c r="L19" s="383">
        <f t="shared" si="6"/>
        <v>29</v>
      </c>
      <c r="M19" s="845"/>
      <c r="N19" s="771" t="s">
        <v>1289</v>
      </c>
      <c r="O19" s="3343"/>
    </row>
    <row r="20" spans="1:15" ht="21" customHeight="1">
      <c r="A20" s="2952"/>
      <c r="B20" s="580" t="s">
        <v>1951</v>
      </c>
      <c r="C20" s="842"/>
      <c r="D20" s="1512">
        <v>12</v>
      </c>
      <c r="E20" s="1512">
        <v>15</v>
      </c>
      <c r="F20" s="1821">
        <v>27</v>
      </c>
      <c r="G20" s="1821">
        <v>0</v>
      </c>
      <c r="H20" s="1821">
        <v>0</v>
      </c>
      <c r="I20" s="1821">
        <v>0</v>
      </c>
      <c r="J20" s="1821">
        <f t="shared" ref="J20" si="8">SUM(G20,D20)</f>
        <v>12</v>
      </c>
      <c r="K20" s="1821">
        <f t="shared" ref="K20" si="9">SUM(H20,E20)</f>
        <v>15</v>
      </c>
      <c r="L20" s="1821">
        <f t="shared" ref="L20" si="10">SUM(I20,F20)</f>
        <v>27</v>
      </c>
      <c r="M20" s="845"/>
      <c r="N20" s="749" t="s">
        <v>2318</v>
      </c>
      <c r="O20" s="3019"/>
    </row>
    <row r="21" spans="1:15" ht="21" customHeight="1">
      <c r="A21" s="2706" t="s">
        <v>219</v>
      </c>
      <c r="B21" s="2706"/>
      <c r="C21" s="747"/>
      <c r="D21" s="403">
        <f>SUM(D16:D20)</f>
        <v>77</v>
      </c>
      <c r="E21" s="1837">
        <f t="shared" ref="E21:L21" si="11">SUM(E16:E20)</f>
        <v>105</v>
      </c>
      <c r="F21" s="1837">
        <f t="shared" si="11"/>
        <v>182</v>
      </c>
      <c r="G21" s="1837">
        <f t="shared" si="11"/>
        <v>0</v>
      </c>
      <c r="H21" s="1837">
        <f t="shared" si="11"/>
        <v>0</v>
      </c>
      <c r="I21" s="1837">
        <f t="shared" si="11"/>
        <v>0</v>
      </c>
      <c r="J21" s="1837">
        <f t="shared" si="11"/>
        <v>77</v>
      </c>
      <c r="K21" s="1837">
        <f t="shared" si="11"/>
        <v>105</v>
      </c>
      <c r="L21" s="1837">
        <f t="shared" si="11"/>
        <v>182</v>
      </c>
      <c r="M21" s="776"/>
      <c r="N21" s="3006" t="s">
        <v>2348</v>
      </c>
      <c r="O21" s="3006"/>
    </row>
    <row r="22" spans="1:15" ht="21" customHeight="1">
      <c r="A22" s="2703" t="s">
        <v>63</v>
      </c>
      <c r="B22" s="747" t="s">
        <v>77</v>
      </c>
      <c r="C22" s="747"/>
      <c r="D22" s="403">
        <v>4</v>
      </c>
      <c r="E22" s="403">
        <v>29</v>
      </c>
      <c r="F22" s="403">
        <v>33</v>
      </c>
      <c r="G22" s="403">
        <v>0</v>
      </c>
      <c r="H22" s="403">
        <v>0</v>
      </c>
      <c r="I22" s="403">
        <v>0</v>
      </c>
      <c r="J22" s="403">
        <f>SUM(G22,D22)</f>
        <v>4</v>
      </c>
      <c r="K22" s="403">
        <f t="shared" ref="K22:L27" si="12">SUM(H22,E22)</f>
        <v>29</v>
      </c>
      <c r="L22" s="403">
        <f t="shared" si="12"/>
        <v>33</v>
      </c>
      <c r="M22" s="751"/>
      <c r="N22" s="751" t="s">
        <v>519</v>
      </c>
      <c r="O22" s="2780" t="s">
        <v>487</v>
      </c>
    </row>
    <row r="23" spans="1:15" ht="21" customHeight="1">
      <c r="A23" s="2704"/>
      <c r="B23" s="747" t="s">
        <v>78</v>
      </c>
      <c r="C23" s="747"/>
      <c r="D23" s="403">
        <v>9</v>
      </c>
      <c r="E23" s="403">
        <v>26</v>
      </c>
      <c r="F23" s="403">
        <v>35</v>
      </c>
      <c r="G23" s="403">
        <v>0</v>
      </c>
      <c r="H23" s="403">
        <v>0</v>
      </c>
      <c r="I23" s="403">
        <v>0</v>
      </c>
      <c r="J23" s="403">
        <f t="shared" ref="J23:J27" si="13">SUM(G23,D23)</f>
        <v>9</v>
      </c>
      <c r="K23" s="403">
        <f t="shared" si="12"/>
        <v>26</v>
      </c>
      <c r="L23" s="403">
        <f t="shared" si="12"/>
        <v>35</v>
      </c>
      <c r="M23" s="751"/>
      <c r="N23" s="751" t="s">
        <v>521</v>
      </c>
      <c r="O23" s="2781"/>
    </row>
    <row r="24" spans="1:15" ht="21" customHeight="1">
      <c r="A24" s="2704"/>
      <c r="B24" s="747" t="s">
        <v>79</v>
      </c>
      <c r="C24" s="747"/>
      <c r="D24" s="403">
        <v>9</v>
      </c>
      <c r="E24" s="403">
        <v>36</v>
      </c>
      <c r="F24" s="403">
        <v>45</v>
      </c>
      <c r="G24" s="403">
        <v>0</v>
      </c>
      <c r="H24" s="403">
        <v>0</v>
      </c>
      <c r="I24" s="403">
        <v>0</v>
      </c>
      <c r="J24" s="403">
        <f t="shared" si="13"/>
        <v>9</v>
      </c>
      <c r="K24" s="403">
        <f t="shared" si="12"/>
        <v>36</v>
      </c>
      <c r="L24" s="403">
        <f t="shared" si="12"/>
        <v>45</v>
      </c>
      <c r="M24" s="751"/>
      <c r="N24" s="751" t="s">
        <v>522</v>
      </c>
      <c r="O24" s="2781"/>
    </row>
    <row r="25" spans="1:15" ht="21" customHeight="1">
      <c r="A25" s="2704"/>
      <c r="B25" s="747" t="s">
        <v>80</v>
      </c>
      <c r="C25" s="747"/>
      <c r="D25" s="403">
        <v>25</v>
      </c>
      <c r="E25" s="403">
        <v>31</v>
      </c>
      <c r="F25" s="403">
        <v>56</v>
      </c>
      <c r="G25" s="403">
        <v>0</v>
      </c>
      <c r="H25" s="403">
        <v>0</v>
      </c>
      <c r="I25" s="403">
        <v>0</v>
      </c>
      <c r="J25" s="403">
        <f t="shared" si="13"/>
        <v>25</v>
      </c>
      <c r="K25" s="403">
        <f t="shared" si="12"/>
        <v>31</v>
      </c>
      <c r="L25" s="403">
        <f t="shared" si="12"/>
        <v>56</v>
      </c>
      <c r="M25" s="751"/>
      <c r="N25" s="751" t="s">
        <v>523</v>
      </c>
      <c r="O25" s="2781"/>
    </row>
    <row r="26" spans="1:15" ht="21" customHeight="1">
      <c r="A26" s="2704"/>
      <c r="B26" s="747" t="s">
        <v>22</v>
      </c>
      <c r="C26" s="747"/>
      <c r="D26" s="403">
        <v>17</v>
      </c>
      <c r="E26" s="403">
        <v>27</v>
      </c>
      <c r="F26" s="403">
        <v>44</v>
      </c>
      <c r="G26" s="403">
        <v>0</v>
      </c>
      <c r="H26" s="403">
        <v>0</v>
      </c>
      <c r="I26" s="403">
        <v>0</v>
      </c>
      <c r="J26" s="403">
        <f t="shared" si="13"/>
        <v>17</v>
      </c>
      <c r="K26" s="403">
        <f t="shared" si="12"/>
        <v>27</v>
      </c>
      <c r="L26" s="403">
        <f t="shared" si="12"/>
        <v>44</v>
      </c>
      <c r="M26" s="751"/>
      <c r="N26" s="751" t="s">
        <v>507</v>
      </c>
      <c r="O26" s="2781"/>
    </row>
    <row r="27" spans="1:15" ht="21" customHeight="1">
      <c r="A27" s="2704"/>
      <c r="B27" s="1831" t="s">
        <v>1290</v>
      </c>
      <c r="C27" s="1831"/>
      <c r="D27" s="1839">
        <v>24</v>
      </c>
      <c r="E27" s="1839">
        <v>19</v>
      </c>
      <c r="F27" s="1839">
        <v>43</v>
      </c>
      <c r="G27" s="1839">
        <v>0</v>
      </c>
      <c r="H27" s="1839">
        <v>0</v>
      </c>
      <c r="I27" s="1839">
        <v>0</v>
      </c>
      <c r="J27" s="1839">
        <f t="shared" si="13"/>
        <v>24</v>
      </c>
      <c r="K27" s="1839">
        <f t="shared" si="12"/>
        <v>19</v>
      </c>
      <c r="L27" s="1839">
        <f t="shared" si="12"/>
        <v>43</v>
      </c>
      <c r="M27" s="1822"/>
      <c r="N27" s="1822" t="s">
        <v>524</v>
      </c>
      <c r="O27" s="2781"/>
    </row>
    <row r="28" spans="1:15" ht="21" customHeight="1" thickBot="1">
      <c r="A28" s="2728" t="s">
        <v>219</v>
      </c>
      <c r="B28" s="2728"/>
      <c r="C28" s="2442"/>
      <c r="D28" s="317">
        <f>SUM(D22:D27)</f>
        <v>88</v>
      </c>
      <c r="E28" s="317">
        <f t="shared" ref="E28:L28" si="14">SUM(E22:E27)</f>
        <v>168</v>
      </c>
      <c r="F28" s="317">
        <f t="shared" si="14"/>
        <v>256</v>
      </c>
      <c r="G28" s="317">
        <f t="shared" si="14"/>
        <v>0</v>
      </c>
      <c r="H28" s="317">
        <f t="shared" si="14"/>
        <v>0</v>
      </c>
      <c r="I28" s="317">
        <f t="shared" si="14"/>
        <v>0</v>
      </c>
      <c r="J28" s="317">
        <f t="shared" si="14"/>
        <v>88</v>
      </c>
      <c r="K28" s="317">
        <f t="shared" si="14"/>
        <v>168</v>
      </c>
      <c r="L28" s="317">
        <f t="shared" si="14"/>
        <v>256</v>
      </c>
      <c r="M28" s="338"/>
      <c r="N28" s="2735" t="s">
        <v>2348</v>
      </c>
      <c r="O28" s="2735"/>
    </row>
    <row r="29" spans="1:15" ht="11.25" customHeight="1" thickTop="1">
      <c r="A29" s="1825"/>
      <c r="B29" s="1825"/>
      <c r="C29" s="1823"/>
      <c r="D29" s="1846"/>
      <c r="E29" s="1846"/>
      <c r="F29" s="1846"/>
      <c r="G29" s="1846"/>
      <c r="H29" s="1846"/>
      <c r="I29" s="1846"/>
      <c r="J29" s="1846"/>
      <c r="K29" s="1846"/>
      <c r="L29" s="1846"/>
      <c r="M29" s="1036"/>
      <c r="N29" s="81"/>
      <c r="O29" s="81"/>
    </row>
    <row r="30" spans="1:15" s="182" customFormat="1" ht="21" customHeight="1" thickBot="1">
      <c r="A30" s="2708" t="s">
        <v>2279</v>
      </c>
      <c r="B30" s="2708"/>
      <c r="C30" s="1470"/>
      <c r="D30" s="1470"/>
      <c r="E30" s="1470"/>
      <c r="F30" s="1470"/>
      <c r="G30" s="1470"/>
      <c r="H30" s="1470"/>
      <c r="I30" s="1470"/>
      <c r="J30" s="78"/>
      <c r="K30" s="1587"/>
      <c r="L30" s="549"/>
      <c r="M30" s="1588"/>
      <c r="N30" s="3306" t="s">
        <v>2149</v>
      </c>
      <c r="O30" s="3306"/>
    </row>
    <row r="31" spans="1:15" s="3" customFormat="1" ht="18" customHeight="1" thickTop="1">
      <c r="A31" s="2695" t="s">
        <v>53</v>
      </c>
      <c r="B31" s="2695" t="s">
        <v>54</v>
      </c>
      <c r="C31" s="2695" t="s">
        <v>55</v>
      </c>
      <c r="D31" s="2695" t="s">
        <v>45</v>
      </c>
      <c r="E31" s="2695"/>
      <c r="F31" s="2695"/>
      <c r="G31" s="2695" t="s">
        <v>46</v>
      </c>
      <c r="H31" s="2695"/>
      <c r="I31" s="2695"/>
      <c r="J31" s="2695" t="s">
        <v>905</v>
      </c>
      <c r="K31" s="2695"/>
      <c r="L31" s="2695"/>
      <c r="M31" s="2696" t="s">
        <v>503</v>
      </c>
      <c r="N31" s="2696" t="s">
        <v>509</v>
      </c>
      <c r="O31" s="2696" t="s">
        <v>502</v>
      </c>
    </row>
    <row r="32" spans="1:15" s="3" customFormat="1" ht="16.5" customHeight="1">
      <c r="A32" s="2690"/>
      <c r="B32" s="2690"/>
      <c r="C32" s="2690"/>
      <c r="D32" s="1085"/>
      <c r="E32" s="1085" t="s">
        <v>1673</v>
      </c>
      <c r="F32" s="1085"/>
      <c r="G32" s="1085"/>
      <c r="H32" s="1085" t="s">
        <v>463</v>
      </c>
      <c r="I32" s="1085"/>
      <c r="J32" s="1085"/>
      <c r="K32" s="1085" t="s">
        <v>464</v>
      </c>
      <c r="L32" s="1085"/>
      <c r="M32" s="2697"/>
      <c r="N32" s="2697"/>
      <c r="O32" s="2697"/>
    </row>
    <row r="33" spans="1:15" s="3" customFormat="1" ht="14.25" customHeight="1">
      <c r="A33" s="2690"/>
      <c r="B33" s="2690"/>
      <c r="C33" s="2690"/>
      <c r="D33" s="739" t="s">
        <v>931</v>
      </c>
      <c r="E33" s="739" t="s">
        <v>1126</v>
      </c>
      <c r="F33" s="1374" t="s">
        <v>954</v>
      </c>
      <c r="G33" s="739" t="s">
        <v>931</v>
      </c>
      <c r="H33" s="739" t="s">
        <v>1126</v>
      </c>
      <c r="I33" s="1374" t="s">
        <v>954</v>
      </c>
      <c r="J33" s="739" t="s">
        <v>931</v>
      </c>
      <c r="K33" s="739" t="s">
        <v>1126</v>
      </c>
      <c r="L33" s="1374" t="s">
        <v>954</v>
      </c>
      <c r="M33" s="2697"/>
      <c r="N33" s="2697"/>
      <c r="O33" s="2697"/>
    </row>
    <row r="34" spans="1:15" s="3" customFormat="1" ht="24.95" customHeight="1" thickBot="1">
      <c r="A34" s="2707"/>
      <c r="B34" s="2707"/>
      <c r="C34" s="2707"/>
      <c r="D34" s="415" t="s">
        <v>934</v>
      </c>
      <c r="E34" s="415" t="s">
        <v>935</v>
      </c>
      <c r="F34" s="415" t="s">
        <v>936</v>
      </c>
      <c r="G34" s="415" t="s">
        <v>934</v>
      </c>
      <c r="H34" s="415" t="s">
        <v>935</v>
      </c>
      <c r="I34" s="415" t="s">
        <v>936</v>
      </c>
      <c r="J34" s="415" t="s">
        <v>934</v>
      </c>
      <c r="K34" s="415" t="s">
        <v>935</v>
      </c>
      <c r="L34" s="415" t="s">
        <v>936</v>
      </c>
      <c r="M34" s="2698"/>
      <c r="N34" s="2698"/>
      <c r="O34" s="2698"/>
    </row>
    <row r="35" spans="1:15" ht="34.5" customHeight="1">
      <c r="A35" s="2727" t="s">
        <v>64</v>
      </c>
      <c r="B35" s="747" t="s">
        <v>87</v>
      </c>
      <c r="C35" s="747"/>
      <c r="D35" s="403">
        <v>74</v>
      </c>
      <c r="E35" s="403">
        <v>52</v>
      </c>
      <c r="F35" s="403">
        <v>126</v>
      </c>
      <c r="G35" s="403">
        <v>0</v>
      </c>
      <c r="H35" s="403">
        <v>0</v>
      </c>
      <c r="I35" s="403">
        <v>0</v>
      </c>
      <c r="J35" s="403">
        <f>SUM(G35,D35)</f>
        <v>74</v>
      </c>
      <c r="K35" s="403">
        <f t="shared" ref="K35:L36" si="15">SUM(H35,E35)</f>
        <v>52</v>
      </c>
      <c r="L35" s="403">
        <f t="shared" si="15"/>
        <v>126</v>
      </c>
      <c r="M35" s="751"/>
      <c r="N35" s="767" t="s">
        <v>529</v>
      </c>
      <c r="O35" s="3213" t="s">
        <v>527</v>
      </c>
    </row>
    <row r="36" spans="1:15" ht="23.25" customHeight="1">
      <c r="A36" s="3340"/>
      <c r="B36" s="753" t="s">
        <v>83</v>
      </c>
      <c r="C36" s="753"/>
      <c r="D36" s="318">
        <v>13</v>
      </c>
      <c r="E36" s="318">
        <v>32</v>
      </c>
      <c r="F36" s="1839">
        <v>45</v>
      </c>
      <c r="G36" s="1839">
        <v>0</v>
      </c>
      <c r="H36" s="1839">
        <v>0</v>
      </c>
      <c r="I36" s="1839">
        <v>0</v>
      </c>
      <c r="J36" s="1839">
        <f>SUM(G36,D36)</f>
        <v>13</v>
      </c>
      <c r="K36" s="1839">
        <f t="shared" si="15"/>
        <v>32</v>
      </c>
      <c r="L36" s="1839">
        <f t="shared" si="15"/>
        <v>45</v>
      </c>
      <c r="M36" s="752"/>
      <c r="N36" s="774" t="s">
        <v>528</v>
      </c>
      <c r="O36" s="3341"/>
    </row>
    <row r="37" spans="1:15" ht="23.25" customHeight="1">
      <c r="A37" s="2706" t="s">
        <v>219</v>
      </c>
      <c r="B37" s="2706"/>
      <c r="C37" s="2427"/>
      <c r="D37" s="2462">
        <f>SUM(D35:D36)</f>
        <v>87</v>
      </c>
      <c r="E37" s="2462">
        <f t="shared" ref="E37:L37" si="16">SUM(E35:E36)</f>
        <v>84</v>
      </c>
      <c r="F37" s="2462">
        <f t="shared" si="16"/>
        <v>171</v>
      </c>
      <c r="G37" s="2462">
        <f t="shared" si="16"/>
        <v>0</v>
      </c>
      <c r="H37" s="2462">
        <f t="shared" si="16"/>
        <v>0</v>
      </c>
      <c r="I37" s="2462">
        <f t="shared" si="16"/>
        <v>0</v>
      </c>
      <c r="J37" s="2462">
        <f t="shared" si="16"/>
        <v>87</v>
      </c>
      <c r="K37" s="2462">
        <f t="shared" si="16"/>
        <v>84</v>
      </c>
      <c r="L37" s="2462">
        <f t="shared" si="16"/>
        <v>171</v>
      </c>
      <c r="M37" s="2445"/>
      <c r="N37" s="2725" t="s">
        <v>2348</v>
      </c>
      <c r="O37" s="2725"/>
    </row>
    <row r="38" spans="1:15" ht="23.25" customHeight="1">
      <c r="A38" s="3335" t="s">
        <v>26</v>
      </c>
      <c r="B38" s="1846" t="s">
        <v>100</v>
      </c>
      <c r="C38" s="1846"/>
      <c r="D38" s="1846">
        <v>89</v>
      </c>
      <c r="E38" s="1846">
        <v>205</v>
      </c>
      <c r="F38" s="1846">
        <v>294</v>
      </c>
      <c r="G38" s="1846">
        <v>0</v>
      </c>
      <c r="H38" s="1846">
        <v>0</v>
      </c>
      <c r="I38" s="1846">
        <v>0</v>
      </c>
      <c r="J38" s="1846">
        <f>SUM(G38,D38)</f>
        <v>89</v>
      </c>
      <c r="K38" s="1846">
        <f t="shared" ref="K38:L44" si="17">SUM(H38,E38)</f>
        <v>205</v>
      </c>
      <c r="L38" s="1846">
        <f t="shared" si="17"/>
        <v>294</v>
      </c>
      <c r="M38" s="1036"/>
      <c r="N38" s="1842" t="s">
        <v>1236</v>
      </c>
      <c r="O38" s="3336" t="s">
        <v>734</v>
      </c>
    </row>
    <row r="39" spans="1:15" ht="23.25" customHeight="1">
      <c r="A39" s="3335"/>
      <c r="B39" s="464" t="s">
        <v>101</v>
      </c>
      <c r="C39" s="403"/>
      <c r="D39" s="403">
        <v>38</v>
      </c>
      <c r="E39" s="403">
        <v>130</v>
      </c>
      <c r="F39" s="403">
        <v>168</v>
      </c>
      <c r="G39" s="403">
        <v>0</v>
      </c>
      <c r="H39" s="403">
        <v>0</v>
      </c>
      <c r="I39" s="403">
        <v>0</v>
      </c>
      <c r="J39" s="403">
        <f t="shared" ref="J39:J44" si="18">SUM(G39,D39)</f>
        <v>38</v>
      </c>
      <c r="K39" s="403">
        <f t="shared" si="17"/>
        <v>130</v>
      </c>
      <c r="L39" s="403">
        <f t="shared" si="17"/>
        <v>168</v>
      </c>
      <c r="M39" s="751"/>
      <c r="N39" s="776" t="s">
        <v>1248</v>
      </c>
      <c r="O39" s="3336"/>
    </row>
    <row r="40" spans="1:15" ht="23.25" customHeight="1">
      <c r="A40" s="3335"/>
      <c r="B40" s="464" t="s">
        <v>145</v>
      </c>
      <c r="C40" s="403"/>
      <c r="D40" s="403">
        <v>46</v>
      </c>
      <c r="E40" s="403">
        <v>135</v>
      </c>
      <c r="F40" s="403">
        <v>181</v>
      </c>
      <c r="G40" s="403">
        <v>0</v>
      </c>
      <c r="H40" s="403">
        <v>0</v>
      </c>
      <c r="I40" s="403">
        <v>0</v>
      </c>
      <c r="J40" s="403">
        <f t="shared" si="18"/>
        <v>46</v>
      </c>
      <c r="K40" s="403">
        <f t="shared" si="17"/>
        <v>135</v>
      </c>
      <c r="L40" s="403">
        <f t="shared" si="17"/>
        <v>181</v>
      </c>
      <c r="M40" s="751"/>
      <c r="N40" s="776" t="s">
        <v>1291</v>
      </c>
      <c r="O40" s="3336"/>
    </row>
    <row r="41" spans="1:15" ht="23.25" customHeight="1">
      <c r="A41" s="3335"/>
      <c r="B41" s="464" t="s">
        <v>154</v>
      </c>
      <c r="C41" s="403"/>
      <c r="D41" s="403">
        <v>4</v>
      </c>
      <c r="E41" s="403">
        <v>38</v>
      </c>
      <c r="F41" s="403">
        <v>42</v>
      </c>
      <c r="G41" s="403">
        <v>0</v>
      </c>
      <c r="H41" s="403">
        <v>0</v>
      </c>
      <c r="I41" s="403">
        <v>0</v>
      </c>
      <c r="J41" s="403">
        <f t="shared" si="18"/>
        <v>4</v>
      </c>
      <c r="K41" s="403">
        <f t="shared" si="17"/>
        <v>38</v>
      </c>
      <c r="L41" s="403">
        <f t="shared" si="17"/>
        <v>42</v>
      </c>
      <c r="M41" s="751"/>
      <c r="N41" s="776" t="s">
        <v>1292</v>
      </c>
      <c r="O41" s="3336"/>
    </row>
    <row r="42" spans="1:15" ht="23.25" customHeight="1">
      <c r="A42" s="3335"/>
      <c r="B42" s="464" t="s">
        <v>88</v>
      </c>
      <c r="C42" s="403"/>
      <c r="D42" s="403">
        <v>123</v>
      </c>
      <c r="E42" s="403">
        <v>154</v>
      </c>
      <c r="F42" s="403">
        <v>277</v>
      </c>
      <c r="G42" s="403">
        <v>0</v>
      </c>
      <c r="H42" s="403">
        <v>0</v>
      </c>
      <c r="I42" s="403">
        <v>0</v>
      </c>
      <c r="J42" s="403">
        <f t="shared" si="18"/>
        <v>123</v>
      </c>
      <c r="K42" s="403">
        <f t="shared" si="17"/>
        <v>154</v>
      </c>
      <c r="L42" s="403">
        <f t="shared" si="17"/>
        <v>277</v>
      </c>
      <c r="M42" s="751"/>
      <c r="N42" s="776" t="s">
        <v>538</v>
      </c>
      <c r="O42" s="3336"/>
    </row>
    <row r="43" spans="1:15" ht="23.25" customHeight="1">
      <c r="A43" s="3335"/>
      <c r="B43" s="464" t="s">
        <v>89</v>
      </c>
      <c r="C43" s="403"/>
      <c r="D43" s="403">
        <v>125</v>
      </c>
      <c r="E43" s="403">
        <v>127</v>
      </c>
      <c r="F43" s="403">
        <v>252</v>
      </c>
      <c r="G43" s="403">
        <v>0</v>
      </c>
      <c r="H43" s="403">
        <v>0</v>
      </c>
      <c r="I43" s="403">
        <v>0</v>
      </c>
      <c r="J43" s="403">
        <f t="shared" si="18"/>
        <v>125</v>
      </c>
      <c r="K43" s="403">
        <f t="shared" si="17"/>
        <v>127</v>
      </c>
      <c r="L43" s="403">
        <f t="shared" si="17"/>
        <v>252</v>
      </c>
      <c r="M43" s="751"/>
      <c r="N43" s="776" t="s">
        <v>539</v>
      </c>
      <c r="O43" s="3336"/>
    </row>
    <row r="44" spans="1:15" ht="33" customHeight="1">
      <c r="A44" s="3335"/>
      <c r="B44" s="574" t="s">
        <v>1293</v>
      </c>
      <c r="C44" s="403"/>
      <c r="D44" s="403">
        <v>115</v>
      </c>
      <c r="E44" s="403">
        <v>82</v>
      </c>
      <c r="F44" s="403">
        <v>197</v>
      </c>
      <c r="G44" s="403">
        <v>0</v>
      </c>
      <c r="H44" s="403">
        <v>0</v>
      </c>
      <c r="I44" s="403">
        <v>0</v>
      </c>
      <c r="J44" s="403">
        <f t="shared" si="18"/>
        <v>115</v>
      </c>
      <c r="K44" s="403">
        <f t="shared" si="17"/>
        <v>82</v>
      </c>
      <c r="L44" s="403">
        <f t="shared" si="17"/>
        <v>197</v>
      </c>
      <c r="M44" s="751"/>
      <c r="N44" s="847" t="s">
        <v>1294</v>
      </c>
      <c r="O44" s="3336"/>
    </row>
    <row r="45" spans="1:15" ht="31.5" customHeight="1">
      <c r="A45" s="3187"/>
      <c r="B45" s="574" t="s">
        <v>1952</v>
      </c>
      <c r="C45" s="1837"/>
      <c r="D45" s="1837">
        <v>64</v>
      </c>
      <c r="E45" s="1837">
        <v>45</v>
      </c>
      <c r="F45" s="1837">
        <v>109</v>
      </c>
      <c r="G45" s="1837">
        <v>0</v>
      </c>
      <c r="H45" s="1837">
        <v>0</v>
      </c>
      <c r="I45" s="1837">
        <v>0</v>
      </c>
      <c r="J45" s="1837">
        <f t="shared" ref="J45" si="19">SUM(G45,D45)</f>
        <v>64</v>
      </c>
      <c r="K45" s="1837">
        <f t="shared" ref="K45" si="20">SUM(H45,E45)</f>
        <v>45</v>
      </c>
      <c r="L45" s="1837">
        <f t="shared" ref="L45" si="21">SUM(I45,F45)</f>
        <v>109</v>
      </c>
      <c r="M45" s="1832"/>
      <c r="N45" s="1835" t="s">
        <v>687</v>
      </c>
      <c r="O45" s="3337"/>
    </row>
    <row r="46" spans="1:15" ht="23.25" customHeight="1">
      <c r="A46" s="2706" t="s">
        <v>219</v>
      </c>
      <c r="B46" s="2706"/>
      <c r="C46" s="2706"/>
      <c r="D46" s="383">
        <f t="shared" ref="D46:L46" si="22">SUM(D38:D45)</f>
        <v>604</v>
      </c>
      <c r="E46" s="1821">
        <f t="shared" si="22"/>
        <v>916</v>
      </c>
      <c r="F46" s="1821">
        <f t="shared" si="22"/>
        <v>1520</v>
      </c>
      <c r="G46" s="1821">
        <f t="shared" si="22"/>
        <v>0</v>
      </c>
      <c r="H46" s="1821">
        <f t="shared" si="22"/>
        <v>0</v>
      </c>
      <c r="I46" s="1821">
        <f t="shared" si="22"/>
        <v>0</v>
      </c>
      <c r="J46" s="1821">
        <f t="shared" si="22"/>
        <v>604</v>
      </c>
      <c r="K46" s="1821">
        <f t="shared" si="22"/>
        <v>916</v>
      </c>
      <c r="L46" s="1821">
        <f t="shared" si="22"/>
        <v>1520</v>
      </c>
      <c r="M46" s="3006" t="s">
        <v>2348</v>
      </c>
      <c r="N46" s="3006"/>
      <c r="O46" s="3006"/>
    </row>
    <row r="47" spans="1:15" ht="23.25" customHeight="1">
      <c r="A47" s="3338" t="s">
        <v>137</v>
      </c>
      <c r="B47" s="758" t="s">
        <v>79</v>
      </c>
      <c r="C47" s="403"/>
      <c r="D47" s="403">
        <v>27</v>
      </c>
      <c r="E47" s="403">
        <v>34</v>
      </c>
      <c r="F47" s="403">
        <v>61</v>
      </c>
      <c r="G47" s="403">
        <v>0</v>
      </c>
      <c r="H47" s="403">
        <v>0</v>
      </c>
      <c r="I47" s="403">
        <v>0</v>
      </c>
      <c r="J47" s="403">
        <f>SUM(G47,D47)</f>
        <v>27</v>
      </c>
      <c r="K47" s="403">
        <f t="shared" ref="K47:L48" si="23">SUM(H47,E47)</f>
        <v>34</v>
      </c>
      <c r="L47" s="403">
        <f t="shared" si="23"/>
        <v>61</v>
      </c>
      <c r="M47" s="751"/>
      <c r="N47" s="776" t="s">
        <v>522</v>
      </c>
      <c r="O47" s="2934" t="s">
        <v>1083</v>
      </c>
    </row>
    <row r="48" spans="1:15" ht="20.25" customHeight="1">
      <c r="A48" s="3339"/>
      <c r="B48" s="758" t="s">
        <v>77</v>
      </c>
      <c r="C48" s="403"/>
      <c r="D48" s="403">
        <v>15</v>
      </c>
      <c r="E48" s="403">
        <v>56</v>
      </c>
      <c r="F48" s="403">
        <v>71</v>
      </c>
      <c r="G48" s="403">
        <v>0</v>
      </c>
      <c r="H48" s="403">
        <v>0</v>
      </c>
      <c r="I48" s="403">
        <v>0</v>
      </c>
      <c r="J48" s="403">
        <f>SUM(G48,D48)</f>
        <v>15</v>
      </c>
      <c r="K48" s="403">
        <f t="shared" si="23"/>
        <v>56</v>
      </c>
      <c r="L48" s="403">
        <f t="shared" si="23"/>
        <v>71</v>
      </c>
      <c r="M48" s="751"/>
      <c r="N48" s="776" t="s">
        <v>519</v>
      </c>
      <c r="O48" s="2936"/>
    </row>
    <row r="49" spans="1:16" ht="23.25" customHeight="1">
      <c r="A49" s="2706" t="s">
        <v>219</v>
      </c>
      <c r="B49" s="2706"/>
      <c r="C49" s="403"/>
      <c r="D49" s="403">
        <f>SUM(D47:D48)</f>
        <v>42</v>
      </c>
      <c r="E49" s="403">
        <f t="shared" ref="E49:L49" si="24">SUM(E47:E48)</f>
        <v>90</v>
      </c>
      <c r="F49" s="403">
        <f t="shared" si="24"/>
        <v>132</v>
      </c>
      <c r="G49" s="403">
        <f t="shared" si="24"/>
        <v>0</v>
      </c>
      <c r="H49" s="403">
        <f t="shared" si="24"/>
        <v>0</v>
      </c>
      <c r="I49" s="403">
        <f t="shared" si="24"/>
        <v>0</v>
      </c>
      <c r="J49" s="403">
        <f t="shared" si="24"/>
        <v>42</v>
      </c>
      <c r="K49" s="403">
        <f t="shared" si="24"/>
        <v>90</v>
      </c>
      <c r="L49" s="403">
        <f t="shared" si="24"/>
        <v>132</v>
      </c>
      <c r="M49" s="751"/>
      <c r="N49" s="3006" t="s">
        <v>2348</v>
      </c>
      <c r="O49" s="3006"/>
    </row>
    <row r="50" spans="1:16" ht="23.25" customHeight="1">
      <c r="A50" s="2709" t="s">
        <v>290</v>
      </c>
      <c r="B50" s="758" t="s">
        <v>1107</v>
      </c>
      <c r="C50" s="445"/>
      <c r="D50" s="403">
        <v>107</v>
      </c>
      <c r="E50" s="403">
        <v>45</v>
      </c>
      <c r="F50" s="403">
        <v>152</v>
      </c>
      <c r="G50" s="403">
        <v>0</v>
      </c>
      <c r="H50" s="403">
        <v>0</v>
      </c>
      <c r="I50" s="403">
        <v>0</v>
      </c>
      <c r="J50" s="403">
        <f>SUM(G50,D50)</f>
        <v>107</v>
      </c>
      <c r="K50" s="403">
        <f t="shared" ref="K50:L51" si="25">SUM(H50,E50)</f>
        <v>45</v>
      </c>
      <c r="L50" s="403">
        <f t="shared" si="25"/>
        <v>152</v>
      </c>
      <c r="M50" s="840"/>
      <c r="N50" s="751" t="s">
        <v>496</v>
      </c>
      <c r="O50" s="2934" t="s">
        <v>1188</v>
      </c>
    </row>
    <row r="51" spans="1:16" ht="23.25" customHeight="1">
      <c r="A51" s="2711"/>
      <c r="B51" s="464" t="s">
        <v>170</v>
      </c>
      <c r="C51" s="381"/>
      <c r="D51" s="403">
        <v>20</v>
      </c>
      <c r="E51" s="403">
        <v>18</v>
      </c>
      <c r="F51" s="403">
        <v>38</v>
      </c>
      <c r="G51" s="403">
        <v>0</v>
      </c>
      <c r="H51" s="403">
        <v>0</v>
      </c>
      <c r="I51" s="403">
        <v>0</v>
      </c>
      <c r="J51" s="403">
        <f>SUM(G51,D51)</f>
        <v>20</v>
      </c>
      <c r="K51" s="403">
        <f t="shared" si="25"/>
        <v>18</v>
      </c>
      <c r="L51" s="403">
        <f t="shared" si="25"/>
        <v>38</v>
      </c>
      <c r="M51" s="840"/>
      <c r="N51" s="783" t="s">
        <v>1189</v>
      </c>
      <c r="O51" s="2936"/>
    </row>
    <row r="52" spans="1:16" ht="23.25" customHeight="1">
      <c r="A52" s="2736" t="s">
        <v>219</v>
      </c>
      <c r="B52" s="2736"/>
      <c r="C52" s="2736"/>
      <c r="D52" s="378">
        <f>SUM(D50:D51)</f>
        <v>127</v>
      </c>
      <c r="E52" s="378">
        <f t="shared" ref="E52:L53" si="26">SUM(E50:E51)</f>
        <v>63</v>
      </c>
      <c r="F52" s="378">
        <f t="shared" si="26"/>
        <v>190</v>
      </c>
      <c r="G52" s="378">
        <f t="shared" si="26"/>
        <v>0</v>
      </c>
      <c r="H52" s="378">
        <f t="shared" si="26"/>
        <v>0</v>
      </c>
      <c r="I52" s="378">
        <f t="shared" si="26"/>
        <v>0</v>
      </c>
      <c r="J52" s="378">
        <f t="shared" si="26"/>
        <v>127</v>
      </c>
      <c r="K52" s="378">
        <f t="shared" si="26"/>
        <v>63</v>
      </c>
      <c r="L52" s="378">
        <f t="shared" si="26"/>
        <v>190</v>
      </c>
      <c r="M52" s="3006" t="s">
        <v>2348</v>
      </c>
      <c r="N52" s="3006"/>
      <c r="O52" s="3006"/>
    </row>
    <row r="53" spans="1:16" ht="30.75" customHeight="1">
      <c r="A53" s="2417" t="s">
        <v>1953</v>
      </c>
      <c r="B53" s="1824"/>
      <c r="C53" s="1824"/>
      <c r="D53" s="1831">
        <v>75</v>
      </c>
      <c r="E53" s="1831">
        <v>30</v>
      </c>
      <c r="F53" s="1831">
        <v>105</v>
      </c>
      <c r="G53" s="1831">
        <f t="shared" si="26"/>
        <v>0</v>
      </c>
      <c r="H53" s="1831">
        <f t="shared" si="26"/>
        <v>0</v>
      </c>
      <c r="I53" s="1831">
        <f t="shared" si="26"/>
        <v>0</v>
      </c>
      <c r="J53" s="1831">
        <f>SUM(D53,G53)</f>
        <v>75</v>
      </c>
      <c r="K53" s="1831">
        <f t="shared" ref="K53:L53" si="27">SUM(E53,H53)</f>
        <v>30</v>
      </c>
      <c r="L53" s="1831">
        <f t="shared" si="27"/>
        <v>105</v>
      </c>
      <c r="M53" s="1843"/>
      <c r="N53" s="1847"/>
      <c r="O53" s="2562" t="s">
        <v>1202</v>
      </c>
      <c r="P53" s="1847"/>
    </row>
    <row r="54" spans="1:16" ht="23.25" customHeight="1" thickBot="1">
      <c r="A54" s="2971" t="s">
        <v>50</v>
      </c>
      <c r="B54" s="2971"/>
      <c r="C54" s="2418"/>
      <c r="D54" s="2442">
        <f t="shared" ref="D54:L54" si="28">SUM(D53,D52,D49,D46,D37,D28,D21,D15,D10,D9)</f>
        <v>1282</v>
      </c>
      <c r="E54" s="2442">
        <f t="shared" si="28"/>
        <v>1645</v>
      </c>
      <c r="F54" s="2442">
        <f t="shared" si="28"/>
        <v>2927</v>
      </c>
      <c r="G54" s="2442">
        <f t="shared" si="28"/>
        <v>0</v>
      </c>
      <c r="H54" s="2442">
        <f t="shared" si="28"/>
        <v>0</v>
      </c>
      <c r="I54" s="2442">
        <f t="shared" si="28"/>
        <v>0</v>
      </c>
      <c r="J54" s="2442">
        <f t="shared" si="28"/>
        <v>1282</v>
      </c>
      <c r="K54" s="2442">
        <f t="shared" si="28"/>
        <v>1645</v>
      </c>
      <c r="L54" s="2442">
        <f t="shared" si="28"/>
        <v>2927</v>
      </c>
      <c r="M54" s="3317" t="s">
        <v>500</v>
      </c>
      <c r="N54" s="3317"/>
      <c r="O54" s="3317"/>
    </row>
    <row r="55" spans="1:16" ht="23.25" customHeight="1" thickTop="1">
      <c r="A55" s="2159"/>
      <c r="B55" s="2159"/>
      <c r="C55" s="2153"/>
      <c r="D55" s="2159"/>
      <c r="E55" s="2159"/>
      <c r="F55" s="2159"/>
      <c r="G55" s="2159"/>
      <c r="H55" s="2159"/>
      <c r="I55" s="2159"/>
      <c r="J55" s="2159"/>
      <c r="K55" s="2159"/>
      <c r="L55" s="2159"/>
      <c r="M55" s="2207"/>
      <c r="N55" s="2207"/>
      <c r="O55" s="2207"/>
    </row>
    <row r="56" spans="1:16" s="182" customFormat="1" ht="24.95" customHeight="1" thickBot="1">
      <c r="A56" s="2708" t="s">
        <v>2279</v>
      </c>
      <c r="B56" s="2708"/>
      <c r="C56" s="2266"/>
      <c r="D56" s="2266"/>
      <c r="E56" s="2266"/>
      <c r="F56" s="2266"/>
      <c r="G56" s="2266"/>
      <c r="H56" s="2266"/>
      <c r="I56" s="2266"/>
      <c r="J56" s="78"/>
      <c r="K56" s="1587"/>
      <c r="L56" s="1813"/>
      <c r="M56" s="1588"/>
      <c r="N56" s="3306" t="s">
        <v>2149</v>
      </c>
      <c r="O56" s="3306"/>
    </row>
    <row r="57" spans="1:16" s="3" customFormat="1" ht="18.75" customHeight="1" thickTop="1">
      <c r="A57" s="2695" t="s">
        <v>53</v>
      </c>
      <c r="B57" s="2695" t="s">
        <v>54</v>
      </c>
      <c r="C57" s="2695" t="s">
        <v>55</v>
      </c>
      <c r="D57" s="2695" t="s">
        <v>45</v>
      </c>
      <c r="E57" s="2695"/>
      <c r="F57" s="2695"/>
      <c r="G57" s="2695" t="s">
        <v>46</v>
      </c>
      <c r="H57" s="2695"/>
      <c r="I57" s="2695"/>
      <c r="J57" s="2695" t="s">
        <v>905</v>
      </c>
      <c r="K57" s="2695"/>
      <c r="L57" s="2695"/>
      <c r="M57" s="2696" t="s">
        <v>503</v>
      </c>
      <c r="N57" s="2696" t="s">
        <v>509</v>
      </c>
      <c r="O57" s="2696" t="s">
        <v>502</v>
      </c>
    </row>
    <row r="58" spans="1:16" s="3" customFormat="1" ht="18.75" customHeight="1">
      <c r="A58" s="2690"/>
      <c r="B58" s="2690"/>
      <c r="C58" s="2690"/>
      <c r="D58" s="2690" t="s">
        <v>1673</v>
      </c>
      <c r="E58" s="2690"/>
      <c r="F58" s="2690"/>
      <c r="G58" s="2690" t="s">
        <v>463</v>
      </c>
      <c r="H58" s="2690"/>
      <c r="I58" s="2690"/>
      <c r="J58" s="2690" t="s">
        <v>464</v>
      </c>
      <c r="K58" s="2690"/>
      <c r="L58" s="2690"/>
      <c r="M58" s="2697"/>
      <c r="N58" s="2697"/>
      <c r="O58" s="2697"/>
    </row>
    <row r="59" spans="1:16" s="3" customFormat="1" ht="18.75" customHeight="1">
      <c r="A59" s="2690"/>
      <c r="B59" s="2690"/>
      <c r="C59" s="2690"/>
      <c r="D59" s="739" t="s">
        <v>931</v>
      </c>
      <c r="E59" s="739" t="s">
        <v>1126</v>
      </c>
      <c r="F59" s="1374" t="s">
        <v>954</v>
      </c>
      <c r="G59" s="739" t="s">
        <v>931</v>
      </c>
      <c r="H59" s="739" t="s">
        <v>1126</v>
      </c>
      <c r="I59" s="1374" t="s">
        <v>954</v>
      </c>
      <c r="J59" s="739" t="s">
        <v>931</v>
      </c>
      <c r="K59" s="739" t="s">
        <v>1126</v>
      </c>
      <c r="L59" s="1374" t="s">
        <v>954</v>
      </c>
      <c r="M59" s="2697"/>
      <c r="N59" s="2697"/>
      <c r="O59" s="2697"/>
    </row>
    <row r="60" spans="1:16" s="3" customFormat="1" ht="18.75" customHeight="1" thickBot="1">
      <c r="A60" s="2707"/>
      <c r="B60" s="2707"/>
      <c r="C60" s="2707"/>
      <c r="D60" s="415" t="s">
        <v>934</v>
      </c>
      <c r="E60" s="415" t="s">
        <v>935</v>
      </c>
      <c r="F60" s="415" t="s">
        <v>936</v>
      </c>
      <c r="G60" s="415" t="s">
        <v>934</v>
      </c>
      <c r="H60" s="415" t="s">
        <v>935</v>
      </c>
      <c r="I60" s="415" t="s">
        <v>936</v>
      </c>
      <c r="J60" s="415" t="s">
        <v>934</v>
      </c>
      <c r="K60" s="415" t="s">
        <v>935</v>
      </c>
      <c r="L60" s="415" t="s">
        <v>936</v>
      </c>
      <c r="M60" s="2698"/>
      <c r="N60" s="2698"/>
      <c r="O60" s="2698"/>
    </row>
    <row r="61" spans="1:16" ht="18" customHeight="1">
      <c r="A61" s="3330" t="s">
        <v>51</v>
      </c>
      <c r="B61" s="3331"/>
      <c r="C61" s="3332"/>
      <c r="D61" s="3332"/>
      <c r="E61" s="3332"/>
      <c r="F61" s="3332"/>
      <c r="G61" s="3332"/>
      <c r="H61" s="3332"/>
      <c r="I61" s="3332"/>
      <c r="J61" s="3332"/>
      <c r="K61" s="3332"/>
      <c r="L61" s="3332"/>
      <c r="M61" s="839"/>
      <c r="N61" s="3333" t="s">
        <v>901</v>
      </c>
      <c r="O61" s="3334"/>
    </row>
    <row r="62" spans="1:16" ht="18" customHeight="1">
      <c r="A62" s="2421" t="s">
        <v>59</v>
      </c>
      <c r="B62" s="747" t="s">
        <v>70</v>
      </c>
      <c r="C62" s="747"/>
      <c r="D62" s="403">
        <v>75</v>
      </c>
      <c r="E62" s="403">
        <v>19</v>
      </c>
      <c r="F62" s="403">
        <v>94</v>
      </c>
      <c r="G62" s="403">
        <v>0</v>
      </c>
      <c r="H62" s="403">
        <v>0</v>
      </c>
      <c r="I62" s="403">
        <v>0</v>
      </c>
      <c r="J62" s="403">
        <f>SUM(G62,D62)</f>
        <v>75</v>
      </c>
      <c r="K62" s="403">
        <f t="shared" ref="K62:L67" si="29">SUM(H62,E62)</f>
        <v>19</v>
      </c>
      <c r="L62" s="403">
        <f t="shared" si="29"/>
        <v>94</v>
      </c>
      <c r="M62" s="751"/>
      <c r="N62" s="1023" t="s">
        <v>506</v>
      </c>
      <c r="O62" s="2406" t="s">
        <v>482</v>
      </c>
    </row>
    <row r="63" spans="1:16" ht="18" customHeight="1">
      <c r="A63" s="2703" t="s">
        <v>63</v>
      </c>
      <c r="B63" s="747" t="s">
        <v>77</v>
      </c>
      <c r="C63" s="747"/>
      <c r="D63" s="403">
        <v>46</v>
      </c>
      <c r="E63" s="403">
        <v>18</v>
      </c>
      <c r="F63" s="403">
        <v>64</v>
      </c>
      <c r="G63" s="403">
        <v>0</v>
      </c>
      <c r="H63" s="403">
        <v>0</v>
      </c>
      <c r="I63" s="403">
        <v>0</v>
      </c>
      <c r="J63" s="403">
        <f>SUM(G63,D63)</f>
        <v>46</v>
      </c>
      <c r="K63" s="403">
        <f t="shared" si="29"/>
        <v>18</v>
      </c>
      <c r="L63" s="403">
        <f t="shared" si="29"/>
        <v>64</v>
      </c>
      <c r="M63" s="751"/>
      <c r="N63" s="751" t="s">
        <v>519</v>
      </c>
      <c r="O63" s="2780" t="s">
        <v>487</v>
      </c>
    </row>
    <row r="64" spans="1:16" ht="18" customHeight="1">
      <c r="A64" s="2704"/>
      <c r="B64" s="747" t="s">
        <v>80</v>
      </c>
      <c r="C64" s="747"/>
      <c r="D64" s="403">
        <v>24</v>
      </c>
      <c r="E64" s="403">
        <v>30</v>
      </c>
      <c r="F64" s="403">
        <v>54</v>
      </c>
      <c r="G64" s="403">
        <v>0</v>
      </c>
      <c r="H64" s="403">
        <v>0</v>
      </c>
      <c r="I64" s="403">
        <v>0</v>
      </c>
      <c r="J64" s="403">
        <f t="shared" ref="J64:J67" si="30">SUM(G64,D64)</f>
        <v>24</v>
      </c>
      <c r="K64" s="403">
        <f t="shared" si="29"/>
        <v>30</v>
      </c>
      <c r="L64" s="403">
        <f t="shared" si="29"/>
        <v>54</v>
      </c>
      <c r="M64" s="751"/>
      <c r="N64" s="751" t="s">
        <v>523</v>
      </c>
      <c r="O64" s="2781"/>
    </row>
    <row r="65" spans="1:15" ht="18" customHeight="1">
      <c r="A65" s="2704"/>
      <c r="B65" s="747" t="s">
        <v>22</v>
      </c>
      <c r="C65" s="747"/>
      <c r="D65" s="403">
        <v>25</v>
      </c>
      <c r="E65" s="403">
        <v>9</v>
      </c>
      <c r="F65" s="403">
        <v>34</v>
      </c>
      <c r="G65" s="403">
        <v>0</v>
      </c>
      <c r="H65" s="403">
        <v>0</v>
      </c>
      <c r="I65" s="403">
        <v>0</v>
      </c>
      <c r="J65" s="403">
        <f t="shared" si="30"/>
        <v>25</v>
      </c>
      <c r="K65" s="403">
        <f t="shared" si="29"/>
        <v>9</v>
      </c>
      <c r="L65" s="403">
        <f t="shared" si="29"/>
        <v>34</v>
      </c>
      <c r="M65" s="751"/>
      <c r="N65" s="751" t="s">
        <v>507</v>
      </c>
      <c r="O65" s="2781"/>
    </row>
    <row r="66" spans="1:15" ht="18" customHeight="1">
      <c r="A66" s="2704"/>
      <c r="B66" s="747" t="s">
        <v>78</v>
      </c>
      <c r="C66" s="747"/>
      <c r="D66" s="403">
        <v>35</v>
      </c>
      <c r="E66" s="403">
        <v>6</v>
      </c>
      <c r="F66" s="403">
        <v>41</v>
      </c>
      <c r="G66" s="403">
        <v>0</v>
      </c>
      <c r="H66" s="403">
        <v>0</v>
      </c>
      <c r="I66" s="403">
        <v>0</v>
      </c>
      <c r="J66" s="403">
        <f t="shared" si="30"/>
        <v>35</v>
      </c>
      <c r="K66" s="403">
        <f t="shared" si="29"/>
        <v>6</v>
      </c>
      <c r="L66" s="403">
        <f t="shared" si="29"/>
        <v>41</v>
      </c>
      <c r="M66" s="2445"/>
      <c r="N66" s="751" t="s">
        <v>521</v>
      </c>
      <c r="O66" s="2781"/>
    </row>
    <row r="67" spans="1:15" ht="18" customHeight="1">
      <c r="A67" s="2705"/>
      <c r="B67" s="747" t="s">
        <v>79</v>
      </c>
      <c r="C67" s="747"/>
      <c r="D67" s="403">
        <v>49</v>
      </c>
      <c r="E67" s="403">
        <v>5</v>
      </c>
      <c r="F67" s="403">
        <v>54</v>
      </c>
      <c r="G67" s="403">
        <v>0</v>
      </c>
      <c r="H67" s="403">
        <v>0</v>
      </c>
      <c r="I67" s="403">
        <v>0</v>
      </c>
      <c r="J67" s="403">
        <f t="shared" si="30"/>
        <v>49</v>
      </c>
      <c r="K67" s="403">
        <f t="shared" si="29"/>
        <v>5</v>
      </c>
      <c r="L67" s="403">
        <f t="shared" si="29"/>
        <v>54</v>
      </c>
      <c r="M67" s="751"/>
      <c r="N67" s="751" t="s">
        <v>522</v>
      </c>
      <c r="O67" s="3032"/>
    </row>
    <row r="68" spans="1:15" ht="18" customHeight="1">
      <c r="A68" s="2706" t="s">
        <v>219</v>
      </c>
      <c r="B68" s="2706"/>
      <c r="C68" s="747"/>
      <c r="D68" s="403">
        <f>SUM(D63:D67)</f>
        <v>179</v>
      </c>
      <c r="E68" s="403">
        <f t="shared" ref="E68:L68" si="31">SUM(E63:E67)</f>
        <v>68</v>
      </c>
      <c r="F68" s="403">
        <f t="shared" si="31"/>
        <v>247</v>
      </c>
      <c r="G68" s="403">
        <f t="shared" si="31"/>
        <v>0</v>
      </c>
      <c r="H68" s="403">
        <f t="shared" si="31"/>
        <v>0</v>
      </c>
      <c r="I68" s="403">
        <f t="shared" si="31"/>
        <v>0</v>
      </c>
      <c r="J68" s="403">
        <f t="shared" si="31"/>
        <v>179</v>
      </c>
      <c r="K68" s="403">
        <f t="shared" si="31"/>
        <v>68</v>
      </c>
      <c r="L68" s="403">
        <f t="shared" si="31"/>
        <v>247</v>
      </c>
      <c r="M68" s="2445"/>
      <c r="N68" s="3006" t="s">
        <v>2348</v>
      </c>
      <c r="O68" s="3006"/>
    </row>
    <row r="69" spans="1:15" ht="18" customHeight="1">
      <c r="A69" s="2415" t="s">
        <v>1947</v>
      </c>
      <c r="B69" s="1820" t="s">
        <v>1954</v>
      </c>
      <c r="C69" s="1821"/>
      <c r="D69" s="1837">
        <v>19</v>
      </c>
      <c r="E69" s="1837">
        <v>9</v>
      </c>
      <c r="F69" s="1837">
        <v>28</v>
      </c>
      <c r="G69" s="1837">
        <v>0</v>
      </c>
      <c r="H69" s="1837">
        <v>0</v>
      </c>
      <c r="I69" s="1837">
        <v>0</v>
      </c>
      <c r="J69" s="1837">
        <f>SUM(D69,G69)</f>
        <v>19</v>
      </c>
      <c r="K69" s="1837">
        <f t="shared" ref="K69:L69" si="32">SUM(E69,H69)</f>
        <v>9</v>
      </c>
      <c r="L69" s="1837">
        <f t="shared" si="32"/>
        <v>28</v>
      </c>
      <c r="M69" s="2445"/>
      <c r="N69" s="1829" t="s">
        <v>512</v>
      </c>
      <c r="O69" s="2483" t="s">
        <v>485</v>
      </c>
    </row>
    <row r="70" spans="1:15" ht="26.25" customHeight="1">
      <c r="A70" s="2724" t="s">
        <v>64</v>
      </c>
      <c r="B70" s="747" t="s">
        <v>87</v>
      </c>
      <c r="C70" s="747"/>
      <c r="D70" s="403">
        <v>12</v>
      </c>
      <c r="E70" s="403">
        <v>9</v>
      </c>
      <c r="F70" s="403">
        <v>21</v>
      </c>
      <c r="G70" s="403">
        <v>0</v>
      </c>
      <c r="H70" s="403">
        <v>0</v>
      </c>
      <c r="I70" s="403">
        <v>0</v>
      </c>
      <c r="J70" s="403">
        <f>SUM(G70,D70)</f>
        <v>12</v>
      </c>
      <c r="K70" s="403">
        <f t="shared" ref="K70:L71" si="33">SUM(H70,E70)</f>
        <v>9</v>
      </c>
      <c r="L70" s="403">
        <f t="shared" si="33"/>
        <v>21</v>
      </c>
      <c r="M70" s="2445"/>
      <c r="N70" s="767" t="s">
        <v>529</v>
      </c>
      <c r="O70" s="3060" t="s">
        <v>527</v>
      </c>
    </row>
    <row r="71" spans="1:15" ht="18" customHeight="1">
      <c r="A71" s="2724"/>
      <c r="B71" s="753" t="s">
        <v>83</v>
      </c>
      <c r="C71" s="753"/>
      <c r="D71" s="318">
        <v>117</v>
      </c>
      <c r="E71" s="318">
        <v>59</v>
      </c>
      <c r="F71" s="318">
        <v>176</v>
      </c>
      <c r="G71" s="318">
        <v>0</v>
      </c>
      <c r="H71" s="318">
        <v>0</v>
      </c>
      <c r="I71" s="318">
        <v>0</v>
      </c>
      <c r="J71" s="318">
        <f>SUM(G71,D71)</f>
        <v>117</v>
      </c>
      <c r="K71" s="318">
        <f t="shared" si="33"/>
        <v>59</v>
      </c>
      <c r="L71" s="318">
        <f t="shared" si="33"/>
        <v>176</v>
      </c>
      <c r="M71" s="2445"/>
      <c r="N71" s="752" t="s">
        <v>528</v>
      </c>
      <c r="O71" s="3061"/>
    </row>
    <row r="72" spans="1:15" ht="18" customHeight="1">
      <c r="A72" s="2706" t="s">
        <v>219</v>
      </c>
      <c r="B72" s="2706"/>
      <c r="C72" s="2706"/>
      <c r="D72" s="403">
        <f>SUM(D70:D71)</f>
        <v>129</v>
      </c>
      <c r="E72" s="403">
        <f t="shared" ref="E72:L72" si="34">SUM(E70:E71)</f>
        <v>68</v>
      </c>
      <c r="F72" s="403">
        <f t="shared" si="34"/>
        <v>197</v>
      </c>
      <c r="G72" s="403">
        <f t="shared" si="34"/>
        <v>0</v>
      </c>
      <c r="H72" s="403">
        <f t="shared" si="34"/>
        <v>0</v>
      </c>
      <c r="I72" s="403">
        <f t="shared" si="34"/>
        <v>0</v>
      </c>
      <c r="J72" s="403">
        <f t="shared" si="34"/>
        <v>129</v>
      </c>
      <c r="K72" s="403">
        <f t="shared" si="34"/>
        <v>68</v>
      </c>
      <c r="L72" s="403">
        <f t="shared" si="34"/>
        <v>197</v>
      </c>
      <c r="M72" s="3006" t="s">
        <v>2348</v>
      </c>
      <c r="N72" s="3006"/>
      <c r="O72" s="3006"/>
    </row>
    <row r="73" spans="1:15" ht="18" customHeight="1">
      <c r="A73" s="2710" t="s">
        <v>26</v>
      </c>
      <c r="B73" s="746" t="s">
        <v>100</v>
      </c>
      <c r="C73" s="746"/>
      <c r="D73" s="21">
        <v>52</v>
      </c>
      <c r="E73" s="21">
        <v>75</v>
      </c>
      <c r="F73" s="21">
        <v>127</v>
      </c>
      <c r="G73" s="21">
        <v>0</v>
      </c>
      <c r="H73" s="21">
        <v>0</v>
      </c>
      <c r="I73" s="21">
        <v>0</v>
      </c>
      <c r="J73" s="21">
        <f>SUM(G73,D73)</f>
        <v>52</v>
      </c>
      <c r="K73" s="21">
        <f t="shared" ref="K73:L81" si="35">SUM(H73,E73)</f>
        <v>75</v>
      </c>
      <c r="L73" s="21">
        <f t="shared" si="35"/>
        <v>127</v>
      </c>
      <c r="M73" s="777"/>
      <c r="N73" s="777" t="s">
        <v>1200</v>
      </c>
      <c r="O73" s="3061" t="s">
        <v>734</v>
      </c>
    </row>
    <row r="74" spans="1:15" ht="18" customHeight="1">
      <c r="A74" s="2710"/>
      <c r="B74" s="772" t="s">
        <v>88</v>
      </c>
      <c r="C74" s="747"/>
      <c r="D74" s="403">
        <v>62</v>
      </c>
      <c r="E74" s="403">
        <v>39</v>
      </c>
      <c r="F74" s="403">
        <v>101</v>
      </c>
      <c r="G74" s="403">
        <v>0</v>
      </c>
      <c r="H74" s="403">
        <v>0</v>
      </c>
      <c r="I74" s="403">
        <v>0</v>
      </c>
      <c r="J74" s="403">
        <f t="shared" ref="J74:J79" si="36">SUM(G74,D74)</f>
        <v>62</v>
      </c>
      <c r="K74" s="403">
        <f t="shared" si="35"/>
        <v>39</v>
      </c>
      <c r="L74" s="403">
        <f t="shared" si="35"/>
        <v>101</v>
      </c>
      <c r="M74" s="751"/>
      <c r="N74" s="751" t="s">
        <v>538</v>
      </c>
      <c r="O74" s="3061"/>
    </row>
    <row r="75" spans="1:15" ht="18" customHeight="1">
      <c r="A75" s="2710"/>
      <c r="B75" s="772" t="s">
        <v>101</v>
      </c>
      <c r="C75" s="747"/>
      <c r="D75" s="403">
        <v>33</v>
      </c>
      <c r="E75" s="403">
        <v>39</v>
      </c>
      <c r="F75" s="403">
        <v>72</v>
      </c>
      <c r="G75" s="403">
        <v>0</v>
      </c>
      <c r="H75" s="403">
        <v>0</v>
      </c>
      <c r="I75" s="403">
        <v>0</v>
      </c>
      <c r="J75" s="403">
        <f t="shared" si="36"/>
        <v>33</v>
      </c>
      <c r="K75" s="403">
        <f t="shared" si="35"/>
        <v>39</v>
      </c>
      <c r="L75" s="403">
        <f t="shared" si="35"/>
        <v>72</v>
      </c>
      <c r="M75" s="751"/>
      <c r="N75" s="751" t="s">
        <v>1248</v>
      </c>
      <c r="O75" s="3061"/>
    </row>
    <row r="76" spans="1:15" ht="18" customHeight="1">
      <c r="A76" s="2710"/>
      <c r="B76" s="772" t="s">
        <v>154</v>
      </c>
      <c r="C76" s="747"/>
      <c r="D76" s="403">
        <v>19</v>
      </c>
      <c r="E76" s="403">
        <v>18</v>
      </c>
      <c r="F76" s="403">
        <v>37</v>
      </c>
      <c r="G76" s="403">
        <v>0</v>
      </c>
      <c r="H76" s="403">
        <v>0</v>
      </c>
      <c r="I76" s="403">
        <v>0</v>
      </c>
      <c r="J76" s="403">
        <f t="shared" si="36"/>
        <v>19</v>
      </c>
      <c r="K76" s="403">
        <f t="shared" si="35"/>
        <v>18</v>
      </c>
      <c r="L76" s="403">
        <f t="shared" si="35"/>
        <v>37</v>
      </c>
      <c r="M76" s="751"/>
      <c r="N76" s="751" t="s">
        <v>1292</v>
      </c>
      <c r="O76" s="3061"/>
    </row>
    <row r="77" spans="1:15" ht="18" customHeight="1">
      <c r="A77" s="2710"/>
      <c r="B77" s="772" t="s">
        <v>145</v>
      </c>
      <c r="C77" s="747"/>
      <c r="D77" s="403">
        <v>57</v>
      </c>
      <c r="E77" s="403">
        <v>69</v>
      </c>
      <c r="F77" s="403">
        <v>126</v>
      </c>
      <c r="G77" s="403">
        <v>0</v>
      </c>
      <c r="H77" s="403">
        <v>0</v>
      </c>
      <c r="I77" s="403">
        <v>0</v>
      </c>
      <c r="J77" s="403">
        <f t="shared" si="36"/>
        <v>57</v>
      </c>
      <c r="K77" s="403">
        <f t="shared" si="35"/>
        <v>69</v>
      </c>
      <c r="L77" s="403">
        <f t="shared" si="35"/>
        <v>126</v>
      </c>
      <c r="M77" s="751"/>
      <c r="N77" s="751" t="s">
        <v>1291</v>
      </c>
      <c r="O77" s="3061"/>
    </row>
    <row r="78" spans="1:15" ht="18" customHeight="1">
      <c r="A78" s="2710"/>
      <c r="B78" s="772" t="s">
        <v>89</v>
      </c>
      <c r="C78" s="747"/>
      <c r="D78" s="403">
        <v>58</v>
      </c>
      <c r="E78" s="403">
        <v>44</v>
      </c>
      <c r="F78" s="403">
        <v>102</v>
      </c>
      <c r="G78" s="403">
        <v>0</v>
      </c>
      <c r="H78" s="403">
        <v>0</v>
      </c>
      <c r="I78" s="403">
        <v>0</v>
      </c>
      <c r="J78" s="403">
        <f t="shared" si="36"/>
        <v>58</v>
      </c>
      <c r="K78" s="403">
        <f t="shared" si="35"/>
        <v>44</v>
      </c>
      <c r="L78" s="403">
        <f t="shared" si="35"/>
        <v>102</v>
      </c>
      <c r="M78" s="751"/>
      <c r="N78" s="751" t="s">
        <v>539</v>
      </c>
      <c r="O78" s="3061"/>
    </row>
    <row r="79" spans="1:15" ht="18" customHeight="1">
      <c r="A79" s="2706" t="s">
        <v>219</v>
      </c>
      <c r="B79" s="2706"/>
      <c r="C79" s="2706"/>
      <c r="D79" s="403">
        <f>SUM(D73:D78)</f>
        <v>281</v>
      </c>
      <c r="E79" s="403">
        <f>SUM(E73:E78)</f>
        <v>284</v>
      </c>
      <c r="F79" s="403">
        <f t="shared" ref="F79" si="37">SUM(D79:E79)</f>
        <v>565</v>
      </c>
      <c r="G79" s="403">
        <v>0</v>
      </c>
      <c r="H79" s="403">
        <v>0</v>
      </c>
      <c r="I79" s="403">
        <v>0</v>
      </c>
      <c r="J79" s="403">
        <f t="shared" si="36"/>
        <v>281</v>
      </c>
      <c r="K79" s="403">
        <f t="shared" si="35"/>
        <v>284</v>
      </c>
      <c r="L79" s="403">
        <f t="shared" si="35"/>
        <v>565</v>
      </c>
      <c r="M79" s="3006" t="s">
        <v>2348</v>
      </c>
      <c r="N79" s="3006"/>
      <c r="O79" s="3006"/>
    </row>
    <row r="80" spans="1:15" ht="18" customHeight="1">
      <c r="A80" s="2709" t="s">
        <v>290</v>
      </c>
      <c r="B80" s="747" t="s">
        <v>1107</v>
      </c>
      <c r="C80" s="453"/>
      <c r="D80" s="454">
        <v>430</v>
      </c>
      <c r="E80" s="454">
        <v>88</v>
      </c>
      <c r="F80" s="403">
        <v>518</v>
      </c>
      <c r="G80" s="403">
        <v>0</v>
      </c>
      <c r="H80" s="403">
        <v>0</v>
      </c>
      <c r="I80" s="403">
        <v>0</v>
      </c>
      <c r="J80" s="403">
        <f>SUM(G80,D80)</f>
        <v>430</v>
      </c>
      <c r="K80" s="403">
        <f t="shared" si="35"/>
        <v>88</v>
      </c>
      <c r="L80" s="403">
        <f t="shared" si="35"/>
        <v>518</v>
      </c>
      <c r="M80" s="840"/>
      <c r="N80" s="751" t="s">
        <v>496</v>
      </c>
      <c r="O80" s="3061" t="s">
        <v>1188</v>
      </c>
    </row>
    <row r="81" spans="1:15" ht="18" customHeight="1">
      <c r="A81" s="2711"/>
      <c r="B81" s="772" t="s">
        <v>170</v>
      </c>
      <c r="C81" s="747"/>
      <c r="D81" s="403">
        <v>25</v>
      </c>
      <c r="E81" s="403">
        <v>6</v>
      </c>
      <c r="F81" s="403">
        <v>31</v>
      </c>
      <c r="G81" s="403">
        <v>0</v>
      </c>
      <c r="H81" s="403">
        <v>0</v>
      </c>
      <c r="I81" s="403">
        <v>0</v>
      </c>
      <c r="J81" s="403">
        <f>SUM(G81,D81)</f>
        <v>25</v>
      </c>
      <c r="K81" s="403">
        <f t="shared" si="35"/>
        <v>6</v>
      </c>
      <c r="L81" s="403">
        <f t="shared" si="35"/>
        <v>31</v>
      </c>
      <c r="M81" s="840"/>
      <c r="N81" s="1024" t="s">
        <v>1189</v>
      </c>
      <c r="O81" s="3061"/>
    </row>
    <row r="82" spans="1:15" ht="18" customHeight="1">
      <c r="A82" s="2706" t="s">
        <v>219</v>
      </c>
      <c r="B82" s="2706"/>
      <c r="C82" s="2706"/>
      <c r="D82" s="403">
        <f>SUM(D80:D81)</f>
        <v>455</v>
      </c>
      <c r="E82" s="403">
        <f t="shared" ref="E82:L82" si="38">SUM(E80:E81)</f>
        <v>94</v>
      </c>
      <c r="F82" s="403">
        <f t="shared" si="38"/>
        <v>549</v>
      </c>
      <c r="G82" s="403">
        <f t="shared" si="38"/>
        <v>0</v>
      </c>
      <c r="H82" s="403">
        <f t="shared" si="38"/>
        <v>0</v>
      </c>
      <c r="I82" s="403">
        <f t="shared" si="38"/>
        <v>0</v>
      </c>
      <c r="J82" s="403">
        <f t="shared" si="38"/>
        <v>455</v>
      </c>
      <c r="K82" s="403">
        <f t="shared" si="38"/>
        <v>94</v>
      </c>
      <c r="L82" s="403">
        <f t="shared" si="38"/>
        <v>549</v>
      </c>
      <c r="M82" s="3006" t="s">
        <v>2348</v>
      </c>
      <c r="N82" s="3006"/>
      <c r="O82" s="3006"/>
    </row>
    <row r="83" spans="1:15" ht="18" customHeight="1" thickBot="1">
      <c r="A83" s="3120" t="s">
        <v>52</v>
      </c>
      <c r="B83" s="3120"/>
      <c r="C83" s="3120"/>
      <c r="D83" s="318">
        <f>SUM(D82,D79,D72,D68,D69,D62)</f>
        <v>1138</v>
      </c>
      <c r="E83" s="1839">
        <f t="shared" ref="E83:L83" si="39">SUM(E82,E79,E72,E68,E69,E62)</f>
        <v>542</v>
      </c>
      <c r="F83" s="1839">
        <f t="shared" si="39"/>
        <v>1680</v>
      </c>
      <c r="G83" s="1839">
        <f t="shared" si="39"/>
        <v>0</v>
      </c>
      <c r="H83" s="1839">
        <f t="shared" si="39"/>
        <v>0</v>
      </c>
      <c r="I83" s="1839">
        <f t="shared" si="39"/>
        <v>0</v>
      </c>
      <c r="J83" s="1839">
        <f t="shared" si="39"/>
        <v>1138</v>
      </c>
      <c r="K83" s="1839">
        <f t="shared" si="39"/>
        <v>542</v>
      </c>
      <c r="L83" s="1839">
        <f t="shared" si="39"/>
        <v>1680</v>
      </c>
      <c r="M83" s="550"/>
      <c r="N83" s="3329" t="s">
        <v>588</v>
      </c>
      <c r="O83" s="3329"/>
    </row>
    <row r="84" spans="1:15" ht="24.95" customHeight="1" thickBot="1">
      <c r="A84" s="2765" t="s">
        <v>218</v>
      </c>
      <c r="B84" s="2765"/>
      <c r="C84" s="761"/>
      <c r="D84" s="402">
        <f t="shared" ref="D84:L84" si="40">SUM(D83,D54)</f>
        <v>2420</v>
      </c>
      <c r="E84" s="1827">
        <f t="shared" si="40"/>
        <v>2187</v>
      </c>
      <c r="F84" s="1827">
        <f t="shared" si="40"/>
        <v>4607</v>
      </c>
      <c r="G84" s="1827">
        <f t="shared" si="40"/>
        <v>0</v>
      </c>
      <c r="H84" s="1827">
        <f t="shared" si="40"/>
        <v>0</v>
      </c>
      <c r="I84" s="1827">
        <f t="shared" si="40"/>
        <v>0</v>
      </c>
      <c r="J84" s="1827">
        <f t="shared" si="40"/>
        <v>2420</v>
      </c>
      <c r="K84" s="1827">
        <f t="shared" si="40"/>
        <v>2187</v>
      </c>
      <c r="L84" s="1827">
        <f t="shared" si="40"/>
        <v>4607</v>
      </c>
      <c r="M84" s="3236" t="s">
        <v>2351</v>
      </c>
      <c r="N84" s="3236"/>
      <c r="O84" s="3236"/>
    </row>
    <row r="85" spans="1:15" ht="19.5" thickTop="1">
      <c r="M85" s="839"/>
      <c r="N85" s="839"/>
      <c r="O85" s="839"/>
    </row>
  </sheetData>
  <mergeCells count="90"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N8:O8"/>
    <mergeCell ref="A15:B15"/>
    <mergeCell ref="N15:O15"/>
    <mergeCell ref="A11:A14"/>
    <mergeCell ref="O11:O14"/>
    <mergeCell ref="A21:B21"/>
    <mergeCell ref="N21:O21"/>
    <mergeCell ref="A22:A27"/>
    <mergeCell ref="O22:O27"/>
    <mergeCell ref="A16:A20"/>
    <mergeCell ref="O16:O20"/>
    <mergeCell ref="A28:B28"/>
    <mergeCell ref="N28:O28"/>
    <mergeCell ref="A35:A36"/>
    <mergeCell ref="O35:O36"/>
    <mergeCell ref="A37:B37"/>
    <mergeCell ref="N37:O37"/>
    <mergeCell ref="J31:L31"/>
    <mergeCell ref="M31:M34"/>
    <mergeCell ref="N31:N34"/>
    <mergeCell ref="O31:O34"/>
    <mergeCell ref="A31:A34"/>
    <mergeCell ref="B31:B34"/>
    <mergeCell ref="C31:C34"/>
    <mergeCell ref="D31:F31"/>
    <mergeCell ref="G31:I31"/>
    <mergeCell ref="N30:O30"/>
    <mergeCell ref="A38:A45"/>
    <mergeCell ref="O38:O45"/>
    <mergeCell ref="A46:C46"/>
    <mergeCell ref="M46:O46"/>
    <mergeCell ref="A47:A48"/>
    <mergeCell ref="O47:O48"/>
    <mergeCell ref="A49:B49"/>
    <mergeCell ref="N49:O49"/>
    <mergeCell ref="A50:A51"/>
    <mergeCell ref="O50:O51"/>
    <mergeCell ref="A54:B54"/>
    <mergeCell ref="M54:O54"/>
    <mergeCell ref="A57:A60"/>
    <mergeCell ref="B57:B60"/>
    <mergeCell ref="C57:C60"/>
    <mergeCell ref="D57:F57"/>
    <mergeCell ref="G57:I57"/>
    <mergeCell ref="A61:B61"/>
    <mergeCell ref="C61:L61"/>
    <mergeCell ref="N61:O61"/>
    <mergeCell ref="A63:A67"/>
    <mergeCell ref="O63:O67"/>
    <mergeCell ref="M57:M60"/>
    <mergeCell ref="N57:N60"/>
    <mergeCell ref="O57:O60"/>
    <mergeCell ref="D58:F58"/>
    <mergeCell ref="G58:I58"/>
    <mergeCell ref="J58:L58"/>
    <mergeCell ref="A83:C83"/>
    <mergeCell ref="N83:O83"/>
    <mergeCell ref="A84:B84"/>
    <mergeCell ref="A80:A81"/>
    <mergeCell ref="O80:O81"/>
    <mergeCell ref="M84:O84"/>
    <mergeCell ref="A82:C82"/>
    <mergeCell ref="M82:O82"/>
    <mergeCell ref="A30:B30"/>
    <mergeCell ref="A56:B56"/>
    <mergeCell ref="N56:O56"/>
    <mergeCell ref="A79:C79"/>
    <mergeCell ref="M79:O79"/>
    <mergeCell ref="A70:A71"/>
    <mergeCell ref="O70:O71"/>
    <mergeCell ref="A72:C72"/>
    <mergeCell ref="M72:O72"/>
    <mergeCell ref="A73:A78"/>
    <mergeCell ref="O73:O78"/>
    <mergeCell ref="J57:L57"/>
    <mergeCell ref="A52:C52"/>
    <mergeCell ref="M52:O52"/>
    <mergeCell ref="A68:B68"/>
    <mergeCell ref="N68:O68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2403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56"/>
  <sheetViews>
    <sheetView rightToLeft="1" view="pageBreakPreview" topLeftCell="A22" zoomScale="80" zoomScaleNormal="60" zoomScaleSheetLayoutView="80" workbookViewId="0">
      <selection activeCell="R101" sqref="R101"/>
    </sheetView>
  </sheetViews>
  <sheetFormatPr defaultRowHeight="12.75"/>
  <cols>
    <col min="1" max="1" width="30.7109375" style="1" customWidth="1"/>
    <col min="2" max="2" width="10.28515625" style="1" customWidth="1"/>
    <col min="3" max="3" width="10.140625" style="1" customWidth="1"/>
    <col min="4" max="4" width="10.42578125" style="1" customWidth="1"/>
    <col min="5" max="5" width="10" style="1" customWidth="1"/>
    <col min="6" max="6" width="9.7109375" style="1" customWidth="1"/>
    <col min="7" max="7" width="9.28515625" style="1" customWidth="1"/>
    <col min="8" max="8" width="10" style="1" customWidth="1"/>
    <col min="9" max="9" width="10.28515625" style="1" customWidth="1"/>
    <col min="10" max="10" width="9.5703125" style="1" customWidth="1"/>
    <col min="11" max="11" width="42.140625" style="1" customWidth="1"/>
    <col min="12" max="224" width="9.140625" style="1"/>
    <col min="225" max="225" width="25.28515625" style="1" customWidth="1"/>
    <col min="226" max="228" width="10.28515625" style="1" customWidth="1"/>
    <col min="229" max="229" width="9.85546875" style="1" customWidth="1"/>
    <col min="230" max="237" width="10.28515625" style="1" customWidth="1"/>
    <col min="238" max="480" width="9.140625" style="1"/>
    <col min="481" max="481" width="25.28515625" style="1" customWidth="1"/>
    <col min="482" max="484" width="10.28515625" style="1" customWidth="1"/>
    <col min="485" max="485" width="9.85546875" style="1" customWidth="1"/>
    <col min="486" max="493" width="10.28515625" style="1" customWidth="1"/>
    <col min="494" max="736" width="9.140625" style="1"/>
    <col min="737" max="737" width="25.28515625" style="1" customWidth="1"/>
    <col min="738" max="740" width="10.28515625" style="1" customWidth="1"/>
    <col min="741" max="741" width="9.85546875" style="1" customWidth="1"/>
    <col min="742" max="749" width="10.28515625" style="1" customWidth="1"/>
    <col min="750" max="992" width="9.140625" style="1"/>
    <col min="993" max="993" width="25.28515625" style="1" customWidth="1"/>
    <col min="994" max="996" width="10.28515625" style="1" customWidth="1"/>
    <col min="997" max="997" width="9.85546875" style="1" customWidth="1"/>
    <col min="998" max="1005" width="10.28515625" style="1" customWidth="1"/>
    <col min="1006" max="1248" width="9.140625" style="1"/>
    <col min="1249" max="1249" width="25.28515625" style="1" customWidth="1"/>
    <col min="1250" max="1252" width="10.28515625" style="1" customWidth="1"/>
    <col min="1253" max="1253" width="9.85546875" style="1" customWidth="1"/>
    <col min="1254" max="1261" width="10.28515625" style="1" customWidth="1"/>
    <col min="1262" max="1504" width="9.140625" style="1"/>
    <col min="1505" max="1505" width="25.28515625" style="1" customWidth="1"/>
    <col min="1506" max="1508" width="10.28515625" style="1" customWidth="1"/>
    <col min="1509" max="1509" width="9.85546875" style="1" customWidth="1"/>
    <col min="1510" max="1517" width="10.28515625" style="1" customWidth="1"/>
    <col min="1518" max="1760" width="9.140625" style="1"/>
    <col min="1761" max="1761" width="25.28515625" style="1" customWidth="1"/>
    <col min="1762" max="1764" width="10.28515625" style="1" customWidth="1"/>
    <col min="1765" max="1765" width="9.85546875" style="1" customWidth="1"/>
    <col min="1766" max="1773" width="10.28515625" style="1" customWidth="1"/>
    <col min="1774" max="2016" width="9.140625" style="1"/>
    <col min="2017" max="2017" width="25.28515625" style="1" customWidth="1"/>
    <col min="2018" max="2020" width="10.28515625" style="1" customWidth="1"/>
    <col min="2021" max="2021" width="9.85546875" style="1" customWidth="1"/>
    <col min="2022" max="2029" width="10.28515625" style="1" customWidth="1"/>
    <col min="2030" max="2272" width="9.140625" style="1"/>
    <col min="2273" max="2273" width="25.28515625" style="1" customWidth="1"/>
    <col min="2274" max="2276" width="10.28515625" style="1" customWidth="1"/>
    <col min="2277" max="2277" width="9.85546875" style="1" customWidth="1"/>
    <col min="2278" max="2285" width="10.28515625" style="1" customWidth="1"/>
    <col min="2286" max="2528" width="9.140625" style="1"/>
    <col min="2529" max="2529" width="25.28515625" style="1" customWidth="1"/>
    <col min="2530" max="2532" width="10.28515625" style="1" customWidth="1"/>
    <col min="2533" max="2533" width="9.85546875" style="1" customWidth="1"/>
    <col min="2534" max="2541" width="10.28515625" style="1" customWidth="1"/>
    <col min="2542" max="2784" width="9.140625" style="1"/>
    <col min="2785" max="2785" width="25.28515625" style="1" customWidth="1"/>
    <col min="2786" max="2788" width="10.28515625" style="1" customWidth="1"/>
    <col min="2789" max="2789" width="9.85546875" style="1" customWidth="1"/>
    <col min="2790" max="2797" width="10.28515625" style="1" customWidth="1"/>
    <col min="2798" max="3040" width="9.140625" style="1"/>
    <col min="3041" max="3041" width="25.28515625" style="1" customWidth="1"/>
    <col min="3042" max="3044" width="10.28515625" style="1" customWidth="1"/>
    <col min="3045" max="3045" width="9.85546875" style="1" customWidth="1"/>
    <col min="3046" max="3053" width="10.28515625" style="1" customWidth="1"/>
    <col min="3054" max="3296" width="9.140625" style="1"/>
    <col min="3297" max="3297" width="25.28515625" style="1" customWidth="1"/>
    <col min="3298" max="3300" width="10.28515625" style="1" customWidth="1"/>
    <col min="3301" max="3301" width="9.85546875" style="1" customWidth="1"/>
    <col min="3302" max="3309" width="10.28515625" style="1" customWidth="1"/>
    <col min="3310" max="3552" width="9.140625" style="1"/>
    <col min="3553" max="3553" width="25.28515625" style="1" customWidth="1"/>
    <col min="3554" max="3556" width="10.28515625" style="1" customWidth="1"/>
    <col min="3557" max="3557" width="9.85546875" style="1" customWidth="1"/>
    <col min="3558" max="3565" width="10.28515625" style="1" customWidth="1"/>
    <col min="3566" max="3808" width="9.140625" style="1"/>
    <col min="3809" max="3809" width="25.28515625" style="1" customWidth="1"/>
    <col min="3810" max="3812" width="10.28515625" style="1" customWidth="1"/>
    <col min="3813" max="3813" width="9.85546875" style="1" customWidth="1"/>
    <col min="3814" max="3821" width="10.28515625" style="1" customWidth="1"/>
    <col min="3822" max="4064" width="9.140625" style="1"/>
    <col min="4065" max="4065" width="25.28515625" style="1" customWidth="1"/>
    <col min="4066" max="4068" width="10.28515625" style="1" customWidth="1"/>
    <col min="4069" max="4069" width="9.85546875" style="1" customWidth="1"/>
    <col min="4070" max="4077" width="10.28515625" style="1" customWidth="1"/>
    <col min="4078" max="4320" width="9.140625" style="1"/>
    <col min="4321" max="4321" width="25.28515625" style="1" customWidth="1"/>
    <col min="4322" max="4324" width="10.28515625" style="1" customWidth="1"/>
    <col min="4325" max="4325" width="9.85546875" style="1" customWidth="1"/>
    <col min="4326" max="4333" width="10.28515625" style="1" customWidth="1"/>
    <col min="4334" max="4576" width="9.140625" style="1"/>
    <col min="4577" max="4577" width="25.28515625" style="1" customWidth="1"/>
    <col min="4578" max="4580" width="10.28515625" style="1" customWidth="1"/>
    <col min="4581" max="4581" width="9.85546875" style="1" customWidth="1"/>
    <col min="4582" max="4589" width="10.28515625" style="1" customWidth="1"/>
    <col min="4590" max="4832" width="9.140625" style="1"/>
    <col min="4833" max="4833" width="25.28515625" style="1" customWidth="1"/>
    <col min="4834" max="4836" width="10.28515625" style="1" customWidth="1"/>
    <col min="4837" max="4837" width="9.85546875" style="1" customWidth="1"/>
    <col min="4838" max="4845" width="10.28515625" style="1" customWidth="1"/>
    <col min="4846" max="5088" width="9.140625" style="1"/>
    <col min="5089" max="5089" width="25.28515625" style="1" customWidth="1"/>
    <col min="5090" max="5092" width="10.28515625" style="1" customWidth="1"/>
    <col min="5093" max="5093" width="9.85546875" style="1" customWidth="1"/>
    <col min="5094" max="5101" width="10.28515625" style="1" customWidth="1"/>
    <col min="5102" max="5344" width="9.140625" style="1"/>
    <col min="5345" max="5345" width="25.28515625" style="1" customWidth="1"/>
    <col min="5346" max="5348" width="10.28515625" style="1" customWidth="1"/>
    <col min="5349" max="5349" width="9.85546875" style="1" customWidth="1"/>
    <col min="5350" max="5357" width="10.28515625" style="1" customWidth="1"/>
    <col min="5358" max="5600" width="9.140625" style="1"/>
    <col min="5601" max="5601" width="25.28515625" style="1" customWidth="1"/>
    <col min="5602" max="5604" width="10.28515625" style="1" customWidth="1"/>
    <col min="5605" max="5605" width="9.85546875" style="1" customWidth="1"/>
    <col min="5606" max="5613" width="10.28515625" style="1" customWidth="1"/>
    <col min="5614" max="5856" width="9.140625" style="1"/>
    <col min="5857" max="5857" width="25.28515625" style="1" customWidth="1"/>
    <col min="5858" max="5860" width="10.28515625" style="1" customWidth="1"/>
    <col min="5861" max="5861" width="9.85546875" style="1" customWidth="1"/>
    <col min="5862" max="5869" width="10.28515625" style="1" customWidth="1"/>
    <col min="5870" max="6112" width="9.140625" style="1"/>
    <col min="6113" max="6113" width="25.28515625" style="1" customWidth="1"/>
    <col min="6114" max="6116" width="10.28515625" style="1" customWidth="1"/>
    <col min="6117" max="6117" width="9.85546875" style="1" customWidth="1"/>
    <col min="6118" max="6125" width="10.28515625" style="1" customWidth="1"/>
    <col min="6126" max="6368" width="9.140625" style="1"/>
    <col min="6369" max="6369" width="25.28515625" style="1" customWidth="1"/>
    <col min="6370" max="6372" width="10.28515625" style="1" customWidth="1"/>
    <col min="6373" max="6373" width="9.85546875" style="1" customWidth="1"/>
    <col min="6374" max="6381" width="10.28515625" style="1" customWidth="1"/>
    <col min="6382" max="6624" width="9.140625" style="1"/>
    <col min="6625" max="6625" width="25.28515625" style="1" customWidth="1"/>
    <col min="6626" max="6628" width="10.28515625" style="1" customWidth="1"/>
    <col min="6629" max="6629" width="9.85546875" style="1" customWidth="1"/>
    <col min="6630" max="6637" width="10.28515625" style="1" customWidth="1"/>
    <col min="6638" max="6880" width="9.140625" style="1"/>
    <col min="6881" max="6881" width="25.28515625" style="1" customWidth="1"/>
    <col min="6882" max="6884" width="10.28515625" style="1" customWidth="1"/>
    <col min="6885" max="6885" width="9.85546875" style="1" customWidth="1"/>
    <col min="6886" max="6893" width="10.28515625" style="1" customWidth="1"/>
    <col min="6894" max="7136" width="9.140625" style="1"/>
    <col min="7137" max="7137" width="25.28515625" style="1" customWidth="1"/>
    <col min="7138" max="7140" width="10.28515625" style="1" customWidth="1"/>
    <col min="7141" max="7141" width="9.85546875" style="1" customWidth="1"/>
    <col min="7142" max="7149" width="10.28515625" style="1" customWidth="1"/>
    <col min="7150" max="7392" width="9.140625" style="1"/>
    <col min="7393" max="7393" width="25.28515625" style="1" customWidth="1"/>
    <col min="7394" max="7396" width="10.28515625" style="1" customWidth="1"/>
    <col min="7397" max="7397" width="9.85546875" style="1" customWidth="1"/>
    <col min="7398" max="7405" width="10.28515625" style="1" customWidth="1"/>
    <col min="7406" max="7648" width="9.140625" style="1"/>
    <col min="7649" max="7649" width="25.28515625" style="1" customWidth="1"/>
    <col min="7650" max="7652" width="10.28515625" style="1" customWidth="1"/>
    <col min="7653" max="7653" width="9.85546875" style="1" customWidth="1"/>
    <col min="7654" max="7661" width="10.28515625" style="1" customWidth="1"/>
    <col min="7662" max="7904" width="9.140625" style="1"/>
    <col min="7905" max="7905" width="25.28515625" style="1" customWidth="1"/>
    <col min="7906" max="7908" width="10.28515625" style="1" customWidth="1"/>
    <col min="7909" max="7909" width="9.85546875" style="1" customWidth="1"/>
    <col min="7910" max="7917" width="10.28515625" style="1" customWidth="1"/>
    <col min="7918" max="8160" width="9.140625" style="1"/>
    <col min="8161" max="8161" width="25.28515625" style="1" customWidth="1"/>
    <col min="8162" max="8164" width="10.28515625" style="1" customWidth="1"/>
    <col min="8165" max="8165" width="9.85546875" style="1" customWidth="1"/>
    <col min="8166" max="8173" width="10.28515625" style="1" customWidth="1"/>
    <col min="8174" max="8416" width="9.140625" style="1"/>
    <col min="8417" max="8417" width="25.28515625" style="1" customWidth="1"/>
    <col min="8418" max="8420" width="10.28515625" style="1" customWidth="1"/>
    <col min="8421" max="8421" width="9.85546875" style="1" customWidth="1"/>
    <col min="8422" max="8429" width="10.28515625" style="1" customWidth="1"/>
    <col min="8430" max="8672" width="9.140625" style="1"/>
    <col min="8673" max="8673" width="25.28515625" style="1" customWidth="1"/>
    <col min="8674" max="8676" width="10.28515625" style="1" customWidth="1"/>
    <col min="8677" max="8677" width="9.85546875" style="1" customWidth="1"/>
    <col min="8678" max="8685" width="10.28515625" style="1" customWidth="1"/>
    <col min="8686" max="8928" width="9.140625" style="1"/>
    <col min="8929" max="8929" width="25.28515625" style="1" customWidth="1"/>
    <col min="8930" max="8932" width="10.28515625" style="1" customWidth="1"/>
    <col min="8933" max="8933" width="9.85546875" style="1" customWidth="1"/>
    <col min="8934" max="8941" width="10.28515625" style="1" customWidth="1"/>
    <col min="8942" max="9184" width="9.140625" style="1"/>
    <col min="9185" max="9185" width="25.28515625" style="1" customWidth="1"/>
    <col min="9186" max="9188" width="10.28515625" style="1" customWidth="1"/>
    <col min="9189" max="9189" width="9.85546875" style="1" customWidth="1"/>
    <col min="9190" max="9197" width="10.28515625" style="1" customWidth="1"/>
    <col min="9198" max="9440" width="9.140625" style="1"/>
    <col min="9441" max="9441" width="25.28515625" style="1" customWidth="1"/>
    <col min="9442" max="9444" width="10.28515625" style="1" customWidth="1"/>
    <col min="9445" max="9445" width="9.85546875" style="1" customWidth="1"/>
    <col min="9446" max="9453" width="10.28515625" style="1" customWidth="1"/>
    <col min="9454" max="9696" width="9.140625" style="1"/>
    <col min="9697" max="9697" width="25.28515625" style="1" customWidth="1"/>
    <col min="9698" max="9700" width="10.28515625" style="1" customWidth="1"/>
    <col min="9701" max="9701" width="9.85546875" style="1" customWidth="1"/>
    <col min="9702" max="9709" width="10.28515625" style="1" customWidth="1"/>
    <col min="9710" max="9952" width="9.140625" style="1"/>
    <col min="9953" max="9953" width="25.28515625" style="1" customWidth="1"/>
    <col min="9954" max="9956" width="10.28515625" style="1" customWidth="1"/>
    <col min="9957" max="9957" width="9.85546875" style="1" customWidth="1"/>
    <col min="9958" max="9965" width="10.28515625" style="1" customWidth="1"/>
    <col min="9966" max="10208" width="9.140625" style="1"/>
    <col min="10209" max="10209" width="25.28515625" style="1" customWidth="1"/>
    <col min="10210" max="10212" width="10.28515625" style="1" customWidth="1"/>
    <col min="10213" max="10213" width="9.85546875" style="1" customWidth="1"/>
    <col min="10214" max="10221" width="10.28515625" style="1" customWidth="1"/>
    <col min="10222" max="10464" width="9.140625" style="1"/>
    <col min="10465" max="10465" width="25.28515625" style="1" customWidth="1"/>
    <col min="10466" max="10468" width="10.28515625" style="1" customWidth="1"/>
    <col min="10469" max="10469" width="9.85546875" style="1" customWidth="1"/>
    <col min="10470" max="10477" width="10.28515625" style="1" customWidth="1"/>
    <col min="10478" max="10720" width="9.140625" style="1"/>
    <col min="10721" max="10721" width="25.28515625" style="1" customWidth="1"/>
    <col min="10722" max="10724" width="10.28515625" style="1" customWidth="1"/>
    <col min="10725" max="10725" width="9.85546875" style="1" customWidth="1"/>
    <col min="10726" max="10733" width="10.28515625" style="1" customWidth="1"/>
    <col min="10734" max="10976" width="9.140625" style="1"/>
    <col min="10977" max="10977" width="25.28515625" style="1" customWidth="1"/>
    <col min="10978" max="10980" width="10.28515625" style="1" customWidth="1"/>
    <col min="10981" max="10981" width="9.85546875" style="1" customWidth="1"/>
    <col min="10982" max="10989" width="10.28515625" style="1" customWidth="1"/>
    <col min="10990" max="11232" width="9.140625" style="1"/>
    <col min="11233" max="11233" width="25.28515625" style="1" customWidth="1"/>
    <col min="11234" max="11236" width="10.28515625" style="1" customWidth="1"/>
    <col min="11237" max="11237" width="9.85546875" style="1" customWidth="1"/>
    <col min="11238" max="11245" width="10.28515625" style="1" customWidth="1"/>
    <col min="11246" max="11488" width="9.140625" style="1"/>
    <col min="11489" max="11489" width="25.28515625" style="1" customWidth="1"/>
    <col min="11490" max="11492" width="10.28515625" style="1" customWidth="1"/>
    <col min="11493" max="11493" width="9.85546875" style="1" customWidth="1"/>
    <col min="11494" max="11501" width="10.28515625" style="1" customWidth="1"/>
    <col min="11502" max="11744" width="9.140625" style="1"/>
    <col min="11745" max="11745" width="25.28515625" style="1" customWidth="1"/>
    <col min="11746" max="11748" width="10.28515625" style="1" customWidth="1"/>
    <col min="11749" max="11749" width="9.85546875" style="1" customWidth="1"/>
    <col min="11750" max="11757" width="10.28515625" style="1" customWidth="1"/>
    <col min="11758" max="12000" width="9.140625" style="1"/>
    <col min="12001" max="12001" width="25.28515625" style="1" customWidth="1"/>
    <col min="12002" max="12004" width="10.28515625" style="1" customWidth="1"/>
    <col min="12005" max="12005" width="9.85546875" style="1" customWidth="1"/>
    <col min="12006" max="12013" width="10.28515625" style="1" customWidth="1"/>
    <col min="12014" max="12256" width="9.140625" style="1"/>
    <col min="12257" max="12257" width="25.28515625" style="1" customWidth="1"/>
    <col min="12258" max="12260" width="10.28515625" style="1" customWidth="1"/>
    <col min="12261" max="12261" width="9.85546875" style="1" customWidth="1"/>
    <col min="12262" max="12269" width="10.28515625" style="1" customWidth="1"/>
    <col min="12270" max="12512" width="9.140625" style="1"/>
    <col min="12513" max="12513" width="25.28515625" style="1" customWidth="1"/>
    <col min="12514" max="12516" width="10.28515625" style="1" customWidth="1"/>
    <col min="12517" max="12517" width="9.85546875" style="1" customWidth="1"/>
    <col min="12518" max="12525" width="10.28515625" style="1" customWidth="1"/>
    <col min="12526" max="12768" width="9.140625" style="1"/>
    <col min="12769" max="12769" width="25.28515625" style="1" customWidth="1"/>
    <col min="12770" max="12772" width="10.28515625" style="1" customWidth="1"/>
    <col min="12773" max="12773" width="9.85546875" style="1" customWidth="1"/>
    <col min="12774" max="12781" width="10.28515625" style="1" customWidth="1"/>
    <col min="12782" max="13024" width="9.140625" style="1"/>
    <col min="13025" max="13025" width="25.28515625" style="1" customWidth="1"/>
    <col min="13026" max="13028" width="10.28515625" style="1" customWidth="1"/>
    <col min="13029" max="13029" width="9.85546875" style="1" customWidth="1"/>
    <col min="13030" max="13037" width="10.28515625" style="1" customWidth="1"/>
    <col min="13038" max="13280" width="9.140625" style="1"/>
    <col min="13281" max="13281" width="25.28515625" style="1" customWidth="1"/>
    <col min="13282" max="13284" width="10.28515625" style="1" customWidth="1"/>
    <col min="13285" max="13285" width="9.85546875" style="1" customWidth="1"/>
    <col min="13286" max="13293" width="10.28515625" style="1" customWidth="1"/>
    <col min="13294" max="13536" width="9.140625" style="1"/>
    <col min="13537" max="13537" width="25.28515625" style="1" customWidth="1"/>
    <col min="13538" max="13540" width="10.28515625" style="1" customWidth="1"/>
    <col min="13541" max="13541" width="9.85546875" style="1" customWidth="1"/>
    <col min="13542" max="13549" width="10.28515625" style="1" customWidth="1"/>
    <col min="13550" max="13792" width="9.140625" style="1"/>
    <col min="13793" max="13793" width="25.28515625" style="1" customWidth="1"/>
    <col min="13794" max="13796" width="10.28515625" style="1" customWidth="1"/>
    <col min="13797" max="13797" width="9.85546875" style="1" customWidth="1"/>
    <col min="13798" max="13805" width="10.28515625" style="1" customWidth="1"/>
    <col min="13806" max="14048" width="9.140625" style="1"/>
    <col min="14049" max="14049" width="25.28515625" style="1" customWidth="1"/>
    <col min="14050" max="14052" width="10.28515625" style="1" customWidth="1"/>
    <col min="14053" max="14053" width="9.85546875" style="1" customWidth="1"/>
    <col min="14054" max="14061" width="10.28515625" style="1" customWidth="1"/>
    <col min="14062" max="14304" width="9.140625" style="1"/>
    <col min="14305" max="14305" width="25.28515625" style="1" customWidth="1"/>
    <col min="14306" max="14308" width="10.28515625" style="1" customWidth="1"/>
    <col min="14309" max="14309" width="9.85546875" style="1" customWidth="1"/>
    <col min="14310" max="14317" width="10.28515625" style="1" customWidth="1"/>
    <col min="14318" max="14560" width="9.140625" style="1"/>
    <col min="14561" max="14561" width="25.28515625" style="1" customWidth="1"/>
    <col min="14562" max="14564" width="10.28515625" style="1" customWidth="1"/>
    <col min="14565" max="14565" width="9.85546875" style="1" customWidth="1"/>
    <col min="14566" max="14573" width="10.28515625" style="1" customWidth="1"/>
    <col min="14574" max="14816" width="9.140625" style="1"/>
    <col min="14817" max="14817" width="25.28515625" style="1" customWidth="1"/>
    <col min="14818" max="14820" width="10.28515625" style="1" customWidth="1"/>
    <col min="14821" max="14821" width="9.85546875" style="1" customWidth="1"/>
    <col min="14822" max="14829" width="10.28515625" style="1" customWidth="1"/>
    <col min="14830" max="15072" width="9.140625" style="1"/>
    <col min="15073" max="15073" width="25.28515625" style="1" customWidth="1"/>
    <col min="15074" max="15076" width="10.28515625" style="1" customWidth="1"/>
    <col min="15077" max="15077" width="9.85546875" style="1" customWidth="1"/>
    <col min="15078" max="15085" width="10.28515625" style="1" customWidth="1"/>
    <col min="15086" max="15328" width="9.140625" style="1"/>
    <col min="15329" max="15329" width="25.28515625" style="1" customWidth="1"/>
    <col min="15330" max="15332" width="10.28515625" style="1" customWidth="1"/>
    <col min="15333" max="15333" width="9.85546875" style="1" customWidth="1"/>
    <col min="15334" max="15341" width="10.28515625" style="1" customWidth="1"/>
    <col min="15342" max="15584" width="9.140625" style="1"/>
    <col min="15585" max="15585" width="25.28515625" style="1" customWidth="1"/>
    <col min="15586" max="15588" width="10.28515625" style="1" customWidth="1"/>
    <col min="15589" max="15589" width="9.85546875" style="1" customWidth="1"/>
    <col min="15590" max="15597" width="10.28515625" style="1" customWidth="1"/>
    <col min="15598" max="15840" width="9.140625" style="1"/>
    <col min="15841" max="15841" width="25.28515625" style="1" customWidth="1"/>
    <col min="15842" max="15844" width="10.28515625" style="1" customWidth="1"/>
    <col min="15845" max="15845" width="9.85546875" style="1" customWidth="1"/>
    <col min="15846" max="15853" width="10.28515625" style="1" customWidth="1"/>
    <col min="15854" max="16096" width="9.140625" style="1"/>
    <col min="16097" max="16097" width="25.28515625" style="1" customWidth="1"/>
    <col min="16098" max="16100" width="10.28515625" style="1" customWidth="1"/>
    <col min="16101" max="16101" width="9.85546875" style="1" customWidth="1"/>
    <col min="16102" max="16109" width="10.28515625" style="1" customWidth="1"/>
    <col min="16110" max="16384" width="9.140625" style="1"/>
  </cols>
  <sheetData>
    <row r="1" spans="1:11" s="2" customFormat="1" ht="22.5" customHeight="1">
      <c r="A1" s="2693" t="s">
        <v>1958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2" customFormat="1" ht="39" customHeight="1">
      <c r="A2" s="2752" t="s">
        <v>1959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</row>
    <row r="3" spans="1:11" s="182" customFormat="1" ht="20.25" customHeight="1" thickBot="1">
      <c r="A3" s="20" t="s">
        <v>2280</v>
      </c>
      <c r="B3" s="1470"/>
      <c r="C3" s="1470"/>
      <c r="D3" s="1470"/>
      <c r="E3" s="1470"/>
      <c r="F3" s="1470"/>
      <c r="G3" s="1470"/>
      <c r="H3" s="1470"/>
      <c r="I3" s="1470"/>
      <c r="J3" s="1470"/>
      <c r="K3" s="78" t="s">
        <v>1655</v>
      </c>
    </row>
    <row r="4" spans="1:11" s="3" customFormat="1" ht="20.100000000000001" customHeight="1" thickTop="1">
      <c r="A4" s="3345" t="s">
        <v>53</v>
      </c>
      <c r="B4" s="3345" t="s">
        <v>45</v>
      </c>
      <c r="C4" s="3345"/>
      <c r="D4" s="3345"/>
      <c r="E4" s="3345" t="s">
        <v>46</v>
      </c>
      <c r="F4" s="3345"/>
      <c r="G4" s="3345"/>
      <c r="H4" s="3345" t="s">
        <v>905</v>
      </c>
      <c r="I4" s="3345"/>
      <c r="J4" s="3345"/>
      <c r="K4" s="3348" t="s">
        <v>1296</v>
      </c>
    </row>
    <row r="5" spans="1:11" s="3" customFormat="1" ht="16.5" customHeight="1">
      <c r="A5" s="3346"/>
      <c r="B5" s="3346" t="s">
        <v>1673</v>
      </c>
      <c r="C5" s="3346"/>
      <c r="D5" s="3346"/>
      <c r="E5" s="3346" t="s">
        <v>463</v>
      </c>
      <c r="F5" s="3346"/>
      <c r="G5" s="3346"/>
      <c r="H5" s="3346" t="s">
        <v>464</v>
      </c>
      <c r="I5" s="3346"/>
      <c r="J5" s="3346"/>
      <c r="K5" s="3349"/>
    </row>
    <row r="6" spans="1:11" s="3" customFormat="1" ht="20.100000000000001" customHeight="1">
      <c r="A6" s="3346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3349"/>
    </row>
    <row r="7" spans="1:11" s="3" customFormat="1" ht="20.100000000000001" customHeight="1" thickBot="1">
      <c r="A7" s="3347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3350"/>
    </row>
    <row r="8" spans="1:11" ht="23.25" customHeight="1">
      <c r="A8" s="40" t="s">
        <v>48</v>
      </c>
      <c r="B8" s="40"/>
      <c r="C8" s="40"/>
      <c r="D8" s="40"/>
      <c r="E8" s="40"/>
      <c r="F8" s="40"/>
      <c r="G8" s="40"/>
      <c r="H8" s="40"/>
      <c r="I8" s="40"/>
      <c r="J8" s="40"/>
      <c r="K8" s="40" t="s">
        <v>504</v>
      </c>
    </row>
    <row r="9" spans="1:11" ht="23.25" customHeight="1">
      <c r="A9" s="200" t="s">
        <v>56</v>
      </c>
      <c r="B9" s="200">
        <v>38</v>
      </c>
      <c r="C9" s="200">
        <v>44</v>
      </c>
      <c r="D9" s="200">
        <v>82</v>
      </c>
      <c r="E9" s="200">
        <v>0</v>
      </c>
      <c r="F9" s="200">
        <v>0</v>
      </c>
      <c r="G9" s="200">
        <v>0</v>
      </c>
      <c r="H9" s="200">
        <f>SUM(E9,B9)</f>
        <v>38</v>
      </c>
      <c r="I9" s="200">
        <f t="shared" ref="I9:J23" si="0">SUM(F9,C9)</f>
        <v>44</v>
      </c>
      <c r="J9" s="200">
        <f t="shared" si="0"/>
        <v>82</v>
      </c>
      <c r="K9" s="42" t="s">
        <v>589</v>
      </c>
    </row>
    <row r="10" spans="1:11" ht="23.25" customHeight="1">
      <c r="A10" s="1844" t="s">
        <v>57</v>
      </c>
      <c r="B10" s="1844">
        <v>61</v>
      </c>
      <c r="C10" s="1844">
        <v>44</v>
      </c>
      <c r="D10" s="1844">
        <v>105</v>
      </c>
      <c r="E10" s="1844">
        <v>0</v>
      </c>
      <c r="F10" s="1844">
        <v>0</v>
      </c>
      <c r="G10" s="1844">
        <v>0</v>
      </c>
      <c r="H10" s="1844">
        <f>SUM(E10,B10)</f>
        <v>61</v>
      </c>
      <c r="I10" s="1844">
        <f t="shared" ref="I10" si="1">SUM(F10,C10)</f>
        <v>44</v>
      </c>
      <c r="J10" s="1844">
        <f t="shared" ref="J10" si="2">SUM(G10,D10)</f>
        <v>105</v>
      </c>
      <c r="K10" s="1512" t="s">
        <v>480</v>
      </c>
    </row>
    <row r="11" spans="1:11" ht="23.25" customHeight="1">
      <c r="A11" s="200" t="s">
        <v>60</v>
      </c>
      <c r="B11" s="200">
        <v>77</v>
      </c>
      <c r="C11" s="200">
        <v>78</v>
      </c>
      <c r="D11" s="200">
        <v>155</v>
      </c>
      <c r="E11" s="1844">
        <v>0</v>
      </c>
      <c r="F11" s="1844">
        <v>0</v>
      </c>
      <c r="G11" s="1844">
        <v>0</v>
      </c>
      <c r="H11" s="200">
        <f t="shared" ref="H11:H23" si="3">SUM(E11,B11)</f>
        <v>77</v>
      </c>
      <c r="I11" s="200">
        <f t="shared" si="0"/>
        <v>78</v>
      </c>
      <c r="J11" s="200">
        <f t="shared" si="0"/>
        <v>155</v>
      </c>
      <c r="K11" s="42" t="s">
        <v>483</v>
      </c>
    </row>
    <row r="12" spans="1:11" ht="23.25" customHeight="1">
      <c r="A12" s="200" t="s">
        <v>61</v>
      </c>
      <c r="B12" s="200">
        <v>76</v>
      </c>
      <c r="C12" s="200">
        <v>65</v>
      </c>
      <c r="D12" s="200">
        <v>141</v>
      </c>
      <c r="E12" s="1844">
        <v>0</v>
      </c>
      <c r="F12" s="1844">
        <v>0</v>
      </c>
      <c r="G12" s="1844">
        <v>0</v>
      </c>
      <c r="H12" s="200">
        <f t="shared" si="3"/>
        <v>76</v>
      </c>
      <c r="I12" s="200">
        <f t="shared" si="0"/>
        <v>65</v>
      </c>
      <c r="J12" s="200">
        <f t="shared" si="0"/>
        <v>141</v>
      </c>
      <c r="K12" s="42" t="s">
        <v>485</v>
      </c>
    </row>
    <row r="13" spans="1:11" ht="23.25" customHeight="1">
      <c r="A13" s="200" t="s">
        <v>63</v>
      </c>
      <c r="B13" s="200">
        <v>71</v>
      </c>
      <c r="C13" s="200">
        <v>61</v>
      </c>
      <c r="D13" s="200">
        <v>132</v>
      </c>
      <c r="E13" s="1844">
        <v>0</v>
      </c>
      <c r="F13" s="1844">
        <v>0</v>
      </c>
      <c r="G13" s="1844">
        <v>0</v>
      </c>
      <c r="H13" s="200">
        <f t="shared" si="3"/>
        <v>71</v>
      </c>
      <c r="I13" s="200">
        <f t="shared" si="0"/>
        <v>61</v>
      </c>
      <c r="J13" s="200">
        <f t="shared" si="0"/>
        <v>132</v>
      </c>
      <c r="K13" s="42" t="s">
        <v>487</v>
      </c>
    </row>
    <row r="14" spans="1:11" ht="33.75" customHeight="1">
      <c r="A14" s="1844" t="s">
        <v>1957</v>
      </c>
      <c r="B14" s="1844">
        <v>49</v>
      </c>
      <c r="C14" s="1844">
        <v>43</v>
      </c>
      <c r="D14" s="1844">
        <v>92</v>
      </c>
      <c r="E14" s="1844">
        <v>0</v>
      </c>
      <c r="F14" s="1844">
        <v>0</v>
      </c>
      <c r="G14" s="1844">
        <v>0</v>
      </c>
      <c r="H14" s="1844">
        <f t="shared" ref="H14" si="4">SUM(E14,B14)</f>
        <v>49</v>
      </c>
      <c r="I14" s="1844">
        <f t="shared" ref="I14" si="5">SUM(F14,C14)</f>
        <v>43</v>
      </c>
      <c r="J14" s="1844">
        <f t="shared" ref="J14" si="6">SUM(G14,D14)</f>
        <v>92</v>
      </c>
      <c r="K14" s="2272" t="s">
        <v>2319</v>
      </c>
    </row>
    <row r="15" spans="1:11" ht="23.25" customHeight="1">
      <c r="A15" s="200" t="s">
        <v>1217</v>
      </c>
      <c r="B15" s="200">
        <v>22</v>
      </c>
      <c r="C15" s="200">
        <v>16</v>
      </c>
      <c r="D15" s="200">
        <v>38</v>
      </c>
      <c r="E15" s="1844">
        <v>0</v>
      </c>
      <c r="F15" s="1844">
        <v>0</v>
      </c>
      <c r="G15" s="1844">
        <v>0</v>
      </c>
      <c r="H15" s="200">
        <f t="shared" si="3"/>
        <v>22</v>
      </c>
      <c r="I15" s="200">
        <f t="shared" si="0"/>
        <v>16</v>
      </c>
      <c r="J15" s="200">
        <f t="shared" si="0"/>
        <v>38</v>
      </c>
      <c r="K15" s="414" t="s">
        <v>486</v>
      </c>
    </row>
    <row r="16" spans="1:11" ht="23.25" customHeight="1">
      <c r="A16" s="200" t="s">
        <v>64</v>
      </c>
      <c r="B16" s="200">
        <v>217</v>
      </c>
      <c r="C16" s="200">
        <v>96</v>
      </c>
      <c r="D16" s="200">
        <v>313</v>
      </c>
      <c r="E16" s="1844">
        <v>0</v>
      </c>
      <c r="F16" s="1844">
        <v>0</v>
      </c>
      <c r="G16" s="1844">
        <v>0</v>
      </c>
      <c r="H16" s="200">
        <f t="shared" si="3"/>
        <v>217</v>
      </c>
      <c r="I16" s="200">
        <f t="shared" si="0"/>
        <v>96</v>
      </c>
      <c r="J16" s="200">
        <f t="shared" si="0"/>
        <v>313</v>
      </c>
      <c r="K16" s="126" t="s">
        <v>527</v>
      </c>
    </row>
    <row r="17" spans="1:11" ht="23.25" customHeight="1">
      <c r="A17" s="200" t="s">
        <v>166</v>
      </c>
      <c r="B17" s="200">
        <v>409</v>
      </c>
      <c r="C17" s="200">
        <v>466</v>
      </c>
      <c r="D17" s="200">
        <v>875</v>
      </c>
      <c r="E17" s="1844">
        <v>0</v>
      </c>
      <c r="F17" s="1844">
        <v>0</v>
      </c>
      <c r="G17" s="1844">
        <v>0</v>
      </c>
      <c r="H17" s="200">
        <f t="shared" si="3"/>
        <v>409</v>
      </c>
      <c r="I17" s="200">
        <f t="shared" si="0"/>
        <v>466</v>
      </c>
      <c r="J17" s="200">
        <f t="shared" si="0"/>
        <v>875</v>
      </c>
      <c r="K17" s="42" t="s">
        <v>590</v>
      </c>
    </row>
    <row r="18" spans="1:11" ht="23.25" customHeight="1">
      <c r="A18" s="200" t="s">
        <v>29</v>
      </c>
      <c r="B18" s="200">
        <v>114</v>
      </c>
      <c r="C18" s="200">
        <v>132</v>
      </c>
      <c r="D18" s="200">
        <v>246</v>
      </c>
      <c r="E18" s="200">
        <v>0</v>
      </c>
      <c r="F18" s="200">
        <v>0</v>
      </c>
      <c r="G18" s="200">
        <v>0</v>
      </c>
      <c r="H18" s="200">
        <f t="shared" si="3"/>
        <v>114</v>
      </c>
      <c r="I18" s="200">
        <f t="shared" si="0"/>
        <v>132</v>
      </c>
      <c r="J18" s="200">
        <f t="shared" si="0"/>
        <v>246</v>
      </c>
      <c r="K18" s="42" t="s">
        <v>679</v>
      </c>
    </row>
    <row r="19" spans="1:11" ht="23.25" customHeight="1">
      <c r="A19" s="200" t="s">
        <v>65</v>
      </c>
      <c r="B19" s="200">
        <v>148</v>
      </c>
      <c r="C19" s="200">
        <v>277</v>
      </c>
      <c r="D19" s="200">
        <v>425</v>
      </c>
      <c r="E19" s="200">
        <v>0</v>
      </c>
      <c r="F19" s="200">
        <v>0</v>
      </c>
      <c r="G19" s="200">
        <v>0</v>
      </c>
      <c r="H19" s="200">
        <f t="shared" si="3"/>
        <v>148</v>
      </c>
      <c r="I19" s="200">
        <f t="shared" si="0"/>
        <v>277</v>
      </c>
      <c r="J19" s="200">
        <f t="shared" si="0"/>
        <v>425</v>
      </c>
      <c r="K19" s="42" t="s">
        <v>1168</v>
      </c>
    </row>
    <row r="20" spans="1:11" ht="23.25" customHeight="1">
      <c r="A20" s="42" t="s">
        <v>67</v>
      </c>
      <c r="B20" s="200">
        <v>11</v>
      </c>
      <c r="C20" s="200">
        <v>5</v>
      </c>
      <c r="D20" s="200">
        <v>16</v>
      </c>
      <c r="E20" s="200">
        <v>0</v>
      </c>
      <c r="F20" s="200">
        <v>0</v>
      </c>
      <c r="G20" s="200">
        <v>0</v>
      </c>
      <c r="H20" s="200">
        <f t="shared" si="3"/>
        <v>11</v>
      </c>
      <c r="I20" s="200">
        <f t="shared" si="0"/>
        <v>5</v>
      </c>
      <c r="J20" s="200">
        <f t="shared" si="0"/>
        <v>16</v>
      </c>
      <c r="K20" s="42" t="s">
        <v>494</v>
      </c>
    </row>
    <row r="21" spans="1:11" ht="23.25" customHeight="1">
      <c r="A21" s="200" t="s">
        <v>1297</v>
      </c>
      <c r="B21" s="200">
        <v>99</v>
      </c>
      <c r="C21" s="200">
        <v>20</v>
      </c>
      <c r="D21" s="200">
        <v>119</v>
      </c>
      <c r="E21" s="200">
        <v>0</v>
      </c>
      <c r="F21" s="200">
        <v>0</v>
      </c>
      <c r="G21" s="200">
        <v>0</v>
      </c>
      <c r="H21" s="200">
        <f t="shared" si="3"/>
        <v>99</v>
      </c>
      <c r="I21" s="200">
        <f t="shared" si="0"/>
        <v>20</v>
      </c>
      <c r="J21" s="200">
        <f t="shared" si="0"/>
        <v>119</v>
      </c>
      <c r="K21" s="575" t="s">
        <v>1260</v>
      </c>
    </row>
    <row r="22" spans="1:11" ht="23.25" customHeight="1">
      <c r="A22" s="200" t="s">
        <v>68</v>
      </c>
      <c r="B22" s="200">
        <v>164</v>
      </c>
      <c r="C22" s="200">
        <v>146</v>
      </c>
      <c r="D22" s="200">
        <v>310</v>
      </c>
      <c r="E22" s="200">
        <v>0</v>
      </c>
      <c r="F22" s="200">
        <v>0</v>
      </c>
      <c r="G22" s="200">
        <v>0</v>
      </c>
      <c r="H22" s="200">
        <f t="shared" si="3"/>
        <v>164</v>
      </c>
      <c r="I22" s="200">
        <f t="shared" si="0"/>
        <v>146</v>
      </c>
      <c r="J22" s="200">
        <f t="shared" si="0"/>
        <v>310</v>
      </c>
      <c r="K22" s="42" t="s">
        <v>496</v>
      </c>
    </row>
    <row r="23" spans="1:11" ht="23.25" customHeight="1">
      <c r="A23" s="41" t="s">
        <v>1279</v>
      </c>
      <c r="B23" s="41">
        <v>27</v>
      </c>
      <c r="C23" s="41">
        <v>35</v>
      </c>
      <c r="D23" s="998">
        <v>62</v>
      </c>
      <c r="E23" s="998">
        <v>0</v>
      </c>
      <c r="F23" s="998">
        <v>0</v>
      </c>
      <c r="G23" s="998">
        <v>0</v>
      </c>
      <c r="H23" s="998">
        <f t="shared" si="3"/>
        <v>27</v>
      </c>
      <c r="I23" s="998">
        <f t="shared" si="0"/>
        <v>35</v>
      </c>
      <c r="J23" s="998">
        <f t="shared" si="0"/>
        <v>62</v>
      </c>
      <c r="K23" s="128" t="s">
        <v>1087</v>
      </c>
    </row>
    <row r="24" spans="1:11" ht="23.25" customHeight="1" thickBot="1">
      <c r="A24" s="160" t="s">
        <v>50</v>
      </c>
      <c r="B24" s="519">
        <f>SUM(B9:B23)</f>
        <v>1583</v>
      </c>
      <c r="C24" s="519">
        <f t="shared" ref="C24:J24" si="7">SUM(C9:C23)</f>
        <v>1528</v>
      </c>
      <c r="D24" s="519">
        <f t="shared" si="7"/>
        <v>3111</v>
      </c>
      <c r="E24" s="519">
        <f t="shared" si="7"/>
        <v>0</v>
      </c>
      <c r="F24" s="519">
        <f t="shared" si="7"/>
        <v>0</v>
      </c>
      <c r="G24" s="519">
        <f t="shared" si="7"/>
        <v>0</v>
      </c>
      <c r="H24" s="519">
        <f t="shared" si="7"/>
        <v>1583</v>
      </c>
      <c r="I24" s="519">
        <f t="shared" si="7"/>
        <v>1528</v>
      </c>
      <c r="J24" s="519">
        <f t="shared" si="7"/>
        <v>3111</v>
      </c>
      <c r="K24" s="2563" t="s">
        <v>500</v>
      </c>
    </row>
    <row r="25" spans="1:11" ht="23.25" customHeight="1" thickTop="1">
      <c r="A25" s="400"/>
      <c r="B25" s="30"/>
      <c r="C25" s="30"/>
      <c r="D25" s="30"/>
      <c r="E25" s="30"/>
      <c r="F25" s="30"/>
      <c r="G25" s="30"/>
      <c r="H25" s="30"/>
      <c r="I25" s="30"/>
      <c r="J25" s="30"/>
      <c r="K25" s="226"/>
    </row>
    <row r="26" spans="1:11" ht="23.25" customHeight="1">
      <c r="A26" s="762"/>
      <c r="B26" s="30"/>
      <c r="C26" s="30"/>
      <c r="D26" s="30"/>
      <c r="E26" s="30"/>
      <c r="F26" s="30"/>
      <c r="G26" s="30"/>
      <c r="H26" s="30"/>
      <c r="I26" s="30"/>
      <c r="J26" s="30"/>
      <c r="K26" s="226"/>
    </row>
    <row r="27" spans="1:11" s="3" customFormat="1" ht="23.25" customHeight="1" thickBot="1">
      <c r="A27" s="20" t="s">
        <v>2150</v>
      </c>
      <c r="B27" s="1470"/>
      <c r="C27" s="1470"/>
      <c r="D27" s="1470"/>
      <c r="E27" s="1470"/>
      <c r="F27" s="1470"/>
      <c r="G27" s="1470"/>
      <c r="H27" s="1470"/>
      <c r="I27" s="1470"/>
      <c r="J27" s="1470"/>
      <c r="K27" s="450" t="s">
        <v>2281</v>
      </c>
    </row>
    <row r="28" spans="1:11" s="3" customFormat="1" ht="23.25" customHeight="1" thickTop="1">
      <c r="A28" s="2692" t="s">
        <v>53</v>
      </c>
      <c r="B28" s="2692" t="s">
        <v>45</v>
      </c>
      <c r="C28" s="2692"/>
      <c r="D28" s="2692"/>
      <c r="E28" s="2692" t="s">
        <v>46</v>
      </c>
      <c r="F28" s="2692"/>
      <c r="G28" s="2692"/>
      <c r="H28" s="2692" t="s">
        <v>47</v>
      </c>
      <c r="I28" s="2692"/>
      <c r="J28" s="2692"/>
      <c r="K28" s="2696" t="s">
        <v>1296</v>
      </c>
    </row>
    <row r="29" spans="1:11" s="3" customFormat="1" ht="23.25" customHeight="1">
      <c r="A29" s="2693"/>
      <c r="B29" s="2693" t="s">
        <v>1673</v>
      </c>
      <c r="C29" s="2693"/>
      <c r="D29" s="2693"/>
      <c r="E29" s="2693" t="s">
        <v>463</v>
      </c>
      <c r="F29" s="2693"/>
      <c r="G29" s="2693"/>
      <c r="H29" s="2693" t="s">
        <v>464</v>
      </c>
      <c r="I29" s="2693"/>
      <c r="J29" s="2693"/>
      <c r="K29" s="2697"/>
    </row>
    <row r="30" spans="1:11" s="3" customFormat="1" ht="23.25" customHeight="1">
      <c r="A30" s="2693"/>
      <c r="B30" s="739" t="s">
        <v>931</v>
      </c>
      <c r="C30" s="739" t="s">
        <v>1126</v>
      </c>
      <c r="D30" s="1374" t="s">
        <v>954</v>
      </c>
      <c r="E30" s="739" t="s">
        <v>931</v>
      </c>
      <c r="F30" s="739" t="s">
        <v>1126</v>
      </c>
      <c r="G30" s="1374" t="s">
        <v>954</v>
      </c>
      <c r="H30" s="739" t="s">
        <v>931</v>
      </c>
      <c r="I30" s="739" t="s">
        <v>1126</v>
      </c>
      <c r="J30" s="1374" t="s">
        <v>954</v>
      </c>
      <c r="K30" s="2697"/>
    </row>
    <row r="31" spans="1:11" s="3" customFormat="1" ht="23.25" customHeight="1" thickBot="1">
      <c r="A31" s="2694"/>
      <c r="B31" s="415" t="s">
        <v>934</v>
      </c>
      <c r="C31" s="415" t="s">
        <v>935</v>
      </c>
      <c r="D31" s="415" t="s">
        <v>936</v>
      </c>
      <c r="E31" s="415" t="s">
        <v>934</v>
      </c>
      <c r="F31" s="415" t="s">
        <v>935</v>
      </c>
      <c r="G31" s="415" t="s">
        <v>936</v>
      </c>
      <c r="H31" s="415" t="s">
        <v>934</v>
      </c>
      <c r="I31" s="415" t="s">
        <v>935</v>
      </c>
      <c r="J31" s="415" t="s">
        <v>936</v>
      </c>
      <c r="K31" s="2698"/>
    </row>
    <row r="32" spans="1:11" ht="33" customHeight="1">
      <c r="A32" s="43" t="s">
        <v>51</v>
      </c>
      <c r="B32" s="43"/>
      <c r="C32" s="43"/>
      <c r="D32" s="43"/>
      <c r="E32" s="43"/>
      <c r="F32" s="43"/>
      <c r="G32" s="43"/>
      <c r="H32" s="43"/>
      <c r="I32" s="43"/>
      <c r="J32" s="43"/>
      <c r="K32" s="207" t="s">
        <v>582</v>
      </c>
    </row>
    <row r="33" spans="1:11" ht="33" customHeight="1">
      <c r="A33" s="200" t="s">
        <v>60</v>
      </c>
      <c r="B33" s="200">
        <v>105</v>
      </c>
      <c r="C33" s="200">
        <v>24</v>
      </c>
      <c r="D33" s="200">
        <v>129</v>
      </c>
      <c r="E33" s="200">
        <v>0</v>
      </c>
      <c r="F33" s="200">
        <v>0</v>
      </c>
      <c r="G33" s="200">
        <v>0</v>
      </c>
      <c r="H33" s="200">
        <f>SUM(E33,B33)</f>
        <v>105</v>
      </c>
      <c r="I33" s="200">
        <f t="shared" ref="I33:J39" si="8">SUM(F33,C33)</f>
        <v>24</v>
      </c>
      <c r="J33" s="200">
        <f t="shared" si="8"/>
        <v>129</v>
      </c>
      <c r="K33" s="42" t="s">
        <v>483</v>
      </c>
    </row>
    <row r="34" spans="1:11" ht="33" customHeight="1">
      <c r="A34" s="200" t="s">
        <v>63</v>
      </c>
      <c r="B34" s="200">
        <v>73</v>
      </c>
      <c r="C34" s="200">
        <v>34</v>
      </c>
      <c r="D34" s="200">
        <v>107</v>
      </c>
      <c r="E34" s="200">
        <v>0</v>
      </c>
      <c r="F34" s="200">
        <v>0</v>
      </c>
      <c r="G34" s="200">
        <v>0</v>
      </c>
      <c r="H34" s="200">
        <f t="shared" ref="H34:H39" si="9">SUM(E34,B34)</f>
        <v>73</v>
      </c>
      <c r="I34" s="200">
        <f t="shared" si="8"/>
        <v>34</v>
      </c>
      <c r="J34" s="200">
        <f t="shared" si="8"/>
        <v>107</v>
      </c>
      <c r="K34" s="42" t="s">
        <v>487</v>
      </c>
    </row>
    <row r="35" spans="1:11" ht="33" customHeight="1">
      <c r="A35" s="200" t="s">
        <v>64</v>
      </c>
      <c r="B35" s="200">
        <v>141</v>
      </c>
      <c r="C35" s="200">
        <v>57</v>
      </c>
      <c r="D35" s="200">
        <v>198</v>
      </c>
      <c r="E35" s="200">
        <v>0</v>
      </c>
      <c r="F35" s="200">
        <v>0</v>
      </c>
      <c r="G35" s="200">
        <v>0</v>
      </c>
      <c r="H35" s="200">
        <f t="shared" si="9"/>
        <v>141</v>
      </c>
      <c r="I35" s="200">
        <f t="shared" si="8"/>
        <v>57</v>
      </c>
      <c r="J35" s="200">
        <f t="shared" si="8"/>
        <v>198</v>
      </c>
      <c r="K35" s="126" t="s">
        <v>527</v>
      </c>
    </row>
    <row r="36" spans="1:11" ht="33" customHeight="1">
      <c r="A36" s="200" t="s">
        <v>125</v>
      </c>
      <c r="B36" s="200">
        <v>15</v>
      </c>
      <c r="C36" s="200">
        <v>7</v>
      </c>
      <c r="D36" s="200">
        <v>22</v>
      </c>
      <c r="E36" s="200">
        <v>0</v>
      </c>
      <c r="F36" s="200">
        <v>0</v>
      </c>
      <c r="G36" s="200">
        <v>0</v>
      </c>
      <c r="H36" s="200">
        <f t="shared" si="9"/>
        <v>15</v>
      </c>
      <c r="I36" s="200">
        <f t="shared" si="8"/>
        <v>7</v>
      </c>
      <c r="J36" s="200">
        <f t="shared" si="8"/>
        <v>22</v>
      </c>
      <c r="K36" s="198" t="s">
        <v>590</v>
      </c>
    </row>
    <row r="37" spans="1:11" ht="33" customHeight="1">
      <c r="A37" s="200" t="s">
        <v>29</v>
      </c>
      <c r="B37" s="200">
        <v>56</v>
      </c>
      <c r="C37" s="200">
        <v>54</v>
      </c>
      <c r="D37" s="200">
        <v>110</v>
      </c>
      <c r="E37" s="200">
        <v>0</v>
      </c>
      <c r="F37" s="200">
        <v>0</v>
      </c>
      <c r="G37" s="200">
        <v>0</v>
      </c>
      <c r="H37" s="200">
        <f t="shared" si="9"/>
        <v>56</v>
      </c>
      <c r="I37" s="200">
        <f t="shared" si="8"/>
        <v>54</v>
      </c>
      <c r="J37" s="200">
        <f t="shared" si="8"/>
        <v>110</v>
      </c>
      <c r="K37" s="42" t="s">
        <v>679</v>
      </c>
    </row>
    <row r="38" spans="1:11" ht="33" customHeight="1">
      <c r="A38" s="200" t="s">
        <v>1297</v>
      </c>
      <c r="B38" s="200">
        <v>12</v>
      </c>
      <c r="C38" s="200">
        <v>0</v>
      </c>
      <c r="D38" s="200">
        <v>12</v>
      </c>
      <c r="E38" s="200">
        <v>0</v>
      </c>
      <c r="F38" s="200">
        <v>0</v>
      </c>
      <c r="G38" s="200">
        <v>0</v>
      </c>
      <c r="H38" s="200">
        <f t="shared" si="9"/>
        <v>12</v>
      </c>
      <c r="I38" s="200">
        <f t="shared" si="8"/>
        <v>0</v>
      </c>
      <c r="J38" s="200">
        <f t="shared" si="8"/>
        <v>12</v>
      </c>
      <c r="K38" s="575" t="s">
        <v>1260</v>
      </c>
    </row>
    <row r="39" spans="1:11" ht="33" customHeight="1">
      <c r="A39" s="200" t="s">
        <v>68</v>
      </c>
      <c r="B39" s="200">
        <v>75</v>
      </c>
      <c r="C39" s="200">
        <v>14</v>
      </c>
      <c r="D39" s="200">
        <v>89</v>
      </c>
      <c r="E39" s="200">
        <v>0</v>
      </c>
      <c r="F39" s="200">
        <v>0</v>
      </c>
      <c r="G39" s="200">
        <v>0</v>
      </c>
      <c r="H39" s="200">
        <f t="shared" si="9"/>
        <v>75</v>
      </c>
      <c r="I39" s="200">
        <f t="shared" si="8"/>
        <v>14</v>
      </c>
      <c r="J39" s="200">
        <f t="shared" si="8"/>
        <v>89</v>
      </c>
      <c r="K39" s="42" t="s">
        <v>496</v>
      </c>
    </row>
    <row r="40" spans="1:11" ht="33" customHeight="1" thickBot="1">
      <c r="A40" s="137" t="s">
        <v>52</v>
      </c>
      <c r="B40" s="41">
        <f>SUM(B33:B39)</f>
        <v>477</v>
      </c>
      <c r="C40" s="41">
        <f t="shared" ref="C40:J40" si="10">SUM(C33:C39)</f>
        <v>190</v>
      </c>
      <c r="D40" s="41">
        <f t="shared" si="10"/>
        <v>667</v>
      </c>
      <c r="E40" s="41">
        <f t="shared" si="10"/>
        <v>0</v>
      </c>
      <c r="F40" s="41">
        <f t="shared" si="10"/>
        <v>0</v>
      </c>
      <c r="G40" s="41">
        <f t="shared" si="10"/>
        <v>0</v>
      </c>
      <c r="H40" s="41">
        <f t="shared" si="10"/>
        <v>477</v>
      </c>
      <c r="I40" s="41">
        <f t="shared" si="10"/>
        <v>190</v>
      </c>
      <c r="J40" s="41">
        <f t="shared" si="10"/>
        <v>667</v>
      </c>
      <c r="K40" s="128" t="s">
        <v>588</v>
      </c>
    </row>
    <row r="41" spans="1:11" ht="33" customHeight="1" thickBot="1">
      <c r="A41" s="34" t="s">
        <v>218</v>
      </c>
      <c r="B41" s="53">
        <f t="shared" ref="B41:J41" si="11">SUM(B24,B40)</f>
        <v>2060</v>
      </c>
      <c r="C41" s="53">
        <f t="shared" si="11"/>
        <v>1718</v>
      </c>
      <c r="D41" s="53">
        <f t="shared" si="11"/>
        <v>3778</v>
      </c>
      <c r="E41" s="53">
        <f t="shared" si="11"/>
        <v>0</v>
      </c>
      <c r="F41" s="53">
        <f t="shared" si="11"/>
        <v>0</v>
      </c>
      <c r="G41" s="53">
        <f t="shared" si="11"/>
        <v>0</v>
      </c>
      <c r="H41" s="53">
        <f t="shared" si="11"/>
        <v>2060</v>
      </c>
      <c r="I41" s="53">
        <f t="shared" si="11"/>
        <v>1718</v>
      </c>
      <c r="J41" s="53">
        <f t="shared" si="11"/>
        <v>3778</v>
      </c>
      <c r="K41" s="2474" t="s">
        <v>2351</v>
      </c>
    </row>
    <row r="42" spans="1:11" ht="13.5" thickTop="1"/>
    <row r="56" spans="1:11">
      <c r="A56" s="3344"/>
      <c r="B56" s="3344"/>
      <c r="C56" s="3344"/>
      <c r="D56" s="3344"/>
      <c r="E56" s="3344"/>
      <c r="F56" s="3344"/>
      <c r="G56" s="3344"/>
      <c r="H56" s="3344"/>
      <c r="I56" s="3344"/>
      <c r="J56" s="3344"/>
      <c r="K56" s="3344"/>
    </row>
  </sheetData>
  <mergeCells count="19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  <mergeCell ref="A56:K56"/>
    <mergeCell ref="A28:A31"/>
    <mergeCell ref="B28:D28"/>
    <mergeCell ref="E28:G28"/>
    <mergeCell ref="H28:J28"/>
    <mergeCell ref="K28:K31"/>
    <mergeCell ref="B29:D29"/>
    <mergeCell ref="E29:G29"/>
    <mergeCell ref="H29:J29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134"/>
  <sheetViews>
    <sheetView rightToLeft="1" view="pageBreakPreview" topLeftCell="A109" zoomScale="85" zoomScaleNormal="75" zoomScaleSheetLayoutView="85" workbookViewId="0">
      <selection activeCell="R101" sqref="R101"/>
    </sheetView>
  </sheetViews>
  <sheetFormatPr defaultRowHeight="18"/>
  <cols>
    <col min="1" max="1" width="13" style="444" customWidth="1"/>
    <col min="2" max="2" width="16.140625" style="444" customWidth="1"/>
    <col min="3" max="3" width="11.140625" style="444" customWidth="1"/>
    <col min="4" max="4" width="8.85546875" style="444" customWidth="1"/>
    <col min="5" max="12" width="8.28515625" style="444" customWidth="1"/>
    <col min="13" max="13" width="15.28515625" style="444" customWidth="1"/>
    <col min="14" max="14" width="22.7109375" style="444" customWidth="1"/>
    <col min="15" max="15" width="18.5703125" style="444" customWidth="1"/>
    <col min="16" max="226" width="9.140625" style="444"/>
    <col min="227" max="227" width="14.28515625" style="444" customWidth="1"/>
    <col min="228" max="228" width="22.85546875" style="444" customWidth="1"/>
    <col min="229" max="229" width="11.85546875" style="444" customWidth="1"/>
    <col min="230" max="241" width="9.140625" style="444" customWidth="1"/>
    <col min="242" max="482" width="9.140625" style="444"/>
    <col min="483" max="483" width="14.28515625" style="444" customWidth="1"/>
    <col min="484" max="484" width="22.85546875" style="444" customWidth="1"/>
    <col min="485" max="485" width="11.85546875" style="444" customWidth="1"/>
    <col min="486" max="497" width="9.140625" style="444" customWidth="1"/>
    <col min="498" max="738" width="9.140625" style="444"/>
    <col min="739" max="739" width="14.28515625" style="444" customWidth="1"/>
    <col min="740" max="740" width="22.85546875" style="444" customWidth="1"/>
    <col min="741" max="741" width="11.85546875" style="444" customWidth="1"/>
    <col min="742" max="753" width="9.140625" style="444" customWidth="1"/>
    <col min="754" max="994" width="9.140625" style="444"/>
    <col min="995" max="995" width="14.28515625" style="444" customWidth="1"/>
    <col min="996" max="996" width="22.85546875" style="444" customWidth="1"/>
    <col min="997" max="997" width="11.85546875" style="444" customWidth="1"/>
    <col min="998" max="1009" width="9.140625" style="444" customWidth="1"/>
    <col min="1010" max="1250" width="9.140625" style="444"/>
    <col min="1251" max="1251" width="14.28515625" style="444" customWidth="1"/>
    <col min="1252" max="1252" width="22.85546875" style="444" customWidth="1"/>
    <col min="1253" max="1253" width="11.85546875" style="444" customWidth="1"/>
    <col min="1254" max="1265" width="9.140625" style="444" customWidth="1"/>
    <col min="1266" max="1506" width="9.140625" style="444"/>
    <col min="1507" max="1507" width="14.28515625" style="444" customWidth="1"/>
    <col min="1508" max="1508" width="22.85546875" style="444" customWidth="1"/>
    <col min="1509" max="1509" width="11.85546875" style="444" customWidth="1"/>
    <col min="1510" max="1521" width="9.140625" style="444" customWidth="1"/>
    <col min="1522" max="1762" width="9.140625" style="444"/>
    <col min="1763" max="1763" width="14.28515625" style="444" customWidth="1"/>
    <col min="1764" max="1764" width="22.85546875" style="444" customWidth="1"/>
    <col min="1765" max="1765" width="11.85546875" style="444" customWidth="1"/>
    <col min="1766" max="1777" width="9.140625" style="444" customWidth="1"/>
    <col min="1778" max="2018" width="9.140625" style="444"/>
    <col min="2019" max="2019" width="14.28515625" style="444" customWidth="1"/>
    <col min="2020" max="2020" width="22.85546875" style="444" customWidth="1"/>
    <col min="2021" max="2021" width="11.85546875" style="444" customWidth="1"/>
    <col min="2022" max="2033" width="9.140625" style="444" customWidth="1"/>
    <col min="2034" max="2274" width="9.140625" style="444"/>
    <col min="2275" max="2275" width="14.28515625" style="444" customWidth="1"/>
    <col min="2276" max="2276" width="22.85546875" style="444" customWidth="1"/>
    <col min="2277" max="2277" width="11.85546875" style="444" customWidth="1"/>
    <col min="2278" max="2289" width="9.140625" style="444" customWidth="1"/>
    <col min="2290" max="2530" width="9.140625" style="444"/>
    <col min="2531" max="2531" width="14.28515625" style="444" customWidth="1"/>
    <col min="2532" max="2532" width="22.85546875" style="444" customWidth="1"/>
    <col min="2533" max="2533" width="11.85546875" style="444" customWidth="1"/>
    <col min="2534" max="2545" width="9.140625" style="444" customWidth="1"/>
    <col min="2546" max="2786" width="9.140625" style="444"/>
    <col min="2787" max="2787" width="14.28515625" style="444" customWidth="1"/>
    <col min="2788" max="2788" width="22.85546875" style="444" customWidth="1"/>
    <col min="2789" max="2789" width="11.85546875" style="444" customWidth="1"/>
    <col min="2790" max="2801" width="9.140625" style="444" customWidth="1"/>
    <col min="2802" max="3042" width="9.140625" style="444"/>
    <col min="3043" max="3043" width="14.28515625" style="444" customWidth="1"/>
    <col min="3044" max="3044" width="22.85546875" style="444" customWidth="1"/>
    <col min="3045" max="3045" width="11.85546875" style="444" customWidth="1"/>
    <col min="3046" max="3057" width="9.140625" style="444" customWidth="1"/>
    <col min="3058" max="3298" width="9.140625" style="444"/>
    <col min="3299" max="3299" width="14.28515625" style="444" customWidth="1"/>
    <col min="3300" max="3300" width="22.85546875" style="444" customWidth="1"/>
    <col min="3301" max="3301" width="11.85546875" style="444" customWidth="1"/>
    <col min="3302" max="3313" width="9.140625" style="444" customWidth="1"/>
    <col min="3314" max="3554" width="9.140625" style="444"/>
    <col min="3555" max="3555" width="14.28515625" style="444" customWidth="1"/>
    <col min="3556" max="3556" width="22.85546875" style="444" customWidth="1"/>
    <col min="3557" max="3557" width="11.85546875" style="444" customWidth="1"/>
    <col min="3558" max="3569" width="9.140625" style="444" customWidth="1"/>
    <col min="3570" max="3810" width="9.140625" style="444"/>
    <col min="3811" max="3811" width="14.28515625" style="444" customWidth="1"/>
    <col min="3812" max="3812" width="22.85546875" style="444" customWidth="1"/>
    <col min="3813" max="3813" width="11.85546875" style="444" customWidth="1"/>
    <col min="3814" max="3825" width="9.140625" style="444" customWidth="1"/>
    <col min="3826" max="4066" width="9.140625" style="444"/>
    <col min="4067" max="4067" width="14.28515625" style="444" customWidth="1"/>
    <col min="4068" max="4068" width="22.85546875" style="444" customWidth="1"/>
    <col min="4069" max="4069" width="11.85546875" style="444" customWidth="1"/>
    <col min="4070" max="4081" width="9.140625" style="444" customWidth="1"/>
    <col min="4082" max="4322" width="9.140625" style="444"/>
    <col min="4323" max="4323" width="14.28515625" style="444" customWidth="1"/>
    <col min="4324" max="4324" width="22.85546875" style="444" customWidth="1"/>
    <col min="4325" max="4325" width="11.85546875" style="444" customWidth="1"/>
    <col min="4326" max="4337" width="9.140625" style="444" customWidth="1"/>
    <col min="4338" max="4578" width="9.140625" style="444"/>
    <col min="4579" max="4579" width="14.28515625" style="444" customWidth="1"/>
    <col min="4580" max="4580" width="22.85546875" style="444" customWidth="1"/>
    <col min="4581" max="4581" width="11.85546875" style="444" customWidth="1"/>
    <col min="4582" max="4593" width="9.140625" style="444" customWidth="1"/>
    <col min="4594" max="4834" width="9.140625" style="444"/>
    <col min="4835" max="4835" width="14.28515625" style="444" customWidth="1"/>
    <col min="4836" max="4836" width="22.85546875" style="444" customWidth="1"/>
    <col min="4837" max="4837" width="11.85546875" style="444" customWidth="1"/>
    <col min="4838" max="4849" width="9.140625" style="444" customWidth="1"/>
    <col min="4850" max="5090" width="9.140625" style="444"/>
    <col min="5091" max="5091" width="14.28515625" style="444" customWidth="1"/>
    <col min="5092" max="5092" width="22.85546875" style="444" customWidth="1"/>
    <col min="5093" max="5093" width="11.85546875" style="444" customWidth="1"/>
    <col min="5094" max="5105" width="9.140625" style="444" customWidth="1"/>
    <col min="5106" max="5346" width="9.140625" style="444"/>
    <col min="5347" max="5347" width="14.28515625" style="444" customWidth="1"/>
    <col min="5348" max="5348" width="22.85546875" style="444" customWidth="1"/>
    <col min="5349" max="5349" width="11.85546875" style="444" customWidth="1"/>
    <col min="5350" max="5361" width="9.140625" style="444" customWidth="1"/>
    <col min="5362" max="5602" width="9.140625" style="444"/>
    <col min="5603" max="5603" width="14.28515625" style="444" customWidth="1"/>
    <col min="5604" max="5604" width="22.85546875" style="444" customWidth="1"/>
    <col min="5605" max="5605" width="11.85546875" style="444" customWidth="1"/>
    <col min="5606" max="5617" width="9.140625" style="444" customWidth="1"/>
    <col min="5618" max="5858" width="9.140625" style="444"/>
    <col min="5859" max="5859" width="14.28515625" style="444" customWidth="1"/>
    <col min="5860" max="5860" width="22.85546875" style="444" customWidth="1"/>
    <col min="5861" max="5861" width="11.85546875" style="444" customWidth="1"/>
    <col min="5862" max="5873" width="9.140625" style="444" customWidth="1"/>
    <col min="5874" max="6114" width="9.140625" style="444"/>
    <col min="6115" max="6115" width="14.28515625" style="444" customWidth="1"/>
    <col min="6116" max="6116" width="22.85546875" style="444" customWidth="1"/>
    <col min="6117" max="6117" width="11.85546875" style="444" customWidth="1"/>
    <col min="6118" max="6129" width="9.140625" style="444" customWidth="1"/>
    <col min="6130" max="6370" width="9.140625" style="444"/>
    <col min="6371" max="6371" width="14.28515625" style="444" customWidth="1"/>
    <col min="6372" max="6372" width="22.85546875" style="444" customWidth="1"/>
    <col min="6373" max="6373" width="11.85546875" style="444" customWidth="1"/>
    <col min="6374" max="6385" width="9.140625" style="444" customWidth="1"/>
    <col min="6386" max="6626" width="9.140625" style="444"/>
    <col min="6627" max="6627" width="14.28515625" style="444" customWidth="1"/>
    <col min="6628" max="6628" width="22.85546875" style="444" customWidth="1"/>
    <col min="6629" max="6629" width="11.85546875" style="444" customWidth="1"/>
    <col min="6630" max="6641" width="9.140625" style="444" customWidth="1"/>
    <col min="6642" max="6882" width="9.140625" style="444"/>
    <col min="6883" max="6883" width="14.28515625" style="444" customWidth="1"/>
    <col min="6884" max="6884" width="22.85546875" style="444" customWidth="1"/>
    <col min="6885" max="6885" width="11.85546875" style="444" customWidth="1"/>
    <col min="6886" max="6897" width="9.140625" style="444" customWidth="1"/>
    <col min="6898" max="7138" width="9.140625" style="444"/>
    <col min="7139" max="7139" width="14.28515625" style="444" customWidth="1"/>
    <col min="7140" max="7140" width="22.85546875" style="444" customWidth="1"/>
    <col min="7141" max="7141" width="11.85546875" style="444" customWidth="1"/>
    <col min="7142" max="7153" width="9.140625" style="444" customWidth="1"/>
    <col min="7154" max="7394" width="9.140625" style="444"/>
    <col min="7395" max="7395" width="14.28515625" style="444" customWidth="1"/>
    <col min="7396" max="7396" width="22.85546875" style="444" customWidth="1"/>
    <col min="7397" max="7397" width="11.85546875" style="444" customWidth="1"/>
    <col min="7398" max="7409" width="9.140625" style="444" customWidth="1"/>
    <col min="7410" max="7650" width="9.140625" style="444"/>
    <col min="7651" max="7651" width="14.28515625" style="444" customWidth="1"/>
    <col min="7652" max="7652" width="22.85546875" style="444" customWidth="1"/>
    <col min="7653" max="7653" width="11.85546875" style="444" customWidth="1"/>
    <col min="7654" max="7665" width="9.140625" style="444" customWidth="1"/>
    <col min="7666" max="7906" width="9.140625" style="444"/>
    <col min="7907" max="7907" width="14.28515625" style="444" customWidth="1"/>
    <col min="7908" max="7908" width="22.85546875" style="444" customWidth="1"/>
    <col min="7909" max="7909" width="11.85546875" style="444" customWidth="1"/>
    <col min="7910" max="7921" width="9.140625" style="444" customWidth="1"/>
    <col min="7922" max="8162" width="9.140625" style="444"/>
    <col min="8163" max="8163" width="14.28515625" style="444" customWidth="1"/>
    <col min="8164" max="8164" width="22.85546875" style="444" customWidth="1"/>
    <col min="8165" max="8165" width="11.85546875" style="444" customWidth="1"/>
    <col min="8166" max="8177" width="9.140625" style="444" customWidth="1"/>
    <col min="8178" max="8418" width="9.140625" style="444"/>
    <col min="8419" max="8419" width="14.28515625" style="444" customWidth="1"/>
    <col min="8420" max="8420" width="22.85546875" style="444" customWidth="1"/>
    <col min="8421" max="8421" width="11.85546875" style="444" customWidth="1"/>
    <col min="8422" max="8433" width="9.140625" style="444" customWidth="1"/>
    <col min="8434" max="8674" width="9.140625" style="444"/>
    <col min="8675" max="8675" width="14.28515625" style="444" customWidth="1"/>
    <col min="8676" max="8676" width="22.85546875" style="444" customWidth="1"/>
    <col min="8677" max="8677" width="11.85546875" style="444" customWidth="1"/>
    <col min="8678" max="8689" width="9.140625" style="444" customWidth="1"/>
    <col min="8690" max="8930" width="9.140625" style="444"/>
    <col min="8931" max="8931" width="14.28515625" style="444" customWidth="1"/>
    <col min="8932" max="8932" width="22.85546875" style="444" customWidth="1"/>
    <col min="8933" max="8933" width="11.85546875" style="444" customWidth="1"/>
    <col min="8934" max="8945" width="9.140625" style="444" customWidth="1"/>
    <col min="8946" max="9186" width="9.140625" style="444"/>
    <col min="9187" max="9187" width="14.28515625" style="444" customWidth="1"/>
    <col min="9188" max="9188" width="22.85546875" style="444" customWidth="1"/>
    <col min="9189" max="9189" width="11.85546875" style="444" customWidth="1"/>
    <col min="9190" max="9201" width="9.140625" style="444" customWidth="1"/>
    <col min="9202" max="9442" width="9.140625" style="444"/>
    <col min="9443" max="9443" width="14.28515625" style="444" customWidth="1"/>
    <col min="9444" max="9444" width="22.85546875" style="444" customWidth="1"/>
    <col min="9445" max="9445" width="11.85546875" style="444" customWidth="1"/>
    <col min="9446" max="9457" width="9.140625" style="444" customWidth="1"/>
    <col min="9458" max="9698" width="9.140625" style="444"/>
    <col min="9699" max="9699" width="14.28515625" style="444" customWidth="1"/>
    <col min="9700" max="9700" width="22.85546875" style="444" customWidth="1"/>
    <col min="9701" max="9701" width="11.85546875" style="444" customWidth="1"/>
    <col min="9702" max="9713" width="9.140625" style="444" customWidth="1"/>
    <col min="9714" max="9954" width="9.140625" style="444"/>
    <col min="9955" max="9955" width="14.28515625" style="444" customWidth="1"/>
    <col min="9956" max="9956" width="22.85546875" style="444" customWidth="1"/>
    <col min="9957" max="9957" width="11.85546875" style="444" customWidth="1"/>
    <col min="9958" max="9969" width="9.140625" style="444" customWidth="1"/>
    <col min="9970" max="10210" width="9.140625" style="444"/>
    <col min="10211" max="10211" width="14.28515625" style="444" customWidth="1"/>
    <col min="10212" max="10212" width="22.85546875" style="444" customWidth="1"/>
    <col min="10213" max="10213" width="11.85546875" style="444" customWidth="1"/>
    <col min="10214" max="10225" width="9.140625" style="444" customWidth="1"/>
    <col min="10226" max="10466" width="9.140625" style="444"/>
    <col min="10467" max="10467" width="14.28515625" style="444" customWidth="1"/>
    <col min="10468" max="10468" width="22.85546875" style="444" customWidth="1"/>
    <col min="10469" max="10469" width="11.85546875" style="444" customWidth="1"/>
    <col min="10470" max="10481" width="9.140625" style="444" customWidth="1"/>
    <col min="10482" max="10722" width="9.140625" style="444"/>
    <col min="10723" max="10723" width="14.28515625" style="444" customWidth="1"/>
    <col min="10724" max="10724" width="22.85546875" style="444" customWidth="1"/>
    <col min="10725" max="10725" width="11.85546875" style="444" customWidth="1"/>
    <col min="10726" max="10737" width="9.140625" style="444" customWidth="1"/>
    <col min="10738" max="10978" width="9.140625" style="444"/>
    <col min="10979" max="10979" width="14.28515625" style="444" customWidth="1"/>
    <col min="10980" max="10980" width="22.85546875" style="444" customWidth="1"/>
    <col min="10981" max="10981" width="11.85546875" style="444" customWidth="1"/>
    <col min="10982" max="10993" width="9.140625" style="444" customWidth="1"/>
    <col min="10994" max="11234" width="9.140625" style="444"/>
    <col min="11235" max="11235" width="14.28515625" style="444" customWidth="1"/>
    <col min="11236" max="11236" width="22.85546875" style="444" customWidth="1"/>
    <col min="11237" max="11237" width="11.85546875" style="444" customWidth="1"/>
    <col min="11238" max="11249" width="9.140625" style="444" customWidth="1"/>
    <col min="11250" max="11490" width="9.140625" style="444"/>
    <col min="11491" max="11491" width="14.28515625" style="444" customWidth="1"/>
    <col min="11492" max="11492" width="22.85546875" style="444" customWidth="1"/>
    <col min="11493" max="11493" width="11.85546875" style="444" customWidth="1"/>
    <col min="11494" max="11505" width="9.140625" style="444" customWidth="1"/>
    <col min="11506" max="11746" width="9.140625" style="444"/>
    <col min="11747" max="11747" width="14.28515625" style="444" customWidth="1"/>
    <col min="11748" max="11748" width="22.85546875" style="444" customWidth="1"/>
    <col min="11749" max="11749" width="11.85546875" style="444" customWidth="1"/>
    <col min="11750" max="11761" width="9.140625" style="444" customWidth="1"/>
    <col min="11762" max="12002" width="9.140625" style="444"/>
    <col min="12003" max="12003" width="14.28515625" style="444" customWidth="1"/>
    <col min="12004" max="12004" width="22.85546875" style="444" customWidth="1"/>
    <col min="12005" max="12005" width="11.85546875" style="444" customWidth="1"/>
    <col min="12006" max="12017" width="9.140625" style="444" customWidth="1"/>
    <col min="12018" max="12258" width="9.140625" style="444"/>
    <col min="12259" max="12259" width="14.28515625" style="444" customWidth="1"/>
    <col min="12260" max="12260" width="22.85546875" style="444" customWidth="1"/>
    <col min="12261" max="12261" width="11.85546875" style="444" customWidth="1"/>
    <col min="12262" max="12273" width="9.140625" style="444" customWidth="1"/>
    <col min="12274" max="12514" width="9.140625" style="444"/>
    <col min="12515" max="12515" width="14.28515625" style="444" customWidth="1"/>
    <col min="12516" max="12516" width="22.85546875" style="444" customWidth="1"/>
    <col min="12517" max="12517" width="11.85546875" style="444" customWidth="1"/>
    <col min="12518" max="12529" width="9.140625" style="444" customWidth="1"/>
    <col min="12530" max="12770" width="9.140625" style="444"/>
    <col min="12771" max="12771" width="14.28515625" style="444" customWidth="1"/>
    <col min="12772" max="12772" width="22.85546875" style="444" customWidth="1"/>
    <col min="12773" max="12773" width="11.85546875" style="444" customWidth="1"/>
    <col min="12774" max="12785" width="9.140625" style="444" customWidth="1"/>
    <col min="12786" max="13026" width="9.140625" style="444"/>
    <col min="13027" max="13027" width="14.28515625" style="444" customWidth="1"/>
    <col min="13028" max="13028" width="22.85546875" style="444" customWidth="1"/>
    <col min="13029" max="13029" width="11.85546875" style="444" customWidth="1"/>
    <col min="13030" max="13041" width="9.140625" style="444" customWidth="1"/>
    <col min="13042" max="13282" width="9.140625" style="444"/>
    <col min="13283" max="13283" width="14.28515625" style="444" customWidth="1"/>
    <col min="13284" max="13284" width="22.85546875" style="444" customWidth="1"/>
    <col min="13285" max="13285" width="11.85546875" style="444" customWidth="1"/>
    <col min="13286" max="13297" width="9.140625" style="444" customWidth="1"/>
    <col min="13298" max="13538" width="9.140625" style="444"/>
    <col min="13539" max="13539" width="14.28515625" style="444" customWidth="1"/>
    <col min="13540" max="13540" width="22.85546875" style="444" customWidth="1"/>
    <col min="13541" max="13541" width="11.85546875" style="444" customWidth="1"/>
    <col min="13542" max="13553" width="9.140625" style="444" customWidth="1"/>
    <col min="13554" max="13794" width="9.140625" style="444"/>
    <col min="13795" max="13795" width="14.28515625" style="444" customWidth="1"/>
    <col min="13796" max="13796" width="22.85546875" style="444" customWidth="1"/>
    <col min="13797" max="13797" width="11.85546875" style="444" customWidth="1"/>
    <col min="13798" max="13809" width="9.140625" style="444" customWidth="1"/>
    <col min="13810" max="14050" width="9.140625" style="444"/>
    <col min="14051" max="14051" width="14.28515625" style="444" customWidth="1"/>
    <col min="14052" max="14052" width="22.85546875" style="444" customWidth="1"/>
    <col min="14053" max="14053" width="11.85546875" style="444" customWidth="1"/>
    <col min="14054" max="14065" width="9.140625" style="444" customWidth="1"/>
    <col min="14066" max="14306" width="9.140625" style="444"/>
    <col min="14307" max="14307" width="14.28515625" style="444" customWidth="1"/>
    <col min="14308" max="14308" width="22.85546875" style="444" customWidth="1"/>
    <col min="14309" max="14309" width="11.85546875" style="444" customWidth="1"/>
    <col min="14310" max="14321" width="9.140625" style="444" customWidth="1"/>
    <col min="14322" max="14562" width="9.140625" style="444"/>
    <col min="14563" max="14563" width="14.28515625" style="444" customWidth="1"/>
    <col min="14564" max="14564" width="22.85546875" style="444" customWidth="1"/>
    <col min="14565" max="14565" width="11.85546875" style="444" customWidth="1"/>
    <col min="14566" max="14577" width="9.140625" style="444" customWidth="1"/>
    <col min="14578" max="14818" width="9.140625" style="444"/>
    <col min="14819" max="14819" width="14.28515625" style="444" customWidth="1"/>
    <col min="14820" max="14820" width="22.85546875" style="444" customWidth="1"/>
    <col min="14821" max="14821" width="11.85546875" style="444" customWidth="1"/>
    <col min="14822" max="14833" width="9.140625" style="444" customWidth="1"/>
    <col min="14834" max="15074" width="9.140625" style="444"/>
    <col min="15075" max="15075" width="14.28515625" style="444" customWidth="1"/>
    <col min="15076" max="15076" width="22.85546875" style="444" customWidth="1"/>
    <col min="15077" max="15077" width="11.85546875" style="444" customWidth="1"/>
    <col min="15078" max="15089" width="9.140625" style="444" customWidth="1"/>
    <col min="15090" max="15330" width="9.140625" style="444"/>
    <col min="15331" max="15331" width="14.28515625" style="444" customWidth="1"/>
    <col min="15332" max="15332" width="22.85546875" style="444" customWidth="1"/>
    <col min="15333" max="15333" width="11.85546875" style="444" customWidth="1"/>
    <col min="15334" max="15345" width="9.140625" style="444" customWidth="1"/>
    <col min="15346" max="15586" width="9.140625" style="444"/>
    <col min="15587" max="15587" width="14.28515625" style="444" customWidth="1"/>
    <col min="15588" max="15588" width="22.85546875" style="444" customWidth="1"/>
    <col min="15589" max="15589" width="11.85546875" style="444" customWidth="1"/>
    <col min="15590" max="15601" width="9.140625" style="444" customWidth="1"/>
    <col min="15602" max="15842" width="9.140625" style="444"/>
    <col min="15843" max="15843" width="14.28515625" style="444" customWidth="1"/>
    <col min="15844" max="15844" width="22.85546875" style="444" customWidth="1"/>
    <col min="15845" max="15845" width="11.85546875" style="444" customWidth="1"/>
    <col min="15846" max="15857" width="9.140625" style="444" customWidth="1"/>
    <col min="15858" max="16098" width="9.140625" style="444"/>
    <col min="16099" max="16099" width="14.28515625" style="444" customWidth="1"/>
    <col min="16100" max="16100" width="22.85546875" style="444" customWidth="1"/>
    <col min="16101" max="16101" width="11.85546875" style="444" customWidth="1"/>
    <col min="16102" max="16113" width="9.140625" style="444" customWidth="1"/>
    <col min="16114" max="16384" width="9.140625" style="444"/>
  </cols>
  <sheetData>
    <row r="1" spans="1:15" s="443" customFormat="1" ht="24" customHeight="1">
      <c r="A1" s="2693" t="s">
        <v>1960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s="443" customFormat="1" ht="32.25" customHeight="1">
      <c r="A2" s="3274" t="s">
        <v>1961</v>
      </c>
      <c r="B2" s="3274"/>
      <c r="C2" s="3274"/>
      <c r="D2" s="3274"/>
      <c r="E2" s="3274"/>
      <c r="F2" s="3274"/>
      <c r="G2" s="3274"/>
      <c r="H2" s="3274"/>
      <c r="I2" s="3274"/>
      <c r="J2" s="3274"/>
      <c r="K2" s="3274"/>
      <c r="L2" s="3274"/>
      <c r="M2" s="3274"/>
      <c r="N2" s="3274"/>
      <c r="O2" s="3274"/>
    </row>
    <row r="3" spans="1:15" s="581" customFormat="1" ht="18" customHeight="1" thickBot="1">
      <c r="A3" s="20" t="s">
        <v>2282</v>
      </c>
      <c r="B3" s="1470"/>
      <c r="C3" s="1470"/>
      <c r="D3" s="1470"/>
      <c r="E3" s="1470"/>
      <c r="F3" s="1470"/>
      <c r="G3" s="1470"/>
      <c r="H3" s="1470"/>
      <c r="I3" s="1470"/>
      <c r="J3" s="1470"/>
      <c r="K3" s="1470"/>
      <c r="L3" s="1470"/>
      <c r="M3" s="443"/>
      <c r="N3" s="443"/>
      <c r="O3" s="78" t="s">
        <v>2151</v>
      </c>
    </row>
    <row r="4" spans="1:15" s="530" customFormat="1" ht="18.9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696" t="s">
        <v>503</v>
      </c>
      <c r="N4" s="2696" t="s">
        <v>509</v>
      </c>
      <c r="O4" s="2696" t="s">
        <v>502</v>
      </c>
    </row>
    <row r="5" spans="1:15" s="530" customFormat="1" ht="18" customHeight="1">
      <c r="A5" s="2690"/>
      <c r="B5" s="2690"/>
      <c r="C5" s="2690"/>
      <c r="D5" s="2690" t="s">
        <v>1673</v>
      </c>
      <c r="E5" s="2690"/>
      <c r="F5" s="2690"/>
      <c r="G5" s="2690" t="s">
        <v>463</v>
      </c>
      <c r="H5" s="2690"/>
      <c r="I5" s="2690"/>
      <c r="J5" s="2690" t="s">
        <v>464</v>
      </c>
      <c r="K5" s="2690"/>
      <c r="L5" s="2690"/>
      <c r="M5" s="2697"/>
      <c r="N5" s="2697"/>
      <c r="O5" s="2697"/>
    </row>
    <row r="6" spans="1:15" s="530" customFormat="1" ht="16.5" customHeight="1">
      <c r="A6" s="2690"/>
      <c r="B6" s="2690"/>
      <c r="C6" s="2690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7"/>
      <c r="N6" s="2697"/>
      <c r="O6" s="2697"/>
    </row>
    <row r="7" spans="1:15" s="530" customFormat="1" ht="18.95" customHeight="1" thickBot="1">
      <c r="A7" s="2707"/>
      <c r="B7" s="2707"/>
      <c r="C7" s="2707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8"/>
      <c r="N7" s="2698"/>
      <c r="O7" s="2698"/>
    </row>
    <row r="8" spans="1:15" ht="17.25" customHeight="1">
      <c r="A8" s="2958" t="s">
        <v>48</v>
      </c>
      <c r="B8" s="3211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6"/>
      <c r="N8" s="472"/>
      <c r="O8" s="1022" t="s">
        <v>504</v>
      </c>
    </row>
    <row r="9" spans="1:15" ht="17.25" customHeight="1">
      <c r="A9" s="2564" t="s">
        <v>56</v>
      </c>
      <c r="B9" s="577" t="s">
        <v>1298</v>
      </c>
      <c r="C9" s="537"/>
      <c r="D9" s="577">
        <v>38</v>
      </c>
      <c r="E9" s="747">
        <v>44</v>
      </c>
      <c r="F9" s="747">
        <v>82</v>
      </c>
      <c r="G9" s="747">
        <v>0</v>
      </c>
      <c r="H9" s="747">
        <v>0</v>
      </c>
      <c r="I9" s="747">
        <v>0</v>
      </c>
      <c r="J9" s="747">
        <f>SUM(G9,D9)</f>
        <v>38</v>
      </c>
      <c r="K9" s="747">
        <f t="shared" ref="K9:L13" si="0">SUM(H9,E9)</f>
        <v>44</v>
      </c>
      <c r="L9" s="747">
        <f t="shared" si="0"/>
        <v>82</v>
      </c>
      <c r="M9" s="815"/>
      <c r="N9" s="814" t="s">
        <v>506</v>
      </c>
      <c r="O9" s="2565" t="s">
        <v>589</v>
      </c>
    </row>
    <row r="10" spans="1:15" ht="17.25" customHeight="1">
      <c r="A10" s="2564" t="s">
        <v>57</v>
      </c>
      <c r="B10" s="1048"/>
      <c r="C10" s="537"/>
      <c r="D10" s="1048">
        <v>61</v>
      </c>
      <c r="E10" s="1821">
        <v>44</v>
      </c>
      <c r="F10" s="1821">
        <v>105</v>
      </c>
      <c r="G10" s="1821">
        <v>0</v>
      </c>
      <c r="H10" s="1821">
        <v>0</v>
      </c>
      <c r="I10" s="1821">
        <v>0</v>
      </c>
      <c r="J10" s="1821">
        <f>SUM(D10,G10)</f>
        <v>61</v>
      </c>
      <c r="K10" s="1848">
        <f t="shared" ref="K10:L10" si="1">SUM(E10,H10)</f>
        <v>44</v>
      </c>
      <c r="L10" s="1848">
        <f t="shared" si="1"/>
        <v>105</v>
      </c>
      <c r="M10" s="1022"/>
      <c r="N10" s="1023"/>
      <c r="O10" s="2565" t="s">
        <v>480</v>
      </c>
    </row>
    <row r="11" spans="1:15" ht="17.25" customHeight="1">
      <c r="A11" s="3377" t="s">
        <v>60</v>
      </c>
      <c r="B11" s="577" t="s">
        <v>1243</v>
      </c>
      <c r="C11" s="537"/>
      <c r="D11" s="577">
        <v>39</v>
      </c>
      <c r="E11" s="747">
        <v>43</v>
      </c>
      <c r="F11" s="747">
        <v>82</v>
      </c>
      <c r="G11" s="747">
        <v>0</v>
      </c>
      <c r="H11" s="747">
        <v>0</v>
      </c>
      <c r="I11" s="747">
        <v>0</v>
      </c>
      <c r="J11" s="747">
        <f t="shared" ref="J11:J13" si="2">SUM(G11,D11)</f>
        <v>39</v>
      </c>
      <c r="K11" s="747">
        <f t="shared" si="0"/>
        <v>43</v>
      </c>
      <c r="L11" s="747">
        <f t="shared" si="0"/>
        <v>82</v>
      </c>
      <c r="M11" s="815"/>
      <c r="N11" s="815" t="s">
        <v>592</v>
      </c>
      <c r="O11" s="2963" t="s">
        <v>483</v>
      </c>
    </row>
    <row r="12" spans="1:15" ht="17.25" customHeight="1">
      <c r="A12" s="3378"/>
      <c r="B12" s="747" t="s">
        <v>18</v>
      </c>
      <c r="C12" s="537"/>
      <c r="D12" s="747">
        <v>18</v>
      </c>
      <c r="E12" s="747">
        <v>19</v>
      </c>
      <c r="F12" s="747">
        <v>37</v>
      </c>
      <c r="G12" s="747">
        <v>0</v>
      </c>
      <c r="H12" s="747">
        <v>0</v>
      </c>
      <c r="I12" s="747">
        <v>0</v>
      </c>
      <c r="J12" s="747">
        <f t="shared" si="2"/>
        <v>18</v>
      </c>
      <c r="K12" s="747">
        <f t="shared" si="0"/>
        <v>19</v>
      </c>
      <c r="L12" s="747">
        <f t="shared" si="0"/>
        <v>37</v>
      </c>
      <c r="M12" s="787"/>
      <c r="N12" s="787" t="s">
        <v>703</v>
      </c>
      <c r="O12" s="3381"/>
    </row>
    <row r="13" spans="1:15" ht="17.25" customHeight="1">
      <c r="A13" s="3379"/>
      <c r="B13" s="577" t="s">
        <v>188</v>
      </c>
      <c r="C13" s="537"/>
      <c r="D13" s="577">
        <v>20</v>
      </c>
      <c r="E13" s="747">
        <v>16</v>
      </c>
      <c r="F13" s="747">
        <v>36</v>
      </c>
      <c r="G13" s="747">
        <v>0</v>
      </c>
      <c r="H13" s="747">
        <v>0</v>
      </c>
      <c r="I13" s="747">
        <v>0</v>
      </c>
      <c r="J13" s="747">
        <f t="shared" si="2"/>
        <v>20</v>
      </c>
      <c r="K13" s="747">
        <f t="shared" si="0"/>
        <v>16</v>
      </c>
      <c r="L13" s="747">
        <f t="shared" si="0"/>
        <v>36</v>
      </c>
      <c r="M13" s="815"/>
      <c r="N13" s="815" t="s">
        <v>704</v>
      </c>
      <c r="O13" s="2964"/>
    </row>
    <row r="14" spans="1:15" ht="17.25" customHeight="1">
      <c r="A14" s="3372" t="s">
        <v>219</v>
      </c>
      <c r="B14" s="3401"/>
      <c r="C14" s="804"/>
      <c r="D14" s="579">
        <f>SUM(D11:D13)</f>
        <v>77</v>
      </c>
      <c r="E14" s="579">
        <f t="shared" ref="E14:L14" si="3">SUM(E11:E13)</f>
        <v>78</v>
      </c>
      <c r="F14" s="579">
        <f t="shared" si="3"/>
        <v>155</v>
      </c>
      <c r="G14" s="579">
        <f t="shared" si="3"/>
        <v>0</v>
      </c>
      <c r="H14" s="579">
        <f t="shared" si="3"/>
        <v>0</v>
      </c>
      <c r="I14" s="579">
        <f t="shared" si="3"/>
        <v>0</v>
      </c>
      <c r="J14" s="579">
        <f t="shared" si="3"/>
        <v>77</v>
      </c>
      <c r="K14" s="579">
        <f t="shared" si="3"/>
        <v>78</v>
      </c>
      <c r="L14" s="579">
        <f t="shared" si="3"/>
        <v>155</v>
      </c>
      <c r="M14" s="807"/>
      <c r="N14" s="2957" t="s">
        <v>2342</v>
      </c>
      <c r="O14" s="2943"/>
    </row>
    <row r="15" spans="1:15" ht="28.5" customHeight="1">
      <c r="A15" s="3377" t="s">
        <v>61</v>
      </c>
      <c r="B15" s="580" t="s">
        <v>233</v>
      </c>
      <c r="C15" s="773"/>
      <c r="D15" s="747">
        <v>33</v>
      </c>
      <c r="E15" s="747">
        <v>26</v>
      </c>
      <c r="F15" s="747">
        <v>59</v>
      </c>
      <c r="G15" s="747">
        <v>0</v>
      </c>
      <c r="H15" s="747">
        <v>0</v>
      </c>
      <c r="I15" s="747">
        <v>0</v>
      </c>
      <c r="J15" s="747">
        <f>SUM(G15,D15)</f>
        <v>33</v>
      </c>
      <c r="K15" s="747">
        <f t="shared" ref="K15:L17" si="4">SUM(H15,E15)</f>
        <v>26</v>
      </c>
      <c r="L15" s="747">
        <f t="shared" si="4"/>
        <v>59</v>
      </c>
      <c r="M15" s="815"/>
      <c r="N15" s="457" t="s">
        <v>1299</v>
      </c>
      <c r="O15" s="2963" t="s">
        <v>485</v>
      </c>
    </row>
    <row r="16" spans="1:15" ht="17.25" customHeight="1">
      <c r="A16" s="3378"/>
      <c r="B16" s="773" t="s">
        <v>74</v>
      </c>
      <c r="C16" s="773"/>
      <c r="D16" s="747">
        <v>26</v>
      </c>
      <c r="E16" s="747">
        <v>25</v>
      </c>
      <c r="F16" s="747">
        <v>51</v>
      </c>
      <c r="G16" s="747">
        <v>0</v>
      </c>
      <c r="H16" s="747">
        <v>0</v>
      </c>
      <c r="I16" s="747">
        <v>0</v>
      </c>
      <c r="J16" s="747">
        <f>SUM(G16,D16)</f>
        <v>26</v>
      </c>
      <c r="K16" s="747">
        <f t="shared" si="4"/>
        <v>25</v>
      </c>
      <c r="L16" s="747">
        <f t="shared" si="4"/>
        <v>51</v>
      </c>
      <c r="M16" s="815"/>
      <c r="N16" s="815" t="s">
        <v>691</v>
      </c>
      <c r="O16" s="3381"/>
    </row>
    <row r="17" spans="1:21" ht="17.25" customHeight="1">
      <c r="A17" s="3379"/>
      <c r="B17" s="1830" t="s">
        <v>75</v>
      </c>
      <c r="C17" s="1830"/>
      <c r="D17" s="1821">
        <v>17</v>
      </c>
      <c r="E17" s="1821">
        <v>14</v>
      </c>
      <c r="F17" s="1821">
        <v>31</v>
      </c>
      <c r="G17" s="1821">
        <v>0</v>
      </c>
      <c r="H17" s="1821">
        <v>0</v>
      </c>
      <c r="I17" s="1821">
        <v>0</v>
      </c>
      <c r="J17" s="1821">
        <f>SUM(G17,D17)</f>
        <v>17</v>
      </c>
      <c r="K17" s="1821">
        <f t="shared" si="4"/>
        <v>14</v>
      </c>
      <c r="L17" s="1821">
        <f t="shared" si="4"/>
        <v>31</v>
      </c>
      <c r="M17" s="1022"/>
      <c r="N17" s="1022" t="s">
        <v>518</v>
      </c>
      <c r="O17" s="2964"/>
    </row>
    <row r="18" spans="1:21" ht="17.25" customHeight="1">
      <c r="A18" s="3387" t="s">
        <v>219</v>
      </c>
      <c r="B18" s="3387"/>
      <c r="C18" s="200"/>
      <c r="D18" s="747">
        <f>SUM(D15:D17)</f>
        <v>76</v>
      </c>
      <c r="E18" s="1821">
        <f t="shared" ref="E18:L18" si="5">SUM(E15:E17)</f>
        <v>65</v>
      </c>
      <c r="F18" s="1821">
        <f t="shared" si="5"/>
        <v>141</v>
      </c>
      <c r="G18" s="1821">
        <f t="shared" si="5"/>
        <v>0</v>
      </c>
      <c r="H18" s="1821">
        <f t="shared" si="5"/>
        <v>0</v>
      </c>
      <c r="I18" s="1821">
        <f t="shared" si="5"/>
        <v>0</v>
      </c>
      <c r="J18" s="1821">
        <f t="shared" si="5"/>
        <v>76</v>
      </c>
      <c r="K18" s="1821">
        <f t="shared" si="5"/>
        <v>65</v>
      </c>
      <c r="L18" s="1821">
        <f t="shared" si="5"/>
        <v>141</v>
      </c>
      <c r="M18" s="815"/>
      <c r="N18" s="2943" t="s">
        <v>2342</v>
      </c>
      <c r="O18" s="2943"/>
    </row>
    <row r="19" spans="1:21" ht="17.25" customHeight="1">
      <c r="A19" s="3377" t="s">
        <v>63</v>
      </c>
      <c r="B19" s="577" t="s">
        <v>77</v>
      </c>
      <c r="C19" s="577"/>
      <c r="D19" s="747">
        <v>19</v>
      </c>
      <c r="E19" s="747">
        <v>27</v>
      </c>
      <c r="F19" s="747">
        <f>SUM(D19:E19)</f>
        <v>46</v>
      </c>
      <c r="G19" s="747">
        <v>0</v>
      </c>
      <c r="H19" s="747">
        <v>0</v>
      </c>
      <c r="I19" s="747">
        <v>0</v>
      </c>
      <c r="J19" s="747">
        <f>SUM(G19,D19)</f>
        <v>19</v>
      </c>
      <c r="K19" s="747">
        <f t="shared" ref="K19:L21" si="6">SUM(H19,E19)</f>
        <v>27</v>
      </c>
      <c r="L19" s="747">
        <f t="shared" si="6"/>
        <v>46</v>
      </c>
      <c r="M19" s="815"/>
      <c r="N19" s="815" t="s">
        <v>519</v>
      </c>
      <c r="O19" s="2963" t="s">
        <v>487</v>
      </c>
    </row>
    <row r="20" spans="1:21" ht="17.25" customHeight="1">
      <c r="A20" s="3378"/>
      <c r="B20" s="577" t="s">
        <v>79</v>
      </c>
      <c r="C20" s="577"/>
      <c r="D20" s="747">
        <v>27</v>
      </c>
      <c r="E20" s="747">
        <v>10</v>
      </c>
      <c r="F20" s="747">
        <f t="shared" ref="F20:F21" si="7">SUM(D20:E20)</f>
        <v>37</v>
      </c>
      <c r="G20" s="747">
        <v>0</v>
      </c>
      <c r="H20" s="747">
        <v>0</v>
      </c>
      <c r="I20" s="747">
        <v>0</v>
      </c>
      <c r="J20" s="747">
        <f t="shared" ref="J20:J21" si="8">SUM(G20,D20)</f>
        <v>27</v>
      </c>
      <c r="K20" s="747">
        <f t="shared" si="6"/>
        <v>10</v>
      </c>
      <c r="L20" s="747">
        <f t="shared" si="6"/>
        <v>37</v>
      </c>
      <c r="M20" s="815"/>
      <c r="N20" s="815" t="s">
        <v>522</v>
      </c>
      <c r="O20" s="3381"/>
    </row>
    <row r="21" spans="1:21" ht="17.25" customHeight="1">
      <c r="A21" s="3379"/>
      <c r="B21" s="577" t="s">
        <v>78</v>
      </c>
      <c r="C21" s="577"/>
      <c r="D21" s="747">
        <v>25</v>
      </c>
      <c r="E21" s="747">
        <v>24</v>
      </c>
      <c r="F21" s="747">
        <f t="shared" si="7"/>
        <v>49</v>
      </c>
      <c r="G21" s="747">
        <v>0</v>
      </c>
      <c r="H21" s="747">
        <v>0</v>
      </c>
      <c r="I21" s="747">
        <v>0</v>
      </c>
      <c r="J21" s="747">
        <f t="shared" si="8"/>
        <v>25</v>
      </c>
      <c r="K21" s="747">
        <f t="shared" si="6"/>
        <v>24</v>
      </c>
      <c r="L21" s="747">
        <f t="shared" si="6"/>
        <v>49</v>
      </c>
      <c r="M21" s="815"/>
      <c r="N21" s="815" t="s">
        <v>521</v>
      </c>
      <c r="O21" s="2964"/>
    </row>
    <row r="22" spans="1:21" ht="17.25" customHeight="1">
      <c r="A22" s="3372" t="s">
        <v>219</v>
      </c>
      <c r="B22" s="3372"/>
      <c r="C22" s="782"/>
      <c r="D22" s="747">
        <f>SUM(D19:D21)</f>
        <v>71</v>
      </c>
      <c r="E22" s="1821">
        <f t="shared" ref="E22:L22" si="9">SUM(E19:E21)</f>
        <v>61</v>
      </c>
      <c r="F22" s="1821">
        <f t="shared" si="9"/>
        <v>132</v>
      </c>
      <c r="G22" s="1821">
        <f t="shared" si="9"/>
        <v>0</v>
      </c>
      <c r="H22" s="1821">
        <f t="shared" si="9"/>
        <v>0</v>
      </c>
      <c r="I22" s="1821">
        <f t="shared" si="9"/>
        <v>0</v>
      </c>
      <c r="J22" s="1821">
        <f t="shared" si="9"/>
        <v>71</v>
      </c>
      <c r="K22" s="1821">
        <f t="shared" si="9"/>
        <v>61</v>
      </c>
      <c r="L22" s="1821">
        <f t="shared" si="9"/>
        <v>132</v>
      </c>
      <c r="M22" s="815"/>
      <c r="N22" s="2943" t="s">
        <v>2342</v>
      </c>
      <c r="O22" s="2943"/>
      <c r="U22" s="444" t="s">
        <v>1300</v>
      </c>
    </row>
    <row r="23" spans="1:21" ht="17.25" customHeight="1">
      <c r="A23" s="2709" t="s">
        <v>1957</v>
      </c>
      <c r="B23" s="1821" t="s">
        <v>250</v>
      </c>
      <c r="C23" s="1821"/>
      <c r="D23" s="1821">
        <v>40</v>
      </c>
      <c r="E23" s="1821">
        <v>30</v>
      </c>
      <c r="F23" s="1821">
        <v>70</v>
      </c>
      <c r="G23" s="1821">
        <f t="shared" ref="G23:G24" si="10">SUM(G20:G22)</f>
        <v>0</v>
      </c>
      <c r="H23" s="1821">
        <f t="shared" ref="H23:H24" si="11">SUM(H20:H22)</f>
        <v>0</v>
      </c>
      <c r="I23" s="1821">
        <f t="shared" ref="I23:I24" si="12">SUM(I20:I22)</f>
        <v>0</v>
      </c>
      <c r="J23" s="1821">
        <f>SUM(D23,G23)</f>
        <v>40</v>
      </c>
      <c r="K23" s="1821">
        <f t="shared" ref="K23:L23" si="13">SUM(E23,H23)</f>
        <v>30</v>
      </c>
      <c r="L23" s="1821">
        <f t="shared" si="13"/>
        <v>70</v>
      </c>
      <c r="M23" s="1022"/>
      <c r="N23" s="1828" t="s">
        <v>507</v>
      </c>
      <c r="O23" s="3399" t="s">
        <v>2319</v>
      </c>
    </row>
    <row r="24" spans="1:21" ht="27" customHeight="1">
      <c r="A24" s="2711"/>
      <c r="B24" s="2427" t="s">
        <v>80</v>
      </c>
      <c r="C24" s="2427"/>
      <c r="D24" s="2427">
        <v>9</v>
      </c>
      <c r="E24" s="2427">
        <v>13</v>
      </c>
      <c r="F24" s="2427">
        <v>22</v>
      </c>
      <c r="G24" s="2427">
        <f t="shared" si="10"/>
        <v>0</v>
      </c>
      <c r="H24" s="2427">
        <f t="shared" si="11"/>
        <v>0</v>
      </c>
      <c r="I24" s="2427">
        <f t="shared" si="12"/>
        <v>0</v>
      </c>
      <c r="J24" s="2427">
        <f>SUM(D24,G24)</f>
        <v>9</v>
      </c>
      <c r="K24" s="1821">
        <f t="shared" ref="K24" si="14">SUM(E24,H24)</f>
        <v>13</v>
      </c>
      <c r="L24" s="1821">
        <f t="shared" ref="L24" si="15">SUM(F24,I24)</f>
        <v>22</v>
      </c>
      <c r="M24" s="1022"/>
      <c r="N24" s="1828" t="s">
        <v>523</v>
      </c>
      <c r="O24" s="3400"/>
    </row>
    <row r="25" spans="1:21" ht="17.25" customHeight="1">
      <c r="A25" s="2706" t="s">
        <v>219</v>
      </c>
      <c r="B25" s="2706"/>
      <c r="C25" s="2706"/>
      <c r="D25" s="2427">
        <f>SUM(D23:D24)</f>
        <v>49</v>
      </c>
      <c r="E25" s="2427">
        <f t="shared" ref="E25:L25" si="16">SUM(E23:E24)</f>
        <v>43</v>
      </c>
      <c r="F25" s="2427">
        <f t="shared" si="16"/>
        <v>92</v>
      </c>
      <c r="G25" s="2427">
        <f t="shared" si="16"/>
        <v>0</v>
      </c>
      <c r="H25" s="2427">
        <f t="shared" si="16"/>
        <v>0</v>
      </c>
      <c r="I25" s="2427">
        <f t="shared" si="16"/>
        <v>0</v>
      </c>
      <c r="J25" s="2427">
        <f t="shared" si="16"/>
        <v>49</v>
      </c>
      <c r="K25" s="1821">
        <f t="shared" si="16"/>
        <v>43</v>
      </c>
      <c r="L25" s="1821">
        <f t="shared" si="16"/>
        <v>92</v>
      </c>
      <c r="M25" s="2943" t="s">
        <v>2342</v>
      </c>
      <c r="N25" s="2943"/>
      <c r="O25" s="2943"/>
    </row>
    <row r="26" spans="1:21" ht="17.25" customHeight="1">
      <c r="A26" s="2421" t="s">
        <v>62</v>
      </c>
      <c r="B26" s="1821"/>
      <c r="C26" s="1821"/>
      <c r="D26" s="577">
        <v>22</v>
      </c>
      <c r="E26" s="577">
        <v>16</v>
      </c>
      <c r="F26" s="747">
        <f>SUM(D26:E26)</f>
        <v>38</v>
      </c>
      <c r="G26" s="747">
        <f>SUM(G20:G22)</f>
        <v>0</v>
      </c>
      <c r="H26" s="747">
        <f>SUM(H20:H22)</f>
        <v>0</v>
      </c>
      <c r="I26" s="747">
        <f>SUM(I20:I22)</f>
        <v>0</v>
      </c>
      <c r="J26" s="747">
        <f>SUM(G26,D26)</f>
        <v>22</v>
      </c>
      <c r="K26" s="747">
        <f t="shared" ref="K26:L29" si="17">SUM(H26,E26)</f>
        <v>16</v>
      </c>
      <c r="L26" s="747">
        <f t="shared" si="17"/>
        <v>38</v>
      </c>
      <c r="M26" s="769"/>
      <c r="N26" s="769"/>
      <c r="O26" s="2566" t="s">
        <v>1301</v>
      </c>
    </row>
    <row r="27" spans="1:21" ht="17.25" customHeight="1">
      <c r="A27" s="3398" t="s">
        <v>64</v>
      </c>
      <c r="B27" s="1048" t="s">
        <v>83</v>
      </c>
      <c r="C27" s="1048"/>
      <c r="D27" s="2427">
        <v>29</v>
      </c>
      <c r="E27" s="2427">
        <v>17</v>
      </c>
      <c r="F27" s="2427">
        <v>46</v>
      </c>
      <c r="G27" s="747">
        <v>0</v>
      </c>
      <c r="H27" s="747">
        <v>0</v>
      </c>
      <c r="I27" s="747">
        <v>0</v>
      </c>
      <c r="J27" s="747">
        <f>SUM(G27,D27)</f>
        <v>29</v>
      </c>
      <c r="K27" s="747">
        <f t="shared" si="17"/>
        <v>17</v>
      </c>
      <c r="L27" s="747">
        <f t="shared" si="17"/>
        <v>46</v>
      </c>
      <c r="M27" s="815"/>
      <c r="N27" s="815" t="s">
        <v>528</v>
      </c>
      <c r="O27" s="3380" t="s">
        <v>527</v>
      </c>
    </row>
    <row r="28" spans="1:21" ht="17.25" customHeight="1">
      <c r="A28" s="3398"/>
      <c r="B28" s="1048" t="s">
        <v>84</v>
      </c>
      <c r="C28" s="1048"/>
      <c r="D28" s="2427">
        <v>48</v>
      </c>
      <c r="E28" s="2427">
        <v>23</v>
      </c>
      <c r="F28" s="2427">
        <v>71</v>
      </c>
      <c r="G28" s="747">
        <v>0</v>
      </c>
      <c r="H28" s="747">
        <v>0</v>
      </c>
      <c r="I28" s="747">
        <v>0</v>
      </c>
      <c r="J28" s="747">
        <f t="shared" ref="J28:J29" si="18">SUM(G28,D28)</f>
        <v>48</v>
      </c>
      <c r="K28" s="747">
        <f t="shared" si="17"/>
        <v>23</v>
      </c>
      <c r="L28" s="747">
        <f t="shared" si="17"/>
        <v>71</v>
      </c>
      <c r="M28" s="815"/>
      <c r="N28" s="815" t="s">
        <v>532</v>
      </c>
      <c r="O28" s="3369"/>
    </row>
    <row r="29" spans="1:21" ht="17.25" customHeight="1">
      <c r="A29" s="3398"/>
      <c r="B29" s="1048" t="s">
        <v>97</v>
      </c>
      <c r="C29" s="1048"/>
      <c r="D29" s="2427">
        <v>69</v>
      </c>
      <c r="E29" s="2427">
        <v>31</v>
      </c>
      <c r="F29" s="2427">
        <v>100</v>
      </c>
      <c r="G29" s="747">
        <v>0</v>
      </c>
      <c r="H29" s="747">
        <v>0</v>
      </c>
      <c r="I29" s="747">
        <v>0</v>
      </c>
      <c r="J29" s="747">
        <f t="shared" si="18"/>
        <v>69</v>
      </c>
      <c r="K29" s="747">
        <f t="shared" si="17"/>
        <v>31</v>
      </c>
      <c r="L29" s="747">
        <f t="shared" si="17"/>
        <v>100</v>
      </c>
      <c r="M29" s="1022"/>
      <c r="N29" s="1022" t="s">
        <v>533</v>
      </c>
      <c r="O29" s="3369"/>
    </row>
    <row r="30" spans="1:21" ht="27.75" customHeight="1">
      <c r="A30" s="3391"/>
      <c r="B30" s="1026" t="s">
        <v>87</v>
      </c>
      <c r="C30" s="1026"/>
      <c r="D30" s="2444">
        <v>71</v>
      </c>
      <c r="E30" s="2444">
        <v>25</v>
      </c>
      <c r="F30" s="2444">
        <v>96</v>
      </c>
      <c r="G30" s="2444">
        <v>0</v>
      </c>
      <c r="H30" s="2444">
        <v>0</v>
      </c>
      <c r="I30" s="2444">
        <v>0</v>
      </c>
      <c r="J30" s="2444">
        <f t="shared" ref="J30" si="19">SUM(G30,D30)</f>
        <v>71</v>
      </c>
      <c r="K30" s="2444">
        <f t="shared" ref="K30" si="20">SUM(H30,E30)</f>
        <v>25</v>
      </c>
      <c r="L30" s="2444">
        <f t="shared" ref="L30" si="21">SUM(I30,F30)</f>
        <v>96</v>
      </c>
      <c r="M30" s="901"/>
      <c r="N30" s="2460" t="s">
        <v>529</v>
      </c>
      <c r="O30" s="3370"/>
    </row>
    <row r="31" spans="1:21" ht="17.25" customHeight="1" thickBot="1">
      <c r="A31" s="3351" t="s">
        <v>219</v>
      </c>
      <c r="B31" s="3351"/>
      <c r="C31" s="3351"/>
      <c r="D31" s="2442">
        <f>SUM(D27:D30)</f>
        <v>217</v>
      </c>
      <c r="E31" s="2442">
        <f t="shared" ref="E31:L31" si="22">SUM(E27:E30)</f>
        <v>96</v>
      </c>
      <c r="F31" s="2442">
        <f t="shared" si="22"/>
        <v>313</v>
      </c>
      <c r="G31" s="2442">
        <f t="shared" si="22"/>
        <v>0</v>
      </c>
      <c r="H31" s="2442">
        <f t="shared" si="22"/>
        <v>0</v>
      </c>
      <c r="I31" s="2442">
        <f t="shared" si="22"/>
        <v>0</v>
      </c>
      <c r="J31" s="2442">
        <f t="shared" si="22"/>
        <v>217</v>
      </c>
      <c r="K31" s="2442">
        <f t="shared" si="22"/>
        <v>96</v>
      </c>
      <c r="L31" s="2442">
        <f t="shared" si="22"/>
        <v>313</v>
      </c>
      <c r="M31" s="3352" t="s">
        <v>2342</v>
      </c>
      <c r="N31" s="3352"/>
      <c r="O31" s="3352"/>
    </row>
    <row r="32" spans="1:21" ht="22.5" customHeight="1" thickTop="1">
      <c r="A32" s="849"/>
      <c r="B32" s="849"/>
      <c r="C32" s="849"/>
      <c r="D32" s="746"/>
      <c r="E32" s="746"/>
      <c r="F32" s="746"/>
      <c r="G32" s="746"/>
      <c r="H32" s="746"/>
      <c r="I32" s="746"/>
      <c r="J32" s="746"/>
      <c r="K32" s="746"/>
      <c r="L32" s="746"/>
      <c r="M32" s="763"/>
      <c r="N32" s="763"/>
      <c r="O32" s="763"/>
    </row>
    <row r="33" spans="1:15" ht="24" customHeight="1" thickBot="1">
      <c r="A33" s="2708" t="s">
        <v>2283</v>
      </c>
      <c r="B33" s="2708"/>
      <c r="C33" s="1470"/>
      <c r="D33" s="1470"/>
      <c r="E33" s="1470"/>
      <c r="F33" s="1470"/>
      <c r="G33" s="1470"/>
      <c r="H33" s="1470"/>
      <c r="I33" s="1470"/>
      <c r="J33" s="1470"/>
      <c r="K33" s="1470"/>
      <c r="L33" s="1470"/>
      <c r="M33" s="443"/>
      <c r="N33" s="3306" t="s">
        <v>2284</v>
      </c>
      <c r="O33" s="3306"/>
    </row>
    <row r="34" spans="1:15" s="530" customFormat="1" ht="18" customHeight="1" thickTop="1">
      <c r="A34" s="2695" t="s">
        <v>53</v>
      </c>
      <c r="B34" s="2695" t="s">
        <v>54</v>
      </c>
      <c r="C34" s="2695" t="s">
        <v>55</v>
      </c>
      <c r="D34" s="2695" t="s">
        <v>45</v>
      </c>
      <c r="E34" s="2695"/>
      <c r="F34" s="2695"/>
      <c r="G34" s="2695" t="s">
        <v>46</v>
      </c>
      <c r="H34" s="2695"/>
      <c r="I34" s="2695"/>
      <c r="J34" s="2695" t="s">
        <v>905</v>
      </c>
      <c r="K34" s="2695"/>
      <c r="L34" s="2695"/>
      <c r="M34" s="2696" t="s">
        <v>503</v>
      </c>
      <c r="N34" s="2696" t="s">
        <v>509</v>
      </c>
      <c r="O34" s="2696" t="s">
        <v>502</v>
      </c>
    </row>
    <row r="35" spans="1:15" s="530" customFormat="1" ht="18" customHeight="1">
      <c r="A35" s="2690"/>
      <c r="B35" s="2690"/>
      <c r="C35" s="2690"/>
      <c r="D35" s="2690" t="s">
        <v>1673</v>
      </c>
      <c r="E35" s="2690"/>
      <c r="F35" s="2690"/>
      <c r="G35" s="2690" t="s">
        <v>463</v>
      </c>
      <c r="H35" s="2690"/>
      <c r="I35" s="2690"/>
      <c r="J35" s="2690" t="s">
        <v>464</v>
      </c>
      <c r="K35" s="2690"/>
      <c r="L35" s="2690"/>
      <c r="M35" s="2697"/>
      <c r="N35" s="2697"/>
      <c r="O35" s="2697"/>
    </row>
    <row r="36" spans="1:15" s="530" customFormat="1" ht="18" customHeight="1">
      <c r="A36" s="2690"/>
      <c r="B36" s="2690"/>
      <c r="C36" s="2690"/>
      <c r="D36" s="739" t="s">
        <v>931</v>
      </c>
      <c r="E36" s="739" t="s">
        <v>1126</v>
      </c>
      <c r="F36" s="1374" t="s">
        <v>954</v>
      </c>
      <c r="G36" s="739" t="s">
        <v>931</v>
      </c>
      <c r="H36" s="739" t="s">
        <v>1126</v>
      </c>
      <c r="I36" s="1374" t="s">
        <v>954</v>
      </c>
      <c r="J36" s="739" t="s">
        <v>931</v>
      </c>
      <c r="K36" s="739" t="s">
        <v>1126</v>
      </c>
      <c r="L36" s="1374" t="s">
        <v>954</v>
      </c>
      <c r="M36" s="2697"/>
      <c r="N36" s="2697"/>
      <c r="O36" s="2697"/>
    </row>
    <row r="37" spans="1:15" s="530" customFormat="1" ht="18" customHeight="1" thickBot="1">
      <c r="A37" s="2707"/>
      <c r="B37" s="2707"/>
      <c r="C37" s="2707"/>
      <c r="D37" s="415" t="s">
        <v>934</v>
      </c>
      <c r="E37" s="415" t="s">
        <v>935</v>
      </c>
      <c r="F37" s="415" t="s">
        <v>936</v>
      </c>
      <c r="G37" s="415" t="s">
        <v>934</v>
      </c>
      <c r="H37" s="415" t="s">
        <v>935</v>
      </c>
      <c r="I37" s="415" t="s">
        <v>936</v>
      </c>
      <c r="J37" s="415" t="s">
        <v>934</v>
      </c>
      <c r="K37" s="415" t="s">
        <v>935</v>
      </c>
      <c r="L37" s="415" t="s">
        <v>936</v>
      </c>
      <c r="M37" s="2698"/>
      <c r="N37" s="2698"/>
      <c r="O37" s="2698"/>
    </row>
    <row r="38" spans="1:15" s="856" customFormat="1" ht="20.25" customHeight="1">
      <c r="A38" s="3388" t="s">
        <v>125</v>
      </c>
      <c r="B38" s="858" t="s">
        <v>100</v>
      </c>
      <c r="C38" s="858"/>
      <c r="D38" s="757">
        <v>56</v>
      </c>
      <c r="E38" s="757">
        <v>88</v>
      </c>
      <c r="F38" s="757">
        <v>144</v>
      </c>
      <c r="G38" s="757">
        <v>0</v>
      </c>
      <c r="H38" s="757">
        <v>0</v>
      </c>
      <c r="I38" s="757">
        <v>0</v>
      </c>
      <c r="J38" s="757">
        <f>SUM(G38,D38)</f>
        <v>56</v>
      </c>
      <c r="K38" s="757">
        <f t="shared" ref="K38:L45" si="23">SUM(H38,E38)</f>
        <v>88</v>
      </c>
      <c r="L38" s="757">
        <f t="shared" si="23"/>
        <v>144</v>
      </c>
      <c r="M38" s="768"/>
      <c r="N38" s="862" t="s">
        <v>1175</v>
      </c>
      <c r="O38" s="3389" t="s">
        <v>590</v>
      </c>
    </row>
    <row r="39" spans="1:15" s="856" customFormat="1" ht="20.25" customHeight="1">
      <c r="A39" s="3378"/>
      <c r="B39" s="577" t="s">
        <v>101</v>
      </c>
      <c r="C39" s="577"/>
      <c r="D39" s="747">
        <v>33</v>
      </c>
      <c r="E39" s="747">
        <v>71</v>
      </c>
      <c r="F39" s="747">
        <v>104</v>
      </c>
      <c r="G39" s="747">
        <v>0</v>
      </c>
      <c r="H39" s="747">
        <v>0</v>
      </c>
      <c r="I39" s="747">
        <v>0</v>
      </c>
      <c r="J39" s="747">
        <f t="shared" ref="J39:J45" si="24">SUM(G39,D39)</f>
        <v>33</v>
      </c>
      <c r="K39" s="747">
        <f t="shared" si="23"/>
        <v>71</v>
      </c>
      <c r="L39" s="747">
        <f t="shared" si="23"/>
        <v>104</v>
      </c>
      <c r="M39" s="783"/>
      <c r="N39" s="776" t="s">
        <v>1248</v>
      </c>
      <c r="O39" s="3381"/>
    </row>
    <row r="40" spans="1:15" s="857" customFormat="1" ht="20.25" customHeight="1">
      <c r="A40" s="3378"/>
      <c r="B40" s="577" t="s">
        <v>88</v>
      </c>
      <c r="C40" s="577"/>
      <c r="D40" s="747">
        <v>34</v>
      </c>
      <c r="E40" s="747">
        <v>36</v>
      </c>
      <c r="F40" s="747">
        <v>70</v>
      </c>
      <c r="G40" s="747">
        <v>0</v>
      </c>
      <c r="H40" s="747">
        <v>0</v>
      </c>
      <c r="I40" s="747">
        <v>0</v>
      </c>
      <c r="J40" s="747">
        <f t="shared" si="24"/>
        <v>34</v>
      </c>
      <c r="K40" s="747">
        <f t="shared" si="23"/>
        <v>36</v>
      </c>
      <c r="L40" s="747">
        <f t="shared" si="23"/>
        <v>70</v>
      </c>
      <c r="M40" s="783"/>
      <c r="N40" s="776" t="s">
        <v>538</v>
      </c>
      <c r="O40" s="3381"/>
    </row>
    <row r="41" spans="1:15" s="856" customFormat="1" ht="20.25" customHeight="1">
      <c r="A41" s="3378"/>
      <c r="B41" s="577" t="s">
        <v>89</v>
      </c>
      <c r="C41" s="577"/>
      <c r="D41" s="747">
        <v>76</v>
      </c>
      <c r="E41" s="747">
        <v>70</v>
      </c>
      <c r="F41" s="747">
        <v>146</v>
      </c>
      <c r="G41" s="747">
        <v>0</v>
      </c>
      <c r="H41" s="747">
        <v>0</v>
      </c>
      <c r="I41" s="747">
        <v>0</v>
      </c>
      <c r="J41" s="747">
        <f t="shared" si="24"/>
        <v>76</v>
      </c>
      <c r="K41" s="747">
        <f t="shared" si="23"/>
        <v>70</v>
      </c>
      <c r="L41" s="747">
        <f t="shared" si="23"/>
        <v>146</v>
      </c>
      <c r="M41" s="783"/>
      <c r="N41" s="776" t="s">
        <v>539</v>
      </c>
      <c r="O41" s="3381"/>
    </row>
    <row r="42" spans="1:15" s="856" customFormat="1" ht="20.25" customHeight="1">
      <c r="A42" s="3378"/>
      <c r="B42" s="577" t="s">
        <v>90</v>
      </c>
      <c r="C42" s="577"/>
      <c r="D42" s="747">
        <v>71</v>
      </c>
      <c r="E42" s="747">
        <v>64</v>
      </c>
      <c r="F42" s="747">
        <v>135</v>
      </c>
      <c r="G42" s="747">
        <v>0</v>
      </c>
      <c r="H42" s="747">
        <v>0</v>
      </c>
      <c r="I42" s="747">
        <v>0</v>
      </c>
      <c r="J42" s="747">
        <f t="shared" si="24"/>
        <v>71</v>
      </c>
      <c r="K42" s="747">
        <f t="shared" si="23"/>
        <v>64</v>
      </c>
      <c r="L42" s="747">
        <f t="shared" si="23"/>
        <v>135</v>
      </c>
      <c r="M42" s="783"/>
      <c r="N42" s="776" t="s">
        <v>551</v>
      </c>
      <c r="O42" s="3381"/>
    </row>
    <row r="43" spans="1:15" s="856" customFormat="1" ht="20.25" customHeight="1">
      <c r="A43" s="3378"/>
      <c r="B43" s="747" t="s">
        <v>80</v>
      </c>
      <c r="C43" s="747"/>
      <c r="D43" s="758">
        <v>56</v>
      </c>
      <c r="E43" s="758">
        <v>30</v>
      </c>
      <c r="F43" s="747">
        <v>86</v>
      </c>
      <c r="G43" s="747">
        <v>0</v>
      </c>
      <c r="H43" s="747">
        <v>0</v>
      </c>
      <c r="I43" s="747">
        <v>0</v>
      </c>
      <c r="J43" s="747">
        <f t="shared" si="24"/>
        <v>56</v>
      </c>
      <c r="K43" s="747">
        <f t="shared" si="23"/>
        <v>30</v>
      </c>
      <c r="L43" s="747">
        <f t="shared" si="23"/>
        <v>86</v>
      </c>
      <c r="M43" s="817"/>
      <c r="N43" s="817" t="s">
        <v>523</v>
      </c>
      <c r="O43" s="3381"/>
    </row>
    <row r="44" spans="1:15" s="856" customFormat="1" ht="20.25" customHeight="1">
      <c r="A44" s="3378"/>
      <c r="B44" s="747" t="s">
        <v>77</v>
      </c>
      <c r="C44" s="747"/>
      <c r="D44" s="758">
        <v>33</v>
      </c>
      <c r="E44" s="758">
        <v>11</v>
      </c>
      <c r="F44" s="747">
        <v>44</v>
      </c>
      <c r="G44" s="747">
        <v>0</v>
      </c>
      <c r="H44" s="747">
        <v>0</v>
      </c>
      <c r="I44" s="747">
        <v>0</v>
      </c>
      <c r="J44" s="747">
        <f t="shared" si="24"/>
        <v>33</v>
      </c>
      <c r="K44" s="747">
        <f t="shared" si="23"/>
        <v>11</v>
      </c>
      <c r="L44" s="747">
        <f t="shared" si="23"/>
        <v>44</v>
      </c>
      <c r="M44" s="776"/>
      <c r="N44" s="776" t="s">
        <v>519</v>
      </c>
      <c r="O44" s="3381"/>
    </row>
    <row r="45" spans="1:15" s="856" customFormat="1" ht="20.25" customHeight="1">
      <c r="A45" s="3379"/>
      <c r="B45" s="583" t="s">
        <v>222</v>
      </c>
      <c r="C45" s="786"/>
      <c r="D45" s="753">
        <v>50</v>
      </c>
      <c r="E45" s="753">
        <v>96</v>
      </c>
      <c r="F45" s="747">
        <v>146</v>
      </c>
      <c r="G45" s="747">
        <v>0</v>
      </c>
      <c r="H45" s="747">
        <v>0</v>
      </c>
      <c r="I45" s="747">
        <v>0</v>
      </c>
      <c r="J45" s="747">
        <f t="shared" si="24"/>
        <v>50</v>
      </c>
      <c r="K45" s="747">
        <f t="shared" si="23"/>
        <v>96</v>
      </c>
      <c r="L45" s="747">
        <f t="shared" si="23"/>
        <v>146</v>
      </c>
      <c r="M45" s="764"/>
      <c r="N45" s="764" t="s">
        <v>541</v>
      </c>
      <c r="O45" s="2964"/>
    </row>
    <row r="46" spans="1:15" s="856" customFormat="1" ht="20.25" customHeight="1">
      <c r="A46" s="3372" t="s">
        <v>219</v>
      </c>
      <c r="B46" s="3372"/>
      <c r="C46" s="577"/>
      <c r="D46" s="747">
        <f>SUM(D38:D45)</f>
        <v>409</v>
      </c>
      <c r="E46" s="747">
        <f t="shared" ref="E46:L46" si="25">SUM(E38:E45)</f>
        <v>466</v>
      </c>
      <c r="F46" s="747">
        <f t="shared" si="25"/>
        <v>875</v>
      </c>
      <c r="G46" s="747">
        <f t="shared" si="25"/>
        <v>0</v>
      </c>
      <c r="H46" s="747">
        <f t="shared" si="25"/>
        <v>0</v>
      </c>
      <c r="I46" s="747">
        <f t="shared" si="25"/>
        <v>0</v>
      </c>
      <c r="J46" s="747">
        <f t="shared" si="25"/>
        <v>409</v>
      </c>
      <c r="K46" s="747">
        <f t="shared" si="25"/>
        <v>466</v>
      </c>
      <c r="L46" s="747">
        <f t="shared" si="25"/>
        <v>875</v>
      </c>
      <c r="M46" s="783"/>
      <c r="N46" s="2943" t="s">
        <v>2342</v>
      </c>
      <c r="O46" s="2943"/>
    </row>
    <row r="47" spans="1:15" s="856" customFormat="1" ht="20.25" customHeight="1">
      <c r="A47" s="3395" t="s">
        <v>29</v>
      </c>
      <c r="B47" s="577" t="s">
        <v>100</v>
      </c>
      <c r="C47" s="577"/>
      <c r="D47" s="747">
        <v>41</v>
      </c>
      <c r="E47" s="747">
        <v>44</v>
      </c>
      <c r="F47" s="747">
        <v>85</v>
      </c>
      <c r="G47" s="747">
        <v>0</v>
      </c>
      <c r="H47" s="747">
        <v>0</v>
      </c>
      <c r="I47" s="747">
        <v>0</v>
      </c>
      <c r="J47" s="747">
        <f>SUM(G47,D47)</f>
        <v>41</v>
      </c>
      <c r="K47" s="747">
        <f t="shared" ref="K47:L53" si="26">SUM(H47,E47)</f>
        <v>44</v>
      </c>
      <c r="L47" s="747">
        <f t="shared" si="26"/>
        <v>85</v>
      </c>
      <c r="M47" s="783"/>
      <c r="N47" s="783" t="s">
        <v>1200</v>
      </c>
      <c r="O47" s="3380" t="s">
        <v>1302</v>
      </c>
    </row>
    <row r="48" spans="1:15" s="856" customFormat="1" ht="20.25" customHeight="1">
      <c r="A48" s="3362"/>
      <c r="B48" s="747" t="s">
        <v>148</v>
      </c>
      <c r="C48" s="800"/>
      <c r="D48" s="747">
        <v>0</v>
      </c>
      <c r="E48" s="747">
        <v>30</v>
      </c>
      <c r="F48" s="747">
        <v>30</v>
      </c>
      <c r="G48" s="747">
        <v>0</v>
      </c>
      <c r="H48" s="747">
        <v>0</v>
      </c>
      <c r="I48" s="747">
        <v>0</v>
      </c>
      <c r="J48" s="747">
        <f t="shared" ref="J48:J50" si="27">SUM(G48,D48)</f>
        <v>0</v>
      </c>
      <c r="K48" s="747">
        <f t="shared" si="26"/>
        <v>30</v>
      </c>
      <c r="L48" s="747">
        <f t="shared" si="26"/>
        <v>30</v>
      </c>
      <c r="M48" s="783"/>
      <c r="N48" s="575" t="s">
        <v>1303</v>
      </c>
      <c r="O48" s="3369"/>
    </row>
    <row r="49" spans="1:15" s="856" customFormat="1" ht="20.25" customHeight="1">
      <c r="A49" s="3362"/>
      <c r="B49" s="2974" t="s">
        <v>1273</v>
      </c>
      <c r="C49" s="577" t="s">
        <v>102</v>
      </c>
      <c r="D49" s="747">
        <v>20</v>
      </c>
      <c r="E49" s="747">
        <v>22</v>
      </c>
      <c r="F49" s="747">
        <v>42</v>
      </c>
      <c r="G49" s="747">
        <v>0</v>
      </c>
      <c r="H49" s="747">
        <v>0</v>
      </c>
      <c r="I49" s="747">
        <v>0</v>
      </c>
      <c r="J49" s="747">
        <f t="shared" si="27"/>
        <v>20</v>
      </c>
      <c r="K49" s="747">
        <f t="shared" si="26"/>
        <v>22</v>
      </c>
      <c r="L49" s="747">
        <f t="shared" si="26"/>
        <v>42</v>
      </c>
      <c r="M49" s="776" t="s">
        <v>539</v>
      </c>
      <c r="N49" s="3396" t="s">
        <v>1304</v>
      </c>
      <c r="O49" s="3369"/>
    </row>
    <row r="50" spans="1:15" s="856" customFormat="1" ht="20.25" customHeight="1">
      <c r="A50" s="3362"/>
      <c r="B50" s="2976"/>
      <c r="C50" s="577" t="s">
        <v>1305</v>
      </c>
      <c r="D50" s="747">
        <v>26</v>
      </c>
      <c r="E50" s="747">
        <v>16</v>
      </c>
      <c r="F50" s="747">
        <v>42</v>
      </c>
      <c r="G50" s="747">
        <v>0</v>
      </c>
      <c r="H50" s="747">
        <v>0</v>
      </c>
      <c r="I50" s="747">
        <v>0</v>
      </c>
      <c r="J50" s="747">
        <f t="shared" si="27"/>
        <v>26</v>
      </c>
      <c r="K50" s="747">
        <f t="shared" si="26"/>
        <v>16</v>
      </c>
      <c r="L50" s="747">
        <f t="shared" si="26"/>
        <v>42</v>
      </c>
      <c r="M50" s="776" t="s">
        <v>538</v>
      </c>
      <c r="N50" s="3396"/>
      <c r="O50" s="3369"/>
    </row>
    <row r="51" spans="1:15" s="856" customFormat="1" ht="20.25" customHeight="1">
      <c r="A51" s="3362"/>
      <c r="B51" s="2742" t="s">
        <v>302</v>
      </c>
      <c r="C51" s="2706"/>
      <c r="D51" s="747">
        <f>SUM(D49:D50)</f>
        <v>46</v>
      </c>
      <c r="E51" s="747">
        <f t="shared" ref="E51:L51" si="28">SUM(E49:E50)</f>
        <v>38</v>
      </c>
      <c r="F51" s="747">
        <f t="shared" si="28"/>
        <v>84</v>
      </c>
      <c r="G51" s="747">
        <f t="shared" si="28"/>
        <v>0</v>
      </c>
      <c r="H51" s="747">
        <f t="shared" si="28"/>
        <v>0</v>
      </c>
      <c r="I51" s="747">
        <f t="shared" si="28"/>
        <v>0</v>
      </c>
      <c r="J51" s="747">
        <f t="shared" si="28"/>
        <v>46</v>
      </c>
      <c r="K51" s="747">
        <f t="shared" si="28"/>
        <v>38</v>
      </c>
      <c r="L51" s="747">
        <f t="shared" si="28"/>
        <v>84</v>
      </c>
      <c r="M51" s="3355" t="s">
        <v>2364</v>
      </c>
      <c r="N51" s="3356"/>
      <c r="O51" s="3369"/>
    </row>
    <row r="52" spans="1:15" s="856" customFormat="1" ht="20.25" customHeight="1">
      <c r="A52" s="3362"/>
      <c r="B52" s="3397" t="s">
        <v>996</v>
      </c>
      <c r="C52" s="577" t="s">
        <v>250</v>
      </c>
      <c r="D52" s="747">
        <v>0</v>
      </c>
      <c r="E52" s="747">
        <v>0</v>
      </c>
      <c r="F52" s="747">
        <f>SUM(D52:E52)</f>
        <v>0</v>
      </c>
      <c r="G52" s="747">
        <v>0</v>
      </c>
      <c r="H52" s="747">
        <v>0</v>
      </c>
      <c r="I52" s="747">
        <v>0</v>
      </c>
      <c r="J52" s="747">
        <f>SUM(G52,D52)</f>
        <v>0</v>
      </c>
      <c r="K52" s="747">
        <f t="shared" si="26"/>
        <v>0</v>
      </c>
      <c r="L52" s="747">
        <f t="shared" si="26"/>
        <v>0</v>
      </c>
      <c r="M52" s="783" t="s">
        <v>519</v>
      </c>
      <c r="N52" s="3392" t="s">
        <v>752</v>
      </c>
      <c r="O52" s="3369"/>
    </row>
    <row r="53" spans="1:15" s="856" customFormat="1" ht="20.25" customHeight="1">
      <c r="A53" s="3362"/>
      <c r="B53" s="3397"/>
      <c r="C53" s="577" t="s">
        <v>80</v>
      </c>
      <c r="D53" s="747">
        <v>0</v>
      </c>
      <c r="E53" s="747">
        <v>0</v>
      </c>
      <c r="F53" s="747">
        <f>SUM(D53:E53)</f>
        <v>0</v>
      </c>
      <c r="G53" s="747">
        <v>0</v>
      </c>
      <c r="H53" s="747">
        <v>0</v>
      </c>
      <c r="I53" s="747">
        <v>0</v>
      </c>
      <c r="J53" s="747">
        <f>SUM(G53,D53)</f>
        <v>0</v>
      </c>
      <c r="K53" s="747">
        <f t="shared" si="26"/>
        <v>0</v>
      </c>
      <c r="L53" s="747">
        <f t="shared" si="26"/>
        <v>0</v>
      </c>
      <c r="M53" s="783" t="s">
        <v>522</v>
      </c>
      <c r="N53" s="3392"/>
      <c r="O53" s="3369"/>
    </row>
    <row r="54" spans="1:15" s="856" customFormat="1" ht="20.25" customHeight="1">
      <c r="A54" s="3362"/>
      <c r="B54" s="3371" t="s">
        <v>302</v>
      </c>
      <c r="C54" s="3372"/>
      <c r="D54" s="747">
        <f>SUM(D52:D53)</f>
        <v>0</v>
      </c>
      <c r="E54" s="747">
        <f t="shared" ref="E54:L54" si="29">SUM(E52:E53)</f>
        <v>0</v>
      </c>
      <c r="F54" s="747">
        <f t="shared" si="29"/>
        <v>0</v>
      </c>
      <c r="G54" s="747">
        <f t="shared" si="29"/>
        <v>0</v>
      </c>
      <c r="H54" s="747">
        <f t="shared" si="29"/>
        <v>0</v>
      </c>
      <c r="I54" s="747">
        <f t="shared" si="29"/>
        <v>0</v>
      </c>
      <c r="J54" s="747">
        <f t="shared" si="29"/>
        <v>0</v>
      </c>
      <c r="K54" s="747">
        <f t="shared" si="29"/>
        <v>0</v>
      </c>
      <c r="L54" s="747">
        <f t="shared" si="29"/>
        <v>0</v>
      </c>
      <c r="M54" s="2943" t="s">
        <v>2364</v>
      </c>
      <c r="N54" s="3373"/>
      <c r="O54" s="3369"/>
    </row>
    <row r="55" spans="1:15" s="856" customFormat="1" ht="20.25" customHeight="1">
      <c r="A55" s="3362"/>
      <c r="B55" s="3391" t="s">
        <v>234</v>
      </c>
      <c r="C55" s="577" t="s">
        <v>1306</v>
      </c>
      <c r="D55" s="747">
        <v>12</v>
      </c>
      <c r="E55" s="747">
        <v>10</v>
      </c>
      <c r="F55" s="747">
        <v>22</v>
      </c>
      <c r="G55" s="747">
        <v>0</v>
      </c>
      <c r="H55" s="747">
        <v>0</v>
      </c>
      <c r="I55" s="747">
        <v>0</v>
      </c>
      <c r="J55" s="747">
        <f>SUM(G55,D55)</f>
        <v>12</v>
      </c>
      <c r="K55" s="747">
        <f t="shared" ref="K55:L56" si="30">SUM(H55,E55)</f>
        <v>10</v>
      </c>
      <c r="L55" s="747">
        <f t="shared" si="30"/>
        <v>22</v>
      </c>
      <c r="M55" s="776" t="s">
        <v>519</v>
      </c>
      <c r="N55" s="3392" t="s">
        <v>1307</v>
      </c>
      <c r="O55" s="3369"/>
    </row>
    <row r="56" spans="1:15" s="856" customFormat="1" ht="20.25" customHeight="1">
      <c r="A56" s="3362"/>
      <c r="B56" s="3365"/>
      <c r="C56" s="577" t="s">
        <v>79</v>
      </c>
      <c r="D56" s="747">
        <v>15</v>
      </c>
      <c r="E56" s="747">
        <v>10</v>
      </c>
      <c r="F56" s="747">
        <v>25</v>
      </c>
      <c r="G56" s="747">
        <v>0</v>
      </c>
      <c r="H56" s="747">
        <v>0</v>
      </c>
      <c r="I56" s="747">
        <v>0</v>
      </c>
      <c r="J56" s="747">
        <f>SUM(G56,D56)</f>
        <v>15</v>
      </c>
      <c r="K56" s="747">
        <f t="shared" si="30"/>
        <v>10</v>
      </c>
      <c r="L56" s="747">
        <f t="shared" si="30"/>
        <v>25</v>
      </c>
      <c r="M56" s="783" t="s">
        <v>522</v>
      </c>
      <c r="N56" s="3392"/>
      <c r="O56" s="3369"/>
    </row>
    <row r="57" spans="1:15" s="856" customFormat="1" ht="20.25" customHeight="1">
      <c r="A57" s="3362"/>
      <c r="B57" s="3393" t="s">
        <v>302</v>
      </c>
      <c r="C57" s="3376"/>
      <c r="D57" s="2444">
        <f>SUM(D55:D56)</f>
        <v>27</v>
      </c>
      <c r="E57" s="2444">
        <f t="shared" ref="E57:L57" si="31">SUM(E55:E56)</f>
        <v>20</v>
      </c>
      <c r="F57" s="2444">
        <f t="shared" si="31"/>
        <v>47</v>
      </c>
      <c r="G57" s="2444">
        <f t="shared" si="31"/>
        <v>0</v>
      </c>
      <c r="H57" s="2444">
        <f t="shared" si="31"/>
        <v>0</v>
      </c>
      <c r="I57" s="2444">
        <f t="shared" si="31"/>
        <v>0</v>
      </c>
      <c r="J57" s="2444">
        <f t="shared" si="31"/>
        <v>27</v>
      </c>
      <c r="K57" s="2444">
        <f t="shared" si="31"/>
        <v>20</v>
      </c>
      <c r="L57" s="2444">
        <f t="shared" si="31"/>
        <v>47</v>
      </c>
      <c r="M57" s="2956" t="s">
        <v>2364</v>
      </c>
      <c r="N57" s="3394"/>
      <c r="O57" s="3369"/>
    </row>
    <row r="58" spans="1:15" s="856" customFormat="1" ht="20.25" customHeight="1" thickBot="1">
      <c r="A58" s="3351" t="s">
        <v>219</v>
      </c>
      <c r="B58" s="3351"/>
      <c r="C58" s="2567"/>
      <c r="D58" s="2442">
        <f>SUM(D47,D48,D49,D50,D54,D57)</f>
        <v>114</v>
      </c>
      <c r="E58" s="2442">
        <f t="shared" ref="E58:L58" si="32">SUM(E47,E48,E49,E50,E54,E57)</f>
        <v>132</v>
      </c>
      <c r="F58" s="2442">
        <f t="shared" si="32"/>
        <v>246</v>
      </c>
      <c r="G58" s="2442">
        <f t="shared" si="32"/>
        <v>0</v>
      </c>
      <c r="H58" s="2442">
        <f t="shared" si="32"/>
        <v>0</v>
      </c>
      <c r="I58" s="2442">
        <f t="shared" si="32"/>
        <v>0</v>
      </c>
      <c r="J58" s="2442">
        <f t="shared" si="32"/>
        <v>114</v>
      </c>
      <c r="K58" s="2442">
        <f t="shared" si="32"/>
        <v>132</v>
      </c>
      <c r="L58" s="2442">
        <f t="shared" si="32"/>
        <v>246</v>
      </c>
      <c r="M58" s="2568"/>
      <c r="N58" s="3352" t="s">
        <v>2342</v>
      </c>
      <c r="O58" s="3352"/>
    </row>
    <row r="59" spans="1:15" ht="19.5" customHeight="1" thickTop="1">
      <c r="A59" s="855"/>
      <c r="B59" s="855"/>
      <c r="C59" s="855"/>
      <c r="D59" s="745"/>
      <c r="E59" s="745"/>
      <c r="F59" s="745"/>
      <c r="G59" s="745"/>
      <c r="H59" s="745"/>
      <c r="I59" s="745"/>
      <c r="J59" s="745"/>
      <c r="K59" s="745"/>
      <c r="L59" s="745"/>
      <c r="M59" s="850"/>
      <c r="N59" s="850"/>
      <c r="O59" s="850"/>
    </row>
    <row r="60" spans="1:15" ht="19.5" customHeight="1">
      <c r="A60" s="854"/>
      <c r="B60" s="854"/>
      <c r="C60" s="854"/>
      <c r="D60" s="746"/>
      <c r="E60" s="746"/>
      <c r="F60" s="746"/>
      <c r="G60" s="746"/>
      <c r="H60" s="746"/>
      <c r="I60" s="746"/>
      <c r="J60" s="746"/>
      <c r="K60" s="746"/>
      <c r="L60" s="746"/>
      <c r="M60" s="765"/>
      <c r="N60" s="765"/>
      <c r="O60" s="765"/>
    </row>
    <row r="61" spans="1:15" ht="19.5" customHeight="1">
      <c r="A61" s="854"/>
      <c r="B61" s="854"/>
      <c r="C61" s="854"/>
      <c r="D61" s="746"/>
      <c r="E61" s="746"/>
      <c r="F61" s="746"/>
      <c r="G61" s="746"/>
      <c r="H61" s="746"/>
      <c r="I61" s="746"/>
      <c r="J61" s="746"/>
      <c r="K61" s="746"/>
      <c r="L61" s="746"/>
      <c r="M61" s="765"/>
      <c r="N61" s="765"/>
      <c r="O61" s="765"/>
    </row>
    <row r="62" spans="1:15" ht="19.5" customHeight="1">
      <c r="A62" s="854"/>
      <c r="B62" s="854"/>
      <c r="C62" s="854"/>
      <c r="D62" s="746"/>
      <c r="E62" s="746"/>
      <c r="F62" s="746"/>
      <c r="G62" s="746"/>
      <c r="H62" s="746"/>
      <c r="I62" s="746"/>
      <c r="J62" s="746"/>
      <c r="K62" s="746"/>
      <c r="L62" s="746"/>
      <c r="M62" s="765"/>
      <c r="N62" s="765"/>
      <c r="O62" s="765"/>
    </row>
    <row r="63" spans="1:15" ht="24" customHeight="1" thickBot="1">
      <c r="A63" s="2708" t="s">
        <v>2283</v>
      </c>
      <c r="B63" s="2708"/>
      <c r="C63" s="2151"/>
      <c r="D63" s="2151"/>
      <c r="E63" s="2151"/>
      <c r="F63" s="2151"/>
      <c r="G63" s="2151"/>
      <c r="H63" s="2151"/>
      <c r="I63" s="2151"/>
      <c r="J63" s="2151"/>
      <c r="K63" s="2151"/>
      <c r="L63" s="2151"/>
      <c r="M63" s="443"/>
      <c r="N63" s="3306" t="s">
        <v>2149</v>
      </c>
      <c r="O63" s="3306"/>
    </row>
    <row r="64" spans="1:15" s="530" customFormat="1" ht="20.25" customHeight="1" thickTop="1">
      <c r="A64" s="3058" t="s">
        <v>53</v>
      </c>
      <c r="B64" s="3058" t="s">
        <v>54</v>
      </c>
      <c r="C64" s="3058" t="s">
        <v>55</v>
      </c>
      <c r="D64" s="3058" t="s">
        <v>45</v>
      </c>
      <c r="E64" s="3058"/>
      <c r="F64" s="3058"/>
      <c r="G64" s="3058" t="s">
        <v>46</v>
      </c>
      <c r="H64" s="3058"/>
      <c r="I64" s="3058"/>
      <c r="J64" s="3058" t="s">
        <v>905</v>
      </c>
      <c r="K64" s="3058"/>
      <c r="L64" s="3058"/>
      <c r="M64" s="3359" t="s">
        <v>503</v>
      </c>
      <c r="N64" s="3359" t="s">
        <v>509</v>
      </c>
      <c r="O64" s="3359" t="s">
        <v>502</v>
      </c>
    </row>
    <row r="65" spans="1:18" s="530" customFormat="1" ht="20.25" customHeight="1">
      <c r="A65" s="3054"/>
      <c r="B65" s="3054"/>
      <c r="C65" s="3054"/>
      <c r="D65" s="3054" t="s">
        <v>1673</v>
      </c>
      <c r="E65" s="3054"/>
      <c r="F65" s="3054"/>
      <c r="G65" s="3054" t="s">
        <v>463</v>
      </c>
      <c r="H65" s="3054"/>
      <c r="I65" s="3054"/>
      <c r="J65" s="3054" t="s">
        <v>464</v>
      </c>
      <c r="K65" s="3054"/>
      <c r="L65" s="3054"/>
      <c r="M65" s="3343"/>
      <c r="N65" s="3343"/>
      <c r="O65" s="3343"/>
    </row>
    <row r="66" spans="1:18" s="530" customFormat="1" ht="20.25" customHeight="1">
      <c r="A66" s="3054"/>
      <c r="B66" s="3054"/>
      <c r="C66" s="3054"/>
      <c r="D66" s="739" t="s">
        <v>931</v>
      </c>
      <c r="E66" s="739" t="s">
        <v>1126</v>
      </c>
      <c r="F66" s="1374" t="s">
        <v>954</v>
      </c>
      <c r="G66" s="739" t="s">
        <v>931</v>
      </c>
      <c r="H66" s="739" t="s">
        <v>1126</v>
      </c>
      <c r="I66" s="1374" t="s">
        <v>954</v>
      </c>
      <c r="J66" s="739" t="s">
        <v>931</v>
      </c>
      <c r="K66" s="739" t="s">
        <v>1126</v>
      </c>
      <c r="L66" s="1374" t="s">
        <v>954</v>
      </c>
      <c r="M66" s="3343"/>
      <c r="N66" s="3343"/>
      <c r="O66" s="3343"/>
    </row>
    <row r="67" spans="1:18" s="530" customFormat="1" ht="20.25" customHeight="1" thickBot="1">
      <c r="A67" s="3059"/>
      <c r="B67" s="3059"/>
      <c r="C67" s="3059"/>
      <c r="D67" s="415" t="s">
        <v>934</v>
      </c>
      <c r="E67" s="415" t="s">
        <v>935</v>
      </c>
      <c r="F67" s="415" t="s">
        <v>936</v>
      </c>
      <c r="G67" s="415" t="s">
        <v>934</v>
      </c>
      <c r="H67" s="415" t="s">
        <v>935</v>
      </c>
      <c r="I67" s="415" t="s">
        <v>936</v>
      </c>
      <c r="J67" s="415" t="s">
        <v>934</v>
      </c>
      <c r="K67" s="415" t="s">
        <v>935</v>
      </c>
      <c r="L67" s="415" t="s">
        <v>936</v>
      </c>
      <c r="M67" s="3360"/>
      <c r="N67" s="3360"/>
      <c r="O67" s="3360"/>
    </row>
    <row r="68" spans="1:18" ht="23.25" customHeight="1">
      <c r="A68" s="3388" t="s">
        <v>65</v>
      </c>
      <c r="B68" s="860" t="s">
        <v>1308</v>
      </c>
      <c r="C68" s="860"/>
      <c r="D68" s="757">
        <v>30</v>
      </c>
      <c r="E68" s="757">
        <v>90</v>
      </c>
      <c r="F68" s="757">
        <v>120</v>
      </c>
      <c r="G68" s="757">
        <v>0</v>
      </c>
      <c r="H68" s="757">
        <v>0</v>
      </c>
      <c r="I68" s="757">
        <v>0</v>
      </c>
      <c r="J68" s="757">
        <f>SUM(G68,D68)</f>
        <v>30</v>
      </c>
      <c r="K68" s="757">
        <f t="shared" ref="K68:L72" si="33">SUM(H68,E68)</f>
        <v>90</v>
      </c>
      <c r="L68" s="757">
        <f t="shared" si="33"/>
        <v>120</v>
      </c>
      <c r="M68" s="861"/>
      <c r="N68" s="768" t="s">
        <v>1175</v>
      </c>
      <c r="O68" s="3389" t="s">
        <v>1168</v>
      </c>
    </row>
    <row r="69" spans="1:18" ht="23.25" customHeight="1">
      <c r="A69" s="3378"/>
      <c r="B69" s="782" t="s">
        <v>156</v>
      </c>
      <c r="C69" s="782"/>
      <c r="D69" s="747">
        <v>50</v>
      </c>
      <c r="E69" s="747">
        <v>88</v>
      </c>
      <c r="F69" s="747">
        <v>138</v>
      </c>
      <c r="G69" s="747">
        <v>0</v>
      </c>
      <c r="H69" s="747">
        <v>0</v>
      </c>
      <c r="I69" s="747">
        <v>0</v>
      </c>
      <c r="J69" s="747">
        <f t="shared" ref="J69:J72" si="34">SUM(G69,D69)</f>
        <v>50</v>
      </c>
      <c r="K69" s="747">
        <f t="shared" si="33"/>
        <v>88</v>
      </c>
      <c r="L69" s="747">
        <f t="shared" si="33"/>
        <v>138</v>
      </c>
      <c r="M69" s="454"/>
      <c r="N69" s="783" t="s">
        <v>607</v>
      </c>
      <c r="O69" s="3381"/>
    </row>
    <row r="70" spans="1:18" ht="23.25" customHeight="1">
      <c r="A70" s="3378"/>
      <c r="B70" s="782" t="s">
        <v>91</v>
      </c>
      <c r="C70" s="782"/>
      <c r="D70" s="747">
        <v>61</v>
      </c>
      <c r="E70" s="747">
        <v>84</v>
      </c>
      <c r="F70" s="747">
        <v>145</v>
      </c>
      <c r="G70" s="747">
        <v>0</v>
      </c>
      <c r="H70" s="747">
        <v>0</v>
      </c>
      <c r="I70" s="747">
        <v>0</v>
      </c>
      <c r="J70" s="747">
        <f t="shared" si="34"/>
        <v>61</v>
      </c>
      <c r="K70" s="747">
        <f t="shared" si="33"/>
        <v>84</v>
      </c>
      <c r="L70" s="747">
        <f t="shared" si="33"/>
        <v>145</v>
      </c>
      <c r="M70" s="454"/>
      <c r="N70" s="783" t="s">
        <v>552</v>
      </c>
      <c r="O70" s="3381"/>
    </row>
    <row r="71" spans="1:18" ht="23.25" customHeight="1">
      <c r="A71" s="3378"/>
      <c r="B71" s="584" t="s">
        <v>103</v>
      </c>
      <c r="C71" s="584"/>
      <c r="D71" s="753">
        <v>7</v>
      </c>
      <c r="E71" s="753">
        <v>15</v>
      </c>
      <c r="F71" s="747">
        <v>22</v>
      </c>
      <c r="G71" s="747">
        <v>0</v>
      </c>
      <c r="H71" s="747">
        <v>0</v>
      </c>
      <c r="I71" s="747">
        <v>0</v>
      </c>
      <c r="J71" s="747">
        <f t="shared" si="34"/>
        <v>7</v>
      </c>
      <c r="K71" s="747">
        <f t="shared" si="33"/>
        <v>15</v>
      </c>
      <c r="L71" s="747">
        <f t="shared" si="33"/>
        <v>22</v>
      </c>
      <c r="M71" s="462"/>
      <c r="N71" s="764" t="s">
        <v>608</v>
      </c>
      <c r="O71" s="3381"/>
    </row>
    <row r="72" spans="1:18" ht="23.25" customHeight="1">
      <c r="A72" s="3378"/>
      <c r="B72" s="584" t="s">
        <v>1309</v>
      </c>
      <c r="C72" s="584"/>
      <c r="D72" s="753">
        <v>0</v>
      </c>
      <c r="E72" s="753">
        <v>0</v>
      </c>
      <c r="F72" s="753">
        <f t="shared" ref="F72" si="35">SUM(D72:E72)</f>
        <v>0</v>
      </c>
      <c r="G72" s="753">
        <v>0</v>
      </c>
      <c r="H72" s="753">
        <v>0</v>
      </c>
      <c r="I72" s="753">
        <v>0</v>
      </c>
      <c r="J72" s="753">
        <f t="shared" si="34"/>
        <v>0</v>
      </c>
      <c r="K72" s="753">
        <f t="shared" si="33"/>
        <v>0</v>
      </c>
      <c r="L72" s="753">
        <f t="shared" si="33"/>
        <v>0</v>
      </c>
      <c r="M72" s="462"/>
      <c r="N72" s="764" t="s">
        <v>1310</v>
      </c>
      <c r="O72" s="3381"/>
      <c r="R72" s="605"/>
    </row>
    <row r="73" spans="1:18" ht="23.25" customHeight="1">
      <c r="A73" s="3387" t="s">
        <v>219</v>
      </c>
      <c r="B73" s="3387"/>
      <c r="C73" s="3387"/>
      <c r="D73" s="747">
        <f>SUM(D68:D72)</f>
        <v>148</v>
      </c>
      <c r="E73" s="747">
        <f t="shared" ref="E73:L73" si="36">SUM(E68:E72)</f>
        <v>277</v>
      </c>
      <c r="F73" s="747">
        <f t="shared" si="36"/>
        <v>425</v>
      </c>
      <c r="G73" s="747">
        <f t="shared" si="36"/>
        <v>0</v>
      </c>
      <c r="H73" s="747">
        <f t="shared" si="36"/>
        <v>0</v>
      </c>
      <c r="I73" s="747">
        <f t="shared" si="36"/>
        <v>0</v>
      </c>
      <c r="J73" s="747">
        <f t="shared" si="36"/>
        <v>148</v>
      </c>
      <c r="K73" s="747">
        <f t="shared" si="36"/>
        <v>277</v>
      </c>
      <c r="L73" s="747">
        <f t="shared" si="36"/>
        <v>425</v>
      </c>
      <c r="M73" s="2943" t="s">
        <v>2342</v>
      </c>
      <c r="N73" s="2943"/>
      <c r="O73" s="2943"/>
    </row>
    <row r="74" spans="1:18" ht="23.25" customHeight="1">
      <c r="A74" s="2705" t="s">
        <v>1169</v>
      </c>
      <c r="B74" s="784" t="s">
        <v>93</v>
      </c>
      <c r="C74" s="784"/>
      <c r="D74" s="748">
        <v>0</v>
      </c>
      <c r="E74" s="748">
        <v>0</v>
      </c>
      <c r="F74" s="748">
        <f>SUM(D74:E74)</f>
        <v>0</v>
      </c>
      <c r="G74" s="748">
        <v>0</v>
      </c>
      <c r="H74" s="748">
        <v>0</v>
      </c>
      <c r="I74" s="748">
        <v>0</v>
      </c>
      <c r="J74" s="748">
        <f>SUM(G74,D74)</f>
        <v>0</v>
      </c>
      <c r="K74" s="748">
        <f t="shared" ref="K74:L75" si="37">SUM(H74,E74)</f>
        <v>0</v>
      </c>
      <c r="L74" s="748">
        <f t="shared" si="37"/>
        <v>0</v>
      </c>
      <c r="M74" s="793"/>
      <c r="N74" s="750" t="s">
        <v>1187</v>
      </c>
      <c r="O74" s="2780" t="s">
        <v>494</v>
      </c>
    </row>
    <row r="75" spans="1:18" ht="33.75" customHeight="1">
      <c r="A75" s="2724"/>
      <c r="B75" s="758" t="s">
        <v>17</v>
      </c>
      <c r="C75" s="758"/>
      <c r="D75" s="747">
        <v>11</v>
      </c>
      <c r="E75" s="747">
        <v>5</v>
      </c>
      <c r="F75" s="747">
        <f>SUM(D75:E75)</f>
        <v>16</v>
      </c>
      <c r="G75" s="747">
        <v>0</v>
      </c>
      <c r="H75" s="747">
        <v>0</v>
      </c>
      <c r="I75" s="747">
        <v>0</v>
      </c>
      <c r="J75" s="747">
        <f>SUM(G75,D75)</f>
        <v>11</v>
      </c>
      <c r="K75" s="747">
        <f t="shared" si="37"/>
        <v>5</v>
      </c>
      <c r="L75" s="747">
        <f t="shared" si="37"/>
        <v>16</v>
      </c>
      <c r="M75" s="42"/>
      <c r="N75" s="754" t="s">
        <v>563</v>
      </c>
      <c r="O75" s="3032"/>
    </row>
    <row r="76" spans="1:18" ht="23.25" customHeight="1">
      <c r="A76" s="3387" t="s">
        <v>219</v>
      </c>
      <c r="B76" s="3387"/>
      <c r="C76" s="200"/>
      <c r="D76" s="747">
        <f>SUM(D74:D75)</f>
        <v>11</v>
      </c>
      <c r="E76" s="747">
        <f t="shared" ref="E76:L76" si="38">SUM(E74:E75)</f>
        <v>5</v>
      </c>
      <c r="F76" s="747">
        <f t="shared" si="38"/>
        <v>16</v>
      </c>
      <c r="G76" s="747">
        <f t="shared" si="38"/>
        <v>0</v>
      </c>
      <c r="H76" s="747">
        <f t="shared" si="38"/>
        <v>0</v>
      </c>
      <c r="I76" s="747">
        <f t="shared" si="38"/>
        <v>0</v>
      </c>
      <c r="J76" s="747">
        <f t="shared" si="38"/>
        <v>11</v>
      </c>
      <c r="K76" s="747">
        <f t="shared" si="38"/>
        <v>5</v>
      </c>
      <c r="L76" s="747">
        <f t="shared" si="38"/>
        <v>16</v>
      </c>
      <c r="M76" s="769"/>
      <c r="N76" s="2943" t="s">
        <v>2342</v>
      </c>
      <c r="O76" s="2943"/>
    </row>
    <row r="77" spans="1:18" ht="33" customHeight="1">
      <c r="A77" s="555" t="s">
        <v>1254</v>
      </c>
      <c r="B77" s="2469"/>
      <c r="C77" s="537"/>
      <c r="D77" s="747">
        <v>99</v>
      </c>
      <c r="E77" s="747">
        <v>20</v>
      </c>
      <c r="F77" s="747">
        <f>SUM(D77:E77)</f>
        <v>119</v>
      </c>
      <c r="G77" s="747">
        <v>0</v>
      </c>
      <c r="H77" s="747">
        <v>0</v>
      </c>
      <c r="I77" s="747">
        <v>0</v>
      </c>
      <c r="J77" s="747">
        <f>SUM(G77,D77)</f>
        <v>99</v>
      </c>
      <c r="K77" s="747">
        <f t="shared" ref="K77:L82" si="39">SUM(H77,E77)</f>
        <v>20</v>
      </c>
      <c r="L77" s="747">
        <f t="shared" si="39"/>
        <v>119</v>
      </c>
      <c r="M77" s="454"/>
      <c r="N77" s="2569"/>
      <c r="O77" s="2409" t="s">
        <v>1202</v>
      </c>
    </row>
    <row r="78" spans="1:18" ht="23.25" customHeight="1">
      <c r="A78" s="555" t="s">
        <v>68</v>
      </c>
      <c r="B78" s="200"/>
      <c r="C78" s="200"/>
      <c r="D78" s="747">
        <v>164</v>
      </c>
      <c r="E78" s="747">
        <v>146</v>
      </c>
      <c r="F78" s="747">
        <f>SUM(D78:E78)</f>
        <v>310</v>
      </c>
      <c r="G78" s="747">
        <v>0</v>
      </c>
      <c r="H78" s="747">
        <v>0</v>
      </c>
      <c r="I78" s="747">
        <v>0</v>
      </c>
      <c r="J78" s="747">
        <f>SUM(G78,D78)</f>
        <v>164</v>
      </c>
      <c r="K78" s="747">
        <f t="shared" si="39"/>
        <v>146</v>
      </c>
      <c r="L78" s="747">
        <f t="shared" si="39"/>
        <v>310</v>
      </c>
      <c r="M78" s="454"/>
      <c r="N78" s="769"/>
      <c r="O78" s="2570" t="s">
        <v>496</v>
      </c>
    </row>
    <row r="79" spans="1:18" ht="23.25" customHeight="1">
      <c r="A79" s="2703" t="s">
        <v>1279</v>
      </c>
      <c r="B79" s="1473" t="s">
        <v>162</v>
      </c>
      <c r="C79" s="758"/>
      <c r="D79" s="747">
        <v>11</v>
      </c>
      <c r="E79" s="747">
        <v>21</v>
      </c>
      <c r="F79" s="747">
        <v>32</v>
      </c>
      <c r="G79" s="747">
        <v>0</v>
      </c>
      <c r="H79" s="747">
        <v>0</v>
      </c>
      <c r="I79" s="747">
        <v>0</v>
      </c>
      <c r="J79" s="747">
        <f>SUM(G79,D79)</f>
        <v>11</v>
      </c>
      <c r="K79" s="747">
        <f t="shared" si="39"/>
        <v>21</v>
      </c>
      <c r="L79" s="747">
        <f t="shared" si="39"/>
        <v>32</v>
      </c>
      <c r="M79" s="42"/>
      <c r="N79" s="755" t="s">
        <v>587</v>
      </c>
      <c r="O79" s="2780" t="s">
        <v>1087</v>
      </c>
    </row>
    <row r="80" spans="1:18" ht="35.25" customHeight="1">
      <c r="A80" s="2704"/>
      <c r="B80" s="758" t="s">
        <v>1311</v>
      </c>
      <c r="C80" s="758"/>
      <c r="D80" s="747">
        <v>10</v>
      </c>
      <c r="E80" s="747">
        <v>2</v>
      </c>
      <c r="F80" s="747">
        <v>12</v>
      </c>
      <c r="G80" s="747">
        <v>0</v>
      </c>
      <c r="H80" s="747">
        <v>0</v>
      </c>
      <c r="I80" s="747">
        <v>0</v>
      </c>
      <c r="J80" s="747">
        <f t="shared" ref="J80:J82" si="40">SUM(G80,D80)</f>
        <v>10</v>
      </c>
      <c r="K80" s="747">
        <f t="shared" si="39"/>
        <v>2</v>
      </c>
      <c r="L80" s="747">
        <f t="shared" si="39"/>
        <v>12</v>
      </c>
      <c r="M80" s="42"/>
      <c r="N80" s="755" t="s">
        <v>1312</v>
      </c>
      <c r="O80" s="2781"/>
    </row>
    <row r="81" spans="1:15" ht="23.25" customHeight="1">
      <c r="A81" s="2704"/>
      <c r="B81" s="2974" t="s">
        <v>163</v>
      </c>
      <c r="C81" s="758" t="s">
        <v>184</v>
      </c>
      <c r="D81" s="747">
        <v>6</v>
      </c>
      <c r="E81" s="747">
        <v>12</v>
      </c>
      <c r="F81" s="747">
        <v>18</v>
      </c>
      <c r="G81" s="747">
        <v>0</v>
      </c>
      <c r="H81" s="747">
        <v>0</v>
      </c>
      <c r="I81" s="747">
        <v>0</v>
      </c>
      <c r="J81" s="747">
        <f t="shared" si="40"/>
        <v>6</v>
      </c>
      <c r="K81" s="747">
        <f t="shared" si="39"/>
        <v>12</v>
      </c>
      <c r="L81" s="747">
        <f t="shared" si="39"/>
        <v>18</v>
      </c>
      <c r="M81" s="517" t="s">
        <v>1313</v>
      </c>
      <c r="N81" s="3390" t="s">
        <v>586</v>
      </c>
      <c r="O81" s="2781"/>
    </row>
    <row r="82" spans="1:15" ht="23.25" customHeight="1">
      <c r="A82" s="2705"/>
      <c r="B82" s="2976"/>
      <c r="C82" s="758" t="s">
        <v>161</v>
      </c>
      <c r="D82" s="747">
        <v>0</v>
      </c>
      <c r="E82" s="747">
        <v>0</v>
      </c>
      <c r="F82" s="747">
        <f t="shared" ref="F82" si="41">SUM(D82:E82)</f>
        <v>0</v>
      </c>
      <c r="G82" s="747">
        <v>0</v>
      </c>
      <c r="H82" s="747">
        <v>0</v>
      </c>
      <c r="I82" s="747">
        <v>0</v>
      </c>
      <c r="J82" s="747">
        <f t="shared" si="40"/>
        <v>0</v>
      </c>
      <c r="K82" s="747">
        <f t="shared" si="39"/>
        <v>0</v>
      </c>
      <c r="L82" s="747">
        <f t="shared" si="39"/>
        <v>0</v>
      </c>
      <c r="M82" s="517" t="s">
        <v>1314</v>
      </c>
      <c r="N82" s="3367"/>
      <c r="O82" s="3032"/>
    </row>
    <row r="83" spans="1:15" ht="23.25" customHeight="1">
      <c r="A83" s="3376" t="s">
        <v>219</v>
      </c>
      <c r="B83" s="3376"/>
      <c r="C83" s="3376"/>
      <c r="D83" s="753">
        <f>SUM(D79,D80,D81,D82)</f>
        <v>27</v>
      </c>
      <c r="E83" s="753">
        <f t="shared" ref="E83:L83" si="42">SUM(E79,E80,E81,E82)</f>
        <v>35</v>
      </c>
      <c r="F83" s="753">
        <f t="shared" si="42"/>
        <v>62</v>
      </c>
      <c r="G83" s="753">
        <f t="shared" si="42"/>
        <v>0</v>
      </c>
      <c r="H83" s="753">
        <f t="shared" si="42"/>
        <v>0</v>
      </c>
      <c r="I83" s="753">
        <f t="shared" si="42"/>
        <v>0</v>
      </c>
      <c r="J83" s="753">
        <f t="shared" si="42"/>
        <v>27</v>
      </c>
      <c r="K83" s="753">
        <f t="shared" si="42"/>
        <v>35</v>
      </c>
      <c r="L83" s="753">
        <f t="shared" si="42"/>
        <v>62</v>
      </c>
      <c r="M83" s="2956" t="s">
        <v>2342</v>
      </c>
      <c r="N83" s="2956"/>
      <c r="O83" s="2956"/>
    </row>
    <row r="84" spans="1:15" ht="23.25" customHeight="1" thickBot="1">
      <c r="A84" s="3384" t="s">
        <v>50</v>
      </c>
      <c r="B84" s="3384"/>
      <c r="C84" s="3384"/>
      <c r="D84" s="2442">
        <f t="shared" ref="D84:L84" si="43">SUM(D83,D78,D77,D76,D73,D58,D46,D31,D26,D25,D22,D18,D14,D10,D9)</f>
        <v>1583</v>
      </c>
      <c r="E84" s="2442">
        <f t="shared" si="43"/>
        <v>1528</v>
      </c>
      <c r="F84" s="2442">
        <f t="shared" si="43"/>
        <v>3111</v>
      </c>
      <c r="G84" s="2442">
        <f t="shared" si="43"/>
        <v>0</v>
      </c>
      <c r="H84" s="2442">
        <f t="shared" si="43"/>
        <v>0</v>
      </c>
      <c r="I84" s="2442">
        <f t="shared" si="43"/>
        <v>0</v>
      </c>
      <c r="J84" s="2442">
        <f t="shared" si="43"/>
        <v>1583</v>
      </c>
      <c r="K84" s="2442">
        <f t="shared" si="43"/>
        <v>1528</v>
      </c>
      <c r="L84" s="2442">
        <f t="shared" si="43"/>
        <v>3111</v>
      </c>
      <c r="M84" s="2571"/>
      <c r="N84" s="3385" t="s">
        <v>500</v>
      </c>
      <c r="O84" s="3385"/>
    </row>
    <row r="85" spans="1:15" ht="23.25" customHeight="1" thickTop="1">
      <c r="A85" s="2108"/>
      <c r="B85" s="2108"/>
      <c r="C85" s="999"/>
      <c r="D85" s="2108"/>
      <c r="E85" s="2108"/>
      <c r="F85" s="2108"/>
      <c r="G85" s="2108"/>
      <c r="H85" s="2108"/>
      <c r="I85" s="2108"/>
      <c r="J85" s="2108"/>
      <c r="K85" s="2108"/>
      <c r="L85" s="2108"/>
      <c r="M85" s="2127"/>
      <c r="N85" s="765"/>
      <c r="O85" s="765"/>
    </row>
    <row r="86" spans="1:15" ht="24" customHeight="1" thickBot="1">
      <c r="A86" s="2708" t="s">
        <v>2283</v>
      </c>
      <c r="B86" s="2708"/>
      <c r="C86" s="2151"/>
      <c r="D86" s="2151"/>
      <c r="E86" s="2151"/>
      <c r="F86" s="2151"/>
      <c r="G86" s="2151"/>
      <c r="H86" s="2151"/>
      <c r="I86" s="2151"/>
      <c r="J86" s="2151"/>
      <c r="K86" s="2151"/>
      <c r="L86" s="2151"/>
      <c r="M86" s="443"/>
      <c r="N86" s="3306" t="s">
        <v>2149</v>
      </c>
      <c r="O86" s="3306"/>
    </row>
    <row r="87" spans="1:15" s="530" customFormat="1" ht="22.5" customHeight="1" thickTop="1">
      <c r="A87" s="3058" t="s">
        <v>53</v>
      </c>
      <c r="B87" s="3058" t="s">
        <v>54</v>
      </c>
      <c r="C87" s="3058" t="s">
        <v>55</v>
      </c>
      <c r="D87" s="3058" t="s">
        <v>45</v>
      </c>
      <c r="E87" s="3058"/>
      <c r="F87" s="3058"/>
      <c r="G87" s="3058" t="s">
        <v>46</v>
      </c>
      <c r="H87" s="3058"/>
      <c r="I87" s="3058"/>
      <c r="J87" s="3058" t="s">
        <v>905</v>
      </c>
      <c r="K87" s="3058"/>
      <c r="L87" s="3058"/>
      <c r="M87" s="3359" t="s">
        <v>503</v>
      </c>
      <c r="N87" s="3359" t="s">
        <v>509</v>
      </c>
      <c r="O87" s="3359" t="s">
        <v>502</v>
      </c>
    </row>
    <row r="88" spans="1:15" s="530" customFormat="1" ht="21.75" customHeight="1">
      <c r="A88" s="3054"/>
      <c r="B88" s="3054"/>
      <c r="C88" s="3054"/>
      <c r="D88" s="3054" t="s">
        <v>1673</v>
      </c>
      <c r="E88" s="3054"/>
      <c r="F88" s="3054"/>
      <c r="G88" s="3054" t="s">
        <v>463</v>
      </c>
      <c r="H88" s="3054"/>
      <c r="I88" s="3054"/>
      <c r="J88" s="3054" t="s">
        <v>464</v>
      </c>
      <c r="K88" s="3054"/>
      <c r="L88" s="3054"/>
      <c r="M88" s="3343"/>
      <c r="N88" s="3343"/>
      <c r="O88" s="3343"/>
    </row>
    <row r="89" spans="1:15" s="530" customFormat="1" ht="22.5" customHeight="1">
      <c r="A89" s="3054"/>
      <c r="B89" s="3054"/>
      <c r="C89" s="3054"/>
      <c r="D89" s="739" t="s">
        <v>931</v>
      </c>
      <c r="E89" s="739" t="s">
        <v>1126</v>
      </c>
      <c r="F89" s="1374" t="s">
        <v>954</v>
      </c>
      <c r="G89" s="739" t="s">
        <v>931</v>
      </c>
      <c r="H89" s="739" t="s">
        <v>1126</v>
      </c>
      <c r="I89" s="1374" t="s">
        <v>954</v>
      </c>
      <c r="J89" s="739" t="s">
        <v>931</v>
      </c>
      <c r="K89" s="739" t="s">
        <v>1126</v>
      </c>
      <c r="L89" s="1374" t="s">
        <v>954</v>
      </c>
      <c r="M89" s="3343"/>
      <c r="N89" s="3343"/>
      <c r="O89" s="3343"/>
    </row>
    <row r="90" spans="1:15" s="530" customFormat="1" ht="22.5" customHeight="1" thickBot="1">
      <c r="A90" s="3059"/>
      <c r="B90" s="3059"/>
      <c r="C90" s="3059"/>
      <c r="D90" s="415" t="s">
        <v>934</v>
      </c>
      <c r="E90" s="415" t="s">
        <v>935</v>
      </c>
      <c r="F90" s="415" t="s">
        <v>936</v>
      </c>
      <c r="G90" s="415" t="s">
        <v>934</v>
      </c>
      <c r="H90" s="415" t="s">
        <v>935</v>
      </c>
      <c r="I90" s="415" t="s">
        <v>936</v>
      </c>
      <c r="J90" s="415" t="s">
        <v>934</v>
      </c>
      <c r="K90" s="415" t="s">
        <v>935</v>
      </c>
      <c r="L90" s="415" t="s">
        <v>936</v>
      </c>
      <c r="M90" s="3360"/>
      <c r="N90" s="3360"/>
      <c r="O90" s="3360"/>
    </row>
    <row r="91" spans="1:15" ht="14.25" customHeight="1">
      <c r="A91" s="3247" t="s">
        <v>51</v>
      </c>
      <c r="B91" s="3247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586"/>
      <c r="N91" s="3386" t="s">
        <v>582</v>
      </c>
      <c r="O91" s="3386"/>
    </row>
    <row r="92" spans="1:15" ht="22.5" customHeight="1">
      <c r="A92" s="3377" t="s">
        <v>60</v>
      </c>
      <c r="B92" s="782" t="s">
        <v>1243</v>
      </c>
      <c r="C92" s="445"/>
      <c r="D92" s="577">
        <v>33</v>
      </c>
      <c r="E92" s="747">
        <v>10</v>
      </c>
      <c r="F92" s="747">
        <v>43</v>
      </c>
      <c r="G92" s="747">
        <v>0</v>
      </c>
      <c r="H92" s="747">
        <v>0</v>
      </c>
      <c r="I92" s="747">
        <v>0</v>
      </c>
      <c r="J92" s="747">
        <f>SUM(G92,D92)</f>
        <v>33</v>
      </c>
      <c r="K92" s="747">
        <f t="shared" ref="K92:L94" si="44">SUM(H92,E92)</f>
        <v>10</v>
      </c>
      <c r="L92" s="747">
        <f t="shared" si="44"/>
        <v>43</v>
      </c>
      <c r="M92" s="815"/>
      <c r="N92" s="815" t="s">
        <v>592</v>
      </c>
      <c r="O92" s="2963" t="s">
        <v>483</v>
      </c>
    </row>
    <row r="93" spans="1:15" ht="22.5" customHeight="1">
      <c r="A93" s="3378"/>
      <c r="B93" s="758" t="s">
        <v>18</v>
      </c>
      <c r="C93" s="445"/>
      <c r="D93" s="788">
        <v>31</v>
      </c>
      <c r="E93" s="747">
        <v>10</v>
      </c>
      <c r="F93" s="747">
        <v>41</v>
      </c>
      <c r="G93" s="747">
        <v>0</v>
      </c>
      <c r="H93" s="747">
        <v>0</v>
      </c>
      <c r="I93" s="747">
        <v>0</v>
      </c>
      <c r="J93" s="747">
        <f t="shared" ref="J93:J94" si="45">SUM(G93,D93)</f>
        <v>31</v>
      </c>
      <c r="K93" s="747">
        <f t="shared" si="44"/>
        <v>10</v>
      </c>
      <c r="L93" s="747">
        <f t="shared" si="44"/>
        <v>41</v>
      </c>
      <c r="M93" s="787"/>
      <c r="N93" s="787" t="s">
        <v>703</v>
      </c>
      <c r="O93" s="3381"/>
    </row>
    <row r="94" spans="1:15" ht="22.5" customHeight="1">
      <c r="A94" s="3379"/>
      <c r="B94" s="782" t="s">
        <v>188</v>
      </c>
      <c r="C94" s="445"/>
      <c r="D94" s="577">
        <v>41</v>
      </c>
      <c r="E94" s="747">
        <v>4</v>
      </c>
      <c r="F94" s="747">
        <v>45</v>
      </c>
      <c r="G94" s="747">
        <v>0</v>
      </c>
      <c r="H94" s="747">
        <v>0</v>
      </c>
      <c r="I94" s="747">
        <v>0</v>
      </c>
      <c r="J94" s="747">
        <f t="shared" si="45"/>
        <v>41</v>
      </c>
      <c r="K94" s="747">
        <f t="shared" si="44"/>
        <v>4</v>
      </c>
      <c r="L94" s="747">
        <f t="shared" si="44"/>
        <v>45</v>
      </c>
      <c r="M94" s="815"/>
      <c r="N94" s="815" t="s">
        <v>704</v>
      </c>
      <c r="O94" s="2964"/>
    </row>
    <row r="95" spans="1:15" ht="18.75" customHeight="1">
      <c r="A95" s="3372" t="s">
        <v>219</v>
      </c>
      <c r="B95" s="3372"/>
      <c r="C95" s="3372"/>
      <c r="D95" s="579">
        <f>SUM(D92:D94)</f>
        <v>105</v>
      </c>
      <c r="E95" s="579">
        <f t="shared" ref="E95:L95" si="46">SUM(E92:E94)</f>
        <v>24</v>
      </c>
      <c r="F95" s="579">
        <f t="shared" si="46"/>
        <v>129</v>
      </c>
      <c r="G95" s="579">
        <f t="shared" si="46"/>
        <v>0</v>
      </c>
      <c r="H95" s="579">
        <f t="shared" si="46"/>
        <v>0</v>
      </c>
      <c r="I95" s="579">
        <f t="shared" si="46"/>
        <v>0</v>
      </c>
      <c r="J95" s="579">
        <f t="shared" si="46"/>
        <v>105</v>
      </c>
      <c r="K95" s="579">
        <f t="shared" si="46"/>
        <v>24</v>
      </c>
      <c r="L95" s="579">
        <f t="shared" si="46"/>
        <v>129</v>
      </c>
      <c r="M95" s="2943" t="s">
        <v>2342</v>
      </c>
      <c r="N95" s="2943"/>
      <c r="O95" s="2943"/>
    </row>
    <row r="96" spans="1:15" ht="22.5" customHeight="1">
      <c r="A96" s="3377" t="s">
        <v>63</v>
      </c>
      <c r="B96" s="782" t="s">
        <v>77</v>
      </c>
      <c r="C96" s="782"/>
      <c r="D96" s="747">
        <v>27</v>
      </c>
      <c r="E96" s="747">
        <v>12</v>
      </c>
      <c r="F96" s="747">
        <v>39</v>
      </c>
      <c r="G96" s="747">
        <v>0</v>
      </c>
      <c r="H96" s="747">
        <v>0</v>
      </c>
      <c r="I96" s="747">
        <v>0</v>
      </c>
      <c r="J96" s="747">
        <f>SUM(G96,D96)</f>
        <v>27</v>
      </c>
      <c r="K96" s="747">
        <f t="shared" ref="K96:L98" si="47">SUM(H96,E96)</f>
        <v>12</v>
      </c>
      <c r="L96" s="747">
        <f t="shared" si="47"/>
        <v>39</v>
      </c>
      <c r="M96" s="815"/>
      <c r="N96" s="815" t="s">
        <v>519</v>
      </c>
      <c r="O96" s="2963" t="s">
        <v>487</v>
      </c>
    </row>
    <row r="97" spans="1:15" ht="22.5" customHeight="1">
      <c r="A97" s="3382"/>
      <c r="B97" s="782" t="s">
        <v>78</v>
      </c>
      <c r="C97" s="782"/>
      <c r="D97" s="747">
        <v>29</v>
      </c>
      <c r="E97" s="747">
        <v>13</v>
      </c>
      <c r="F97" s="747">
        <v>42</v>
      </c>
      <c r="G97" s="747">
        <v>0</v>
      </c>
      <c r="H97" s="747">
        <v>0</v>
      </c>
      <c r="I97" s="747">
        <v>0</v>
      </c>
      <c r="J97" s="747">
        <f t="shared" ref="J97:J98" si="48">SUM(G97,D97)</f>
        <v>29</v>
      </c>
      <c r="K97" s="747">
        <f t="shared" si="47"/>
        <v>13</v>
      </c>
      <c r="L97" s="747">
        <f t="shared" si="47"/>
        <v>42</v>
      </c>
      <c r="M97" s="815"/>
      <c r="N97" s="815" t="s">
        <v>521</v>
      </c>
      <c r="O97" s="3381"/>
    </row>
    <row r="98" spans="1:15" ht="22.5" customHeight="1">
      <c r="A98" s="3383"/>
      <c r="B98" s="782" t="s">
        <v>79</v>
      </c>
      <c r="C98" s="782"/>
      <c r="D98" s="747">
        <v>17</v>
      </c>
      <c r="E98" s="747">
        <v>9</v>
      </c>
      <c r="F98" s="747">
        <v>26</v>
      </c>
      <c r="G98" s="747">
        <v>0</v>
      </c>
      <c r="H98" s="747">
        <v>0</v>
      </c>
      <c r="I98" s="747">
        <v>0</v>
      </c>
      <c r="J98" s="747">
        <f t="shared" si="48"/>
        <v>17</v>
      </c>
      <c r="K98" s="747">
        <f t="shared" si="47"/>
        <v>9</v>
      </c>
      <c r="L98" s="747">
        <f t="shared" si="47"/>
        <v>26</v>
      </c>
      <c r="M98" s="815"/>
      <c r="N98" s="815" t="s">
        <v>522</v>
      </c>
      <c r="O98" s="2964"/>
    </row>
    <row r="99" spans="1:15" ht="18.75" customHeight="1">
      <c r="A99" s="3372" t="s">
        <v>219</v>
      </c>
      <c r="B99" s="3372"/>
      <c r="C99" s="3372"/>
      <c r="D99" s="747">
        <f>SUM(D96:D98)</f>
        <v>73</v>
      </c>
      <c r="E99" s="747">
        <f t="shared" ref="E99:L99" si="49">SUM(E96:E98)</f>
        <v>34</v>
      </c>
      <c r="F99" s="747">
        <f t="shared" si="49"/>
        <v>107</v>
      </c>
      <c r="G99" s="747">
        <f t="shared" si="49"/>
        <v>0</v>
      </c>
      <c r="H99" s="747">
        <f t="shared" si="49"/>
        <v>0</v>
      </c>
      <c r="I99" s="747">
        <f t="shared" si="49"/>
        <v>0</v>
      </c>
      <c r="J99" s="747">
        <f t="shared" si="49"/>
        <v>73</v>
      </c>
      <c r="K99" s="747">
        <f t="shared" si="49"/>
        <v>34</v>
      </c>
      <c r="L99" s="747">
        <f t="shared" si="49"/>
        <v>107</v>
      </c>
      <c r="M99" s="769"/>
      <c r="N99" s="2943" t="s">
        <v>2342</v>
      </c>
      <c r="O99" s="2943"/>
    </row>
    <row r="100" spans="1:15" ht="18.75" customHeight="1">
      <c r="A100" s="3377" t="s">
        <v>64</v>
      </c>
      <c r="B100" s="782" t="s">
        <v>83</v>
      </c>
      <c r="C100" s="782"/>
      <c r="D100" s="747">
        <v>19</v>
      </c>
      <c r="E100" s="747">
        <v>12</v>
      </c>
      <c r="F100" s="747">
        <v>31</v>
      </c>
      <c r="G100" s="747">
        <v>0</v>
      </c>
      <c r="H100" s="747">
        <v>0</v>
      </c>
      <c r="I100" s="747">
        <v>0</v>
      </c>
      <c r="J100" s="747">
        <f>SUM(G100,D100)</f>
        <v>19</v>
      </c>
      <c r="K100" s="747">
        <f t="shared" ref="K100:L109" si="50">SUM(H100,E100)</f>
        <v>12</v>
      </c>
      <c r="L100" s="747">
        <f t="shared" si="50"/>
        <v>31</v>
      </c>
      <c r="M100" s="454"/>
      <c r="N100" s="454" t="s">
        <v>528</v>
      </c>
      <c r="O100" s="3380" t="s">
        <v>527</v>
      </c>
    </row>
    <row r="101" spans="1:15" ht="22.5" customHeight="1">
      <c r="A101" s="3378"/>
      <c r="B101" s="782" t="s">
        <v>84</v>
      </c>
      <c r="C101" s="782"/>
      <c r="D101" s="747">
        <v>62</v>
      </c>
      <c r="E101" s="747">
        <v>18</v>
      </c>
      <c r="F101" s="747">
        <v>80</v>
      </c>
      <c r="G101" s="747">
        <v>0</v>
      </c>
      <c r="H101" s="747">
        <v>0</v>
      </c>
      <c r="I101" s="747">
        <v>0</v>
      </c>
      <c r="J101" s="747">
        <f t="shared" ref="J101:J103" si="51">SUM(G101,D101)</f>
        <v>62</v>
      </c>
      <c r="K101" s="747">
        <f t="shared" si="50"/>
        <v>18</v>
      </c>
      <c r="L101" s="747">
        <f t="shared" si="50"/>
        <v>80</v>
      </c>
      <c r="M101" s="454"/>
      <c r="N101" s="454" t="s">
        <v>532</v>
      </c>
      <c r="O101" s="3369"/>
    </row>
    <row r="102" spans="1:15" ht="22.5" customHeight="1">
      <c r="A102" s="3379"/>
      <c r="B102" s="584" t="s">
        <v>97</v>
      </c>
      <c r="C102" s="584"/>
      <c r="D102" s="753">
        <v>60</v>
      </c>
      <c r="E102" s="753">
        <v>27</v>
      </c>
      <c r="F102" s="747">
        <v>87</v>
      </c>
      <c r="G102" s="747">
        <v>0</v>
      </c>
      <c r="H102" s="747">
        <v>0</v>
      </c>
      <c r="I102" s="747">
        <v>0</v>
      </c>
      <c r="J102" s="747">
        <f t="shared" si="51"/>
        <v>60</v>
      </c>
      <c r="K102" s="747">
        <f t="shared" si="50"/>
        <v>27</v>
      </c>
      <c r="L102" s="747">
        <f t="shared" si="50"/>
        <v>87</v>
      </c>
      <c r="M102" s="462"/>
      <c r="N102" s="462" t="s">
        <v>533</v>
      </c>
      <c r="O102" s="3370"/>
    </row>
    <row r="103" spans="1:15" ht="18.75" customHeight="1">
      <c r="A103" s="3372" t="s">
        <v>219</v>
      </c>
      <c r="B103" s="3372"/>
      <c r="C103" s="3372"/>
      <c r="D103" s="747">
        <f>SUM(D100:D102)</f>
        <v>141</v>
      </c>
      <c r="E103" s="747">
        <f t="shared" ref="E103:F103" si="52">SUM(E100:E102)</f>
        <v>57</v>
      </c>
      <c r="F103" s="747">
        <f t="shared" si="52"/>
        <v>198</v>
      </c>
      <c r="G103" s="747">
        <v>0</v>
      </c>
      <c r="H103" s="747">
        <v>0</v>
      </c>
      <c r="I103" s="747">
        <v>0</v>
      </c>
      <c r="J103" s="747">
        <f t="shared" si="51"/>
        <v>141</v>
      </c>
      <c r="K103" s="747">
        <f t="shared" si="50"/>
        <v>57</v>
      </c>
      <c r="L103" s="747">
        <f t="shared" si="50"/>
        <v>198</v>
      </c>
      <c r="M103" s="455"/>
      <c r="N103" s="2943" t="s">
        <v>2342</v>
      </c>
      <c r="O103" s="2943"/>
    </row>
    <row r="104" spans="1:15" ht="18" customHeight="1">
      <c r="A104" s="3377" t="s">
        <v>125</v>
      </c>
      <c r="B104" s="579" t="s">
        <v>100</v>
      </c>
      <c r="C104" s="579"/>
      <c r="D104" s="748">
        <v>0</v>
      </c>
      <c r="E104" s="748">
        <v>0</v>
      </c>
      <c r="F104" s="748">
        <v>0</v>
      </c>
      <c r="G104" s="748">
        <v>0</v>
      </c>
      <c r="H104" s="748">
        <v>0</v>
      </c>
      <c r="I104" s="748">
        <v>0</v>
      </c>
      <c r="J104" s="748">
        <f>SUM(G104,D104)</f>
        <v>0</v>
      </c>
      <c r="K104" s="748">
        <f t="shared" si="50"/>
        <v>0</v>
      </c>
      <c r="L104" s="748">
        <f t="shared" si="50"/>
        <v>0</v>
      </c>
      <c r="M104" s="460"/>
      <c r="N104" s="1022" t="s">
        <v>1200</v>
      </c>
      <c r="O104" s="2963" t="s">
        <v>590</v>
      </c>
    </row>
    <row r="105" spans="1:15" ht="22.5" customHeight="1">
      <c r="A105" s="3378"/>
      <c r="B105" s="782" t="s">
        <v>101</v>
      </c>
      <c r="C105" s="782"/>
      <c r="D105" s="747">
        <v>1</v>
      </c>
      <c r="E105" s="747">
        <v>0</v>
      </c>
      <c r="F105" s="748">
        <v>1</v>
      </c>
      <c r="G105" s="748">
        <v>0</v>
      </c>
      <c r="H105" s="748">
        <v>0</v>
      </c>
      <c r="I105" s="748">
        <v>0</v>
      </c>
      <c r="J105" s="748">
        <f t="shared" ref="J105:J109" si="53">SUM(G105,D105)</f>
        <v>1</v>
      </c>
      <c r="K105" s="748">
        <f t="shared" si="50"/>
        <v>0</v>
      </c>
      <c r="L105" s="748">
        <f t="shared" si="50"/>
        <v>1</v>
      </c>
      <c r="M105" s="454"/>
      <c r="N105" s="1022" t="s">
        <v>1248</v>
      </c>
      <c r="O105" s="3381"/>
    </row>
    <row r="106" spans="1:15" ht="30" customHeight="1">
      <c r="A106" s="3378"/>
      <c r="B106" s="853" t="s">
        <v>1179</v>
      </c>
      <c r="C106" s="782"/>
      <c r="D106" s="747">
        <v>2</v>
      </c>
      <c r="E106" s="747">
        <v>0</v>
      </c>
      <c r="F106" s="748">
        <v>2</v>
      </c>
      <c r="G106" s="748">
        <v>0</v>
      </c>
      <c r="H106" s="748">
        <v>0</v>
      </c>
      <c r="I106" s="748">
        <v>0</v>
      </c>
      <c r="J106" s="748">
        <f t="shared" si="53"/>
        <v>2</v>
      </c>
      <c r="K106" s="748">
        <f t="shared" si="50"/>
        <v>0</v>
      </c>
      <c r="L106" s="748">
        <f t="shared" si="50"/>
        <v>2</v>
      </c>
      <c r="M106" s="454"/>
      <c r="N106" s="448" t="s">
        <v>1180</v>
      </c>
      <c r="O106" s="3381"/>
    </row>
    <row r="107" spans="1:15" ht="17.25" customHeight="1">
      <c r="A107" s="3378"/>
      <c r="B107" s="782" t="s">
        <v>88</v>
      </c>
      <c r="C107" s="782"/>
      <c r="D107" s="747">
        <v>11</v>
      </c>
      <c r="E107" s="747">
        <v>2</v>
      </c>
      <c r="F107" s="748">
        <v>13</v>
      </c>
      <c r="G107" s="748">
        <v>0</v>
      </c>
      <c r="H107" s="748">
        <v>0</v>
      </c>
      <c r="I107" s="748">
        <v>0</v>
      </c>
      <c r="J107" s="748">
        <f t="shared" si="53"/>
        <v>11</v>
      </c>
      <c r="K107" s="748">
        <f t="shared" si="50"/>
        <v>2</v>
      </c>
      <c r="L107" s="748">
        <f t="shared" si="50"/>
        <v>13</v>
      </c>
      <c r="M107" s="454"/>
      <c r="N107" s="1022" t="s">
        <v>538</v>
      </c>
      <c r="O107" s="3381"/>
    </row>
    <row r="108" spans="1:15" ht="22.5" customHeight="1">
      <c r="A108" s="3378"/>
      <c r="B108" s="782" t="s">
        <v>89</v>
      </c>
      <c r="C108" s="782"/>
      <c r="D108" s="747"/>
      <c r="E108" s="747">
        <v>1</v>
      </c>
      <c r="F108" s="748">
        <v>1</v>
      </c>
      <c r="G108" s="748">
        <v>0</v>
      </c>
      <c r="H108" s="748">
        <v>0</v>
      </c>
      <c r="I108" s="748">
        <v>0</v>
      </c>
      <c r="J108" s="748">
        <f t="shared" si="53"/>
        <v>0</v>
      </c>
      <c r="K108" s="748">
        <f t="shared" si="50"/>
        <v>1</v>
      </c>
      <c r="L108" s="748">
        <f t="shared" si="50"/>
        <v>1</v>
      </c>
      <c r="M108" s="454"/>
      <c r="N108" s="1022" t="s">
        <v>539</v>
      </c>
      <c r="O108" s="3381"/>
    </row>
    <row r="109" spans="1:15" ht="22.5" customHeight="1">
      <c r="A109" s="3378"/>
      <c r="B109" s="587" t="s">
        <v>90</v>
      </c>
      <c r="C109" s="584"/>
      <c r="D109" s="753">
        <v>1</v>
      </c>
      <c r="E109" s="753">
        <v>4</v>
      </c>
      <c r="F109" s="746">
        <v>5</v>
      </c>
      <c r="G109" s="746">
        <v>0</v>
      </c>
      <c r="H109" s="746">
        <v>0</v>
      </c>
      <c r="I109" s="746">
        <v>0</v>
      </c>
      <c r="J109" s="746">
        <f t="shared" si="53"/>
        <v>1</v>
      </c>
      <c r="K109" s="746">
        <f t="shared" si="50"/>
        <v>4</v>
      </c>
      <c r="L109" s="746">
        <f t="shared" si="50"/>
        <v>5</v>
      </c>
      <c r="M109" s="462"/>
      <c r="N109" s="901" t="s">
        <v>551</v>
      </c>
      <c r="O109" s="3381"/>
    </row>
    <row r="110" spans="1:15" ht="21" customHeight="1" thickBot="1">
      <c r="A110" s="3351" t="s">
        <v>219</v>
      </c>
      <c r="B110" s="3351"/>
      <c r="C110" s="3351"/>
      <c r="D110" s="2442">
        <f>SUM(D104:D109)</f>
        <v>15</v>
      </c>
      <c r="E110" s="2442">
        <f t="shared" ref="E110:L110" si="54">SUM(E104:E109)</f>
        <v>7</v>
      </c>
      <c r="F110" s="2442">
        <f t="shared" si="54"/>
        <v>22</v>
      </c>
      <c r="G110" s="2442">
        <f t="shared" si="54"/>
        <v>0</v>
      </c>
      <c r="H110" s="2442">
        <f t="shared" si="54"/>
        <v>0</v>
      </c>
      <c r="I110" s="2442">
        <f t="shared" si="54"/>
        <v>0</v>
      </c>
      <c r="J110" s="2442">
        <f t="shared" si="54"/>
        <v>15</v>
      </c>
      <c r="K110" s="2442">
        <f t="shared" si="54"/>
        <v>7</v>
      </c>
      <c r="L110" s="2442">
        <f t="shared" si="54"/>
        <v>22</v>
      </c>
      <c r="M110" s="2571"/>
      <c r="N110" s="3352" t="s">
        <v>2342</v>
      </c>
      <c r="O110" s="3352"/>
    </row>
    <row r="111" spans="1:15" ht="23.25" customHeight="1" thickTop="1">
      <c r="A111" s="588"/>
      <c r="B111" s="588"/>
      <c r="C111" s="588"/>
      <c r="D111" s="588"/>
      <c r="E111" s="588"/>
      <c r="F111" s="588"/>
      <c r="G111" s="588"/>
      <c r="H111" s="588"/>
      <c r="I111" s="588"/>
      <c r="J111" s="588"/>
      <c r="K111" s="588"/>
      <c r="L111" s="588"/>
      <c r="M111" s="588"/>
      <c r="N111" s="588"/>
      <c r="O111" s="588"/>
    </row>
    <row r="112" spans="1:15" ht="23.25" customHeight="1">
      <c r="A112" s="446"/>
      <c r="B112" s="446"/>
      <c r="C112" s="446"/>
      <c r="D112" s="446"/>
      <c r="E112" s="446"/>
      <c r="F112" s="446"/>
      <c r="G112" s="446"/>
      <c r="H112" s="446"/>
      <c r="I112" s="446"/>
      <c r="J112" s="446"/>
      <c r="K112" s="446"/>
      <c r="L112" s="446"/>
      <c r="M112" s="446"/>
      <c r="N112" s="446"/>
      <c r="O112" s="446"/>
    </row>
    <row r="113" spans="1:15" ht="24" customHeight="1" thickBot="1">
      <c r="A113" s="2708" t="s">
        <v>2283</v>
      </c>
      <c r="B113" s="2708"/>
      <c r="C113" s="2151"/>
      <c r="D113" s="2151"/>
      <c r="E113" s="2151"/>
      <c r="F113" s="2151"/>
      <c r="G113" s="2151"/>
      <c r="H113" s="2151"/>
      <c r="I113" s="2151"/>
      <c r="J113" s="2151"/>
      <c r="K113" s="2151"/>
      <c r="L113" s="2151"/>
      <c r="M113" s="443"/>
      <c r="N113" s="3306" t="s">
        <v>2149</v>
      </c>
      <c r="O113" s="3306"/>
    </row>
    <row r="114" spans="1:15" s="530" customFormat="1" ht="19.5" customHeight="1" thickTop="1">
      <c r="A114" s="3058" t="s">
        <v>53</v>
      </c>
      <c r="B114" s="3058" t="s">
        <v>54</v>
      </c>
      <c r="C114" s="3058" t="s">
        <v>55</v>
      </c>
      <c r="D114" s="3058" t="s">
        <v>45</v>
      </c>
      <c r="E114" s="3058"/>
      <c r="F114" s="3058"/>
      <c r="G114" s="3058" t="s">
        <v>46</v>
      </c>
      <c r="H114" s="3058"/>
      <c r="I114" s="3058"/>
      <c r="J114" s="3058" t="s">
        <v>905</v>
      </c>
      <c r="K114" s="3058"/>
      <c r="L114" s="3058"/>
      <c r="M114" s="3359" t="s">
        <v>503</v>
      </c>
      <c r="N114" s="3359" t="s">
        <v>509</v>
      </c>
      <c r="O114" s="3359" t="s">
        <v>502</v>
      </c>
    </row>
    <row r="115" spans="1:15" s="530" customFormat="1" ht="19.5" customHeight="1">
      <c r="A115" s="3054"/>
      <c r="B115" s="3054"/>
      <c r="C115" s="3054"/>
      <c r="D115" s="3054" t="s">
        <v>1673</v>
      </c>
      <c r="E115" s="3054"/>
      <c r="F115" s="3054"/>
      <c r="G115" s="3054" t="s">
        <v>463</v>
      </c>
      <c r="H115" s="3054"/>
      <c r="I115" s="3054"/>
      <c r="J115" s="3054" t="s">
        <v>464</v>
      </c>
      <c r="K115" s="3054"/>
      <c r="L115" s="3054"/>
      <c r="M115" s="3343"/>
      <c r="N115" s="3343"/>
      <c r="O115" s="3343"/>
    </row>
    <row r="116" spans="1:15" s="530" customFormat="1" ht="19.5" customHeight="1">
      <c r="A116" s="3054"/>
      <c r="B116" s="3054"/>
      <c r="C116" s="3054"/>
      <c r="D116" s="739" t="s">
        <v>931</v>
      </c>
      <c r="E116" s="739" t="s">
        <v>1126</v>
      </c>
      <c r="F116" s="1374" t="s">
        <v>954</v>
      </c>
      <c r="G116" s="739" t="s">
        <v>931</v>
      </c>
      <c r="H116" s="739" t="s">
        <v>1126</v>
      </c>
      <c r="I116" s="1374" t="s">
        <v>954</v>
      </c>
      <c r="J116" s="739" t="s">
        <v>931</v>
      </c>
      <c r="K116" s="739" t="s">
        <v>1126</v>
      </c>
      <c r="L116" s="1374" t="s">
        <v>954</v>
      </c>
      <c r="M116" s="3343"/>
      <c r="N116" s="3343"/>
      <c r="O116" s="3343"/>
    </row>
    <row r="117" spans="1:15" s="530" customFormat="1" ht="19.5" customHeight="1" thickBot="1">
      <c r="A117" s="3059"/>
      <c r="B117" s="3059"/>
      <c r="C117" s="3059"/>
      <c r="D117" s="415" t="s">
        <v>934</v>
      </c>
      <c r="E117" s="415" t="s">
        <v>935</v>
      </c>
      <c r="F117" s="415" t="s">
        <v>936</v>
      </c>
      <c r="G117" s="415" t="s">
        <v>934</v>
      </c>
      <c r="H117" s="415" t="s">
        <v>935</v>
      </c>
      <c r="I117" s="415" t="s">
        <v>936</v>
      </c>
      <c r="J117" s="415" t="s">
        <v>934</v>
      </c>
      <c r="K117" s="415" t="s">
        <v>935</v>
      </c>
      <c r="L117" s="415" t="s">
        <v>936</v>
      </c>
      <c r="M117" s="3360"/>
      <c r="N117" s="3360"/>
      <c r="O117" s="3360"/>
    </row>
    <row r="118" spans="1:15" ht="27" customHeight="1">
      <c r="A118" s="3361" t="s">
        <v>29</v>
      </c>
      <c r="B118" s="3364" t="s">
        <v>1225</v>
      </c>
      <c r="C118" s="858" t="s">
        <v>1306</v>
      </c>
      <c r="D118" s="757">
        <v>3</v>
      </c>
      <c r="E118" s="757">
        <v>9</v>
      </c>
      <c r="F118" s="757">
        <v>12</v>
      </c>
      <c r="G118" s="757">
        <v>0</v>
      </c>
      <c r="H118" s="757">
        <v>0</v>
      </c>
      <c r="I118" s="757">
        <v>0</v>
      </c>
      <c r="J118" s="757">
        <f>SUM(G118,D118)</f>
        <v>3</v>
      </c>
      <c r="K118" s="757">
        <f t="shared" ref="K118:L119" si="55">SUM(H118,E118)</f>
        <v>9</v>
      </c>
      <c r="L118" s="757">
        <f t="shared" si="55"/>
        <v>12</v>
      </c>
      <c r="M118" s="768" t="s">
        <v>519</v>
      </c>
      <c r="N118" s="3366" t="s">
        <v>487</v>
      </c>
      <c r="O118" s="3368" t="s">
        <v>1302</v>
      </c>
    </row>
    <row r="119" spans="1:15" ht="27" customHeight="1">
      <c r="A119" s="3362"/>
      <c r="B119" s="3365"/>
      <c r="C119" s="1026" t="s">
        <v>79</v>
      </c>
      <c r="D119" s="753">
        <v>0</v>
      </c>
      <c r="E119" s="753">
        <v>0</v>
      </c>
      <c r="F119" s="747">
        <v>0</v>
      </c>
      <c r="G119" s="747">
        <v>0</v>
      </c>
      <c r="H119" s="747">
        <v>0</v>
      </c>
      <c r="I119" s="747">
        <v>0</v>
      </c>
      <c r="J119" s="747">
        <f>SUM(G119,D119)</f>
        <v>0</v>
      </c>
      <c r="K119" s="747">
        <f t="shared" si="55"/>
        <v>0</v>
      </c>
      <c r="L119" s="747">
        <f t="shared" si="55"/>
        <v>0</v>
      </c>
      <c r="M119" s="764" t="s">
        <v>522</v>
      </c>
      <c r="N119" s="3367"/>
      <c r="O119" s="3369"/>
    </row>
    <row r="120" spans="1:15" ht="27" customHeight="1">
      <c r="A120" s="3362"/>
      <c r="B120" s="3371" t="s">
        <v>302</v>
      </c>
      <c r="C120" s="3372"/>
      <c r="D120" s="747">
        <f>SUM(D118:D119)</f>
        <v>3</v>
      </c>
      <c r="E120" s="747">
        <f t="shared" ref="E120:L120" si="56">SUM(E118:E119)</f>
        <v>9</v>
      </c>
      <c r="F120" s="747">
        <f t="shared" ref="F120" si="57">SUM(D120:E120)</f>
        <v>12</v>
      </c>
      <c r="G120" s="747">
        <f t="shared" si="56"/>
        <v>0</v>
      </c>
      <c r="H120" s="747">
        <f t="shared" si="56"/>
        <v>0</v>
      </c>
      <c r="I120" s="747">
        <f t="shared" si="56"/>
        <v>0</v>
      </c>
      <c r="J120" s="747">
        <f t="shared" si="56"/>
        <v>3</v>
      </c>
      <c r="K120" s="747">
        <f t="shared" si="56"/>
        <v>9</v>
      </c>
      <c r="L120" s="747">
        <f t="shared" si="56"/>
        <v>12</v>
      </c>
      <c r="M120" s="2943" t="s">
        <v>2349</v>
      </c>
      <c r="N120" s="3373"/>
      <c r="O120" s="3369"/>
    </row>
    <row r="121" spans="1:15" ht="27" customHeight="1">
      <c r="A121" s="3362"/>
      <c r="B121" s="1017" t="s">
        <v>148</v>
      </c>
      <c r="C121" s="1017"/>
      <c r="D121" s="748">
        <v>0</v>
      </c>
      <c r="E121" s="789">
        <v>19</v>
      </c>
      <c r="F121" s="747">
        <v>19</v>
      </c>
      <c r="G121" s="748">
        <v>0</v>
      </c>
      <c r="H121" s="748">
        <v>0</v>
      </c>
      <c r="I121" s="748">
        <v>0</v>
      </c>
      <c r="J121" s="748">
        <f>SUM(G121,D121)</f>
        <v>0</v>
      </c>
      <c r="K121" s="748">
        <f t="shared" ref="K121:L124" si="58">SUM(H121,E121)</f>
        <v>19</v>
      </c>
      <c r="L121" s="748">
        <f t="shared" si="58"/>
        <v>19</v>
      </c>
      <c r="M121" s="851"/>
      <c r="N121" s="575" t="s">
        <v>1303</v>
      </c>
      <c r="O121" s="3369"/>
    </row>
    <row r="122" spans="1:15" ht="27" customHeight="1">
      <c r="A122" s="3362"/>
      <c r="B122" s="1048" t="s">
        <v>100</v>
      </c>
      <c r="C122" s="453"/>
      <c r="D122" s="747">
        <v>17</v>
      </c>
      <c r="E122" s="747">
        <v>14</v>
      </c>
      <c r="F122" s="747">
        <v>31</v>
      </c>
      <c r="G122" s="748">
        <v>0</v>
      </c>
      <c r="H122" s="748">
        <v>0</v>
      </c>
      <c r="I122" s="748">
        <v>0</v>
      </c>
      <c r="J122" s="748">
        <f t="shared" ref="J122:J124" si="59">SUM(G122,D122)</f>
        <v>17</v>
      </c>
      <c r="K122" s="748">
        <f t="shared" si="58"/>
        <v>14</v>
      </c>
      <c r="L122" s="748">
        <f t="shared" si="58"/>
        <v>31</v>
      </c>
      <c r="M122" s="832"/>
      <c r="N122" s="766" t="s">
        <v>1200</v>
      </c>
      <c r="O122" s="3369"/>
    </row>
    <row r="123" spans="1:15" ht="27" customHeight="1">
      <c r="A123" s="3362"/>
      <c r="B123" s="2974" t="s">
        <v>1273</v>
      </c>
      <c r="C123" s="1048" t="s">
        <v>102</v>
      </c>
      <c r="D123" s="747">
        <v>3</v>
      </c>
      <c r="E123" s="747">
        <v>0</v>
      </c>
      <c r="F123" s="747">
        <v>3</v>
      </c>
      <c r="G123" s="748">
        <v>0</v>
      </c>
      <c r="H123" s="748">
        <v>0</v>
      </c>
      <c r="I123" s="748">
        <v>0</v>
      </c>
      <c r="J123" s="748">
        <f t="shared" si="59"/>
        <v>3</v>
      </c>
      <c r="K123" s="748">
        <f t="shared" si="58"/>
        <v>0</v>
      </c>
      <c r="L123" s="748">
        <f t="shared" si="58"/>
        <v>3</v>
      </c>
      <c r="M123" s="776" t="s">
        <v>539</v>
      </c>
      <c r="N123" s="3374" t="s">
        <v>1304</v>
      </c>
      <c r="O123" s="3369"/>
    </row>
    <row r="124" spans="1:15" ht="27" customHeight="1">
      <c r="A124" s="3362"/>
      <c r="B124" s="2976"/>
      <c r="C124" s="1026" t="s">
        <v>1305</v>
      </c>
      <c r="D124" s="753">
        <v>33</v>
      </c>
      <c r="E124" s="753">
        <v>12</v>
      </c>
      <c r="F124" s="753">
        <v>45</v>
      </c>
      <c r="G124" s="746">
        <v>0</v>
      </c>
      <c r="H124" s="746">
        <v>0</v>
      </c>
      <c r="I124" s="746">
        <v>0</v>
      </c>
      <c r="J124" s="746">
        <f t="shared" si="59"/>
        <v>33</v>
      </c>
      <c r="K124" s="746">
        <f t="shared" si="58"/>
        <v>12</v>
      </c>
      <c r="L124" s="746">
        <f t="shared" si="58"/>
        <v>45</v>
      </c>
      <c r="M124" s="774" t="s">
        <v>538</v>
      </c>
      <c r="N124" s="3375"/>
      <c r="O124" s="3369"/>
    </row>
    <row r="125" spans="1:15" ht="27" customHeight="1">
      <c r="A125" s="3363"/>
      <c r="B125" s="1626" t="s">
        <v>302</v>
      </c>
      <c r="C125" s="1625"/>
      <c r="D125" s="753">
        <f>SUM(D123:D124)</f>
        <v>36</v>
      </c>
      <c r="E125" s="753">
        <f t="shared" ref="E125:L125" si="60">SUM(E123:E124)</f>
        <v>12</v>
      </c>
      <c r="F125" s="753">
        <f t="shared" si="60"/>
        <v>48</v>
      </c>
      <c r="G125" s="753">
        <f t="shared" si="60"/>
        <v>0</v>
      </c>
      <c r="H125" s="753">
        <f t="shared" si="60"/>
        <v>0</v>
      </c>
      <c r="I125" s="753">
        <f t="shared" si="60"/>
        <v>0</v>
      </c>
      <c r="J125" s="753">
        <f t="shared" si="60"/>
        <v>36</v>
      </c>
      <c r="K125" s="753">
        <f t="shared" si="60"/>
        <v>12</v>
      </c>
      <c r="L125" s="753">
        <f t="shared" si="60"/>
        <v>48</v>
      </c>
      <c r="M125" s="3355" t="s">
        <v>2349</v>
      </c>
      <c r="N125" s="3356"/>
      <c r="O125" s="3370"/>
    </row>
    <row r="126" spans="1:15" ht="23.25" customHeight="1">
      <c r="A126" s="3372" t="s">
        <v>219</v>
      </c>
      <c r="B126" s="3372"/>
      <c r="C126" s="3372"/>
      <c r="D126" s="747">
        <f>SUM(D120,D121,D122,D123,D124)</f>
        <v>56</v>
      </c>
      <c r="E126" s="747">
        <f t="shared" ref="E126:L126" si="61">SUM(E120,E121,E122,E123,E124)</f>
        <v>54</v>
      </c>
      <c r="F126" s="747">
        <f t="shared" si="61"/>
        <v>110</v>
      </c>
      <c r="G126" s="747">
        <f t="shared" si="61"/>
        <v>0</v>
      </c>
      <c r="H126" s="747">
        <f t="shared" si="61"/>
        <v>0</v>
      </c>
      <c r="I126" s="747">
        <f t="shared" si="61"/>
        <v>0</v>
      </c>
      <c r="J126" s="747">
        <f t="shared" si="61"/>
        <v>56</v>
      </c>
      <c r="K126" s="747">
        <f t="shared" si="61"/>
        <v>54</v>
      </c>
      <c r="L126" s="747">
        <f t="shared" si="61"/>
        <v>110</v>
      </c>
      <c r="M126" s="2943" t="s">
        <v>2342</v>
      </c>
      <c r="N126" s="2943"/>
      <c r="O126" s="2943"/>
    </row>
    <row r="127" spans="1:15" ht="34.5" customHeight="1">
      <c r="A127" s="773" t="s">
        <v>1254</v>
      </c>
      <c r="B127" s="1589" t="s">
        <v>70</v>
      </c>
      <c r="C127" s="806"/>
      <c r="D127" s="747">
        <v>12</v>
      </c>
      <c r="E127" s="747">
        <v>0</v>
      </c>
      <c r="F127" s="747">
        <f>SUM(D127:E127)</f>
        <v>12</v>
      </c>
      <c r="G127" s="747">
        <v>0</v>
      </c>
      <c r="H127" s="747">
        <v>0</v>
      </c>
      <c r="I127" s="747">
        <v>0</v>
      </c>
      <c r="J127" s="747">
        <f>SUM(G127,D127)</f>
        <v>12</v>
      </c>
      <c r="K127" s="747">
        <f t="shared" ref="K127:L128" si="62">SUM(H127,E127)</f>
        <v>0</v>
      </c>
      <c r="L127" s="747">
        <f t="shared" si="62"/>
        <v>12</v>
      </c>
      <c r="M127" s="859"/>
      <c r="N127" s="434" t="s">
        <v>506</v>
      </c>
      <c r="O127" s="518" t="s">
        <v>1202</v>
      </c>
    </row>
    <row r="128" spans="1:15" ht="27" customHeight="1">
      <c r="A128" s="773" t="s">
        <v>68</v>
      </c>
      <c r="B128" s="1589" t="s">
        <v>70</v>
      </c>
      <c r="C128" s="453"/>
      <c r="D128" s="747">
        <v>75</v>
      </c>
      <c r="E128" s="747">
        <v>14</v>
      </c>
      <c r="F128" s="747">
        <f>SUM(D128:E128)</f>
        <v>89</v>
      </c>
      <c r="G128" s="747">
        <v>0</v>
      </c>
      <c r="H128" s="747">
        <v>0</v>
      </c>
      <c r="I128" s="747">
        <v>0</v>
      </c>
      <c r="J128" s="747">
        <f>SUM(G128,D128)</f>
        <v>75</v>
      </c>
      <c r="K128" s="747">
        <f t="shared" si="62"/>
        <v>14</v>
      </c>
      <c r="L128" s="747">
        <f t="shared" si="62"/>
        <v>89</v>
      </c>
      <c r="M128" s="814"/>
      <c r="N128" s="434" t="s">
        <v>506</v>
      </c>
      <c r="O128" s="783" t="s">
        <v>496</v>
      </c>
    </row>
    <row r="129" spans="1:15" ht="27" customHeight="1" thickBot="1">
      <c r="A129" s="3357" t="s">
        <v>52</v>
      </c>
      <c r="B129" s="3357"/>
      <c r="C129" s="3357"/>
      <c r="D129" s="753">
        <f>SUM(D127:D128,D95,D99,D103,D110,D120,D121,D122,D123,D124)</f>
        <v>477</v>
      </c>
      <c r="E129" s="753">
        <f t="shared" ref="E129:L129" si="63">SUM(E127:E128,E95,E99,E103,E110,E120,E121,E122,E123,E124)</f>
        <v>190</v>
      </c>
      <c r="F129" s="753">
        <f t="shared" si="63"/>
        <v>667</v>
      </c>
      <c r="G129" s="753">
        <f t="shared" si="63"/>
        <v>0</v>
      </c>
      <c r="H129" s="753">
        <f t="shared" si="63"/>
        <v>0</v>
      </c>
      <c r="I129" s="753">
        <f t="shared" si="63"/>
        <v>0</v>
      </c>
      <c r="J129" s="753">
        <f t="shared" si="63"/>
        <v>477</v>
      </c>
      <c r="K129" s="753">
        <f t="shared" si="63"/>
        <v>190</v>
      </c>
      <c r="L129" s="753">
        <f t="shared" si="63"/>
        <v>667</v>
      </c>
      <c r="M129" s="764"/>
      <c r="N129" s="3358" t="s">
        <v>588</v>
      </c>
      <c r="O129" s="3358"/>
    </row>
    <row r="130" spans="1:15" ht="27" customHeight="1" thickTop="1" thickBot="1">
      <c r="A130" s="3353" t="s">
        <v>218</v>
      </c>
      <c r="B130" s="3353"/>
      <c r="C130" s="785"/>
      <c r="D130" s="780">
        <f>SUM(D129,D84)</f>
        <v>2060</v>
      </c>
      <c r="E130" s="1853">
        <f t="shared" ref="E130:L130" si="64">SUM(E129,E84)</f>
        <v>1718</v>
      </c>
      <c r="F130" s="1853">
        <f t="shared" si="64"/>
        <v>3778</v>
      </c>
      <c r="G130" s="1853">
        <f t="shared" si="64"/>
        <v>0</v>
      </c>
      <c r="H130" s="1853">
        <f t="shared" si="64"/>
        <v>0</v>
      </c>
      <c r="I130" s="1853">
        <f t="shared" si="64"/>
        <v>0</v>
      </c>
      <c r="J130" s="1853">
        <f t="shared" si="64"/>
        <v>2060</v>
      </c>
      <c r="K130" s="1853">
        <f t="shared" si="64"/>
        <v>1718</v>
      </c>
      <c r="L130" s="1853">
        <f t="shared" si="64"/>
        <v>3778</v>
      </c>
      <c r="M130" s="852"/>
      <c r="N130" s="3354" t="s">
        <v>2351</v>
      </c>
      <c r="O130" s="3354"/>
    </row>
    <row r="131" spans="1:15" ht="22.5" customHeight="1" thickTop="1">
      <c r="A131" s="26"/>
      <c r="B131" s="26"/>
      <c r="C131" s="26"/>
      <c r="D131" s="379"/>
      <c r="E131" s="379"/>
      <c r="F131" s="379"/>
      <c r="G131" s="379"/>
      <c r="H131" s="379"/>
      <c r="I131" s="379"/>
      <c r="J131" s="379"/>
      <c r="K131" s="379"/>
      <c r="L131" s="379"/>
      <c r="M131" s="463"/>
      <c r="O131" s="463"/>
    </row>
    <row r="132" spans="1:15" ht="22.5" customHeight="1">
      <c r="A132" s="26"/>
      <c r="B132" s="26"/>
      <c r="C132" s="26"/>
      <c r="D132" s="379"/>
      <c r="E132" s="379"/>
      <c r="F132" s="379"/>
      <c r="G132" s="379"/>
      <c r="H132" s="379"/>
      <c r="I132" s="379"/>
      <c r="J132" s="379"/>
      <c r="K132" s="379"/>
      <c r="L132" s="379"/>
      <c r="M132" s="463"/>
      <c r="O132" s="463"/>
    </row>
    <row r="133" spans="1:15">
      <c r="D133" s="530"/>
      <c r="E133" s="530"/>
      <c r="F133" s="530"/>
      <c r="G133" s="530"/>
      <c r="H133" s="530"/>
      <c r="I133" s="530"/>
      <c r="J133" s="530"/>
      <c r="K133" s="530"/>
      <c r="L133" s="530"/>
      <c r="N133" s="463"/>
    </row>
    <row r="134" spans="1:15">
      <c r="N134" s="463"/>
    </row>
  </sheetData>
  <mergeCells count="160">
    <mergeCell ref="O4:O7"/>
    <mergeCell ref="A8:B8"/>
    <mergeCell ref="A11:A13"/>
    <mergeCell ref="O11:O13"/>
    <mergeCell ref="A14:B14"/>
    <mergeCell ref="N14:O14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D5:F5"/>
    <mergeCell ref="G5:I5"/>
    <mergeCell ref="J5:L5"/>
    <mergeCell ref="A22:B22"/>
    <mergeCell ref="N22:O22"/>
    <mergeCell ref="A31:C31"/>
    <mergeCell ref="M31:O31"/>
    <mergeCell ref="A18:B18"/>
    <mergeCell ref="N18:O18"/>
    <mergeCell ref="A19:A21"/>
    <mergeCell ref="O19:O21"/>
    <mergeCell ref="A15:A17"/>
    <mergeCell ref="O15:O17"/>
    <mergeCell ref="A27:A30"/>
    <mergeCell ref="O27:O30"/>
    <mergeCell ref="A23:A24"/>
    <mergeCell ref="M25:O25"/>
    <mergeCell ref="O23:O24"/>
    <mergeCell ref="A25:C25"/>
    <mergeCell ref="J34:L34"/>
    <mergeCell ref="M34:M37"/>
    <mergeCell ref="N34:N37"/>
    <mergeCell ref="O34:O37"/>
    <mergeCell ref="A38:A45"/>
    <mergeCell ref="O38:O45"/>
    <mergeCell ref="A33:B33"/>
    <mergeCell ref="A34:A37"/>
    <mergeCell ref="B34:B37"/>
    <mergeCell ref="C34:C37"/>
    <mergeCell ref="D34:F34"/>
    <mergeCell ref="G34:I34"/>
    <mergeCell ref="D35:F35"/>
    <mergeCell ref="G35:I35"/>
    <mergeCell ref="J35:L35"/>
    <mergeCell ref="N33:O33"/>
    <mergeCell ref="B54:C54"/>
    <mergeCell ref="M54:N54"/>
    <mergeCell ref="B55:B56"/>
    <mergeCell ref="N55:N56"/>
    <mergeCell ref="B57:C57"/>
    <mergeCell ref="M57:N57"/>
    <mergeCell ref="A46:B46"/>
    <mergeCell ref="N46:O46"/>
    <mergeCell ref="A47:A57"/>
    <mergeCell ref="O47:O57"/>
    <mergeCell ref="B49:B50"/>
    <mergeCell ref="N49:N50"/>
    <mergeCell ref="B51:C51"/>
    <mergeCell ref="M51:N51"/>
    <mergeCell ref="B52:B53"/>
    <mergeCell ref="N52:N53"/>
    <mergeCell ref="A58:B58"/>
    <mergeCell ref="N58:O58"/>
    <mergeCell ref="A63:B63"/>
    <mergeCell ref="A64:A67"/>
    <mergeCell ref="B64:B67"/>
    <mergeCell ref="C64:C67"/>
    <mergeCell ref="D64:F64"/>
    <mergeCell ref="G64:I64"/>
    <mergeCell ref="J64:L64"/>
    <mergeCell ref="M64:M67"/>
    <mergeCell ref="D65:F65"/>
    <mergeCell ref="G65:I65"/>
    <mergeCell ref="J65:L65"/>
    <mergeCell ref="N63:O63"/>
    <mergeCell ref="A74:A75"/>
    <mergeCell ref="O74:O75"/>
    <mergeCell ref="A76:B76"/>
    <mergeCell ref="N76:O76"/>
    <mergeCell ref="A79:A82"/>
    <mergeCell ref="O79:O82"/>
    <mergeCell ref="B81:B82"/>
    <mergeCell ref="N64:N67"/>
    <mergeCell ref="O64:O67"/>
    <mergeCell ref="A68:A72"/>
    <mergeCell ref="O68:O72"/>
    <mergeCell ref="A73:C73"/>
    <mergeCell ref="M73:O73"/>
    <mergeCell ref="N81:N82"/>
    <mergeCell ref="O87:O90"/>
    <mergeCell ref="A91:B91"/>
    <mergeCell ref="A92:A94"/>
    <mergeCell ref="O92:O94"/>
    <mergeCell ref="A84:C84"/>
    <mergeCell ref="N84:O84"/>
    <mergeCell ref="A86:B86"/>
    <mergeCell ref="A87:A90"/>
    <mergeCell ref="B87:B90"/>
    <mergeCell ref="C87:C90"/>
    <mergeCell ref="D87:F87"/>
    <mergeCell ref="G87:I87"/>
    <mergeCell ref="N91:O91"/>
    <mergeCell ref="D88:F88"/>
    <mergeCell ref="G88:I88"/>
    <mergeCell ref="J88:L88"/>
    <mergeCell ref="N86:O86"/>
    <mergeCell ref="D114:F114"/>
    <mergeCell ref="G114:I114"/>
    <mergeCell ref="J114:L114"/>
    <mergeCell ref="M114:M117"/>
    <mergeCell ref="D115:F115"/>
    <mergeCell ref="G115:I115"/>
    <mergeCell ref="J115:L115"/>
    <mergeCell ref="A83:C83"/>
    <mergeCell ref="M83:O83"/>
    <mergeCell ref="A100:A102"/>
    <mergeCell ref="O100:O102"/>
    <mergeCell ref="A103:C103"/>
    <mergeCell ref="N103:O103"/>
    <mergeCell ref="A104:A109"/>
    <mergeCell ref="O104:O109"/>
    <mergeCell ref="A96:A98"/>
    <mergeCell ref="O96:O98"/>
    <mergeCell ref="A99:C99"/>
    <mergeCell ref="N99:O99"/>
    <mergeCell ref="M95:O95"/>
    <mergeCell ref="A95:C95"/>
    <mergeCell ref="J87:L87"/>
    <mergeCell ref="M87:M90"/>
    <mergeCell ref="N87:N90"/>
    <mergeCell ref="A110:C110"/>
    <mergeCell ref="N110:O110"/>
    <mergeCell ref="A113:B113"/>
    <mergeCell ref="A114:A117"/>
    <mergeCell ref="B114:B117"/>
    <mergeCell ref="N113:O113"/>
    <mergeCell ref="A130:B130"/>
    <mergeCell ref="N130:O130"/>
    <mergeCell ref="M125:N125"/>
    <mergeCell ref="A129:C129"/>
    <mergeCell ref="N129:O129"/>
    <mergeCell ref="N114:N117"/>
    <mergeCell ref="O114:O117"/>
    <mergeCell ref="A118:A125"/>
    <mergeCell ref="B118:B119"/>
    <mergeCell ref="N118:N119"/>
    <mergeCell ref="O118:O125"/>
    <mergeCell ref="B120:C120"/>
    <mergeCell ref="M120:N120"/>
    <mergeCell ref="N123:N124"/>
    <mergeCell ref="A126:C126"/>
    <mergeCell ref="M126:O126"/>
    <mergeCell ref="B123:B124"/>
    <mergeCell ref="C114:C11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topLeftCell="A10" zoomScale="60" workbookViewId="0">
      <selection activeCell="R101" sqref="R101"/>
    </sheetView>
  </sheetViews>
  <sheetFormatPr defaultRowHeight="12.75"/>
  <sheetData>
    <row r="15" spans="1:14" ht="90">
      <c r="A15" s="2689" t="s">
        <v>2404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54"/>
  <sheetViews>
    <sheetView rightToLeft="1" view="pageBreakPreview" topLeftCell="A7" zoomScale="85" zoomScaleNormal="60" zoomScaleSheetLayoutView="85" workbookViewId="0">
      <selection activeCell="R101" sqref="R101"/>
    </sheetView>
  </sheetViews>
  <sheetFormatPr defaultRowHeight="12.75"/>
  <cols>
    <col min="1" max="1" width="30.7109375" style="1" customWidth="1"/>
    <col min="2" max="10" width="8.85546875" style="1" customWidth="1"/>
    <col min="11" max="11" width="30.7109375" style="1" customWidth="1"/>
    <col min="12" max="253" width="9.140625" style="1"/>
    <col min="254" max="254" width="29.42578125" style="1" customWidth="1"/>
    <col min="255" max="266" width="10.28515625" style="1" customWidth="1"/>
    <col min="267" max="509" width="9.140625" style="1"/>
    <col min="510" max="510" width="29.42578125" style="1" customWidth="1"/>
    <col min="511" max="522" width="10.28515625" style="1" customWidth="1"/>
    <col min="523" max="765" width="9.140625" style="1"/>
    <col min="766" max="766" width="29.42578125" style="1" customWidth="1"/>
    <col min="767" max="778" width="10.28515625" style="1" customWidth="1"/>
    <col min="779" max="1021" width="9.140625" style="1"/>
    <col min="1022" max="1022" width="29.42578125" style="1" customWidth="1"/>
    <col min="1023" max="1034" width="10.28515625" style="1" customWidth="1"/>
    <col min="1035" max="1277" width="9.140625" style="1"/>
    <col min="1278" max="1278" width="29.42578125" style="1" customWidth="1"/>
    <col min="1279" max="1290" width="10.28515625" style="1" customWidth="1"/>
    <col min="1291" max="1533" width="9.140625" style="1"/>
    <col min="1534" max="1534" width="29.42578125" style="1" customWidth="1"/>
    <col min="1535" max="1546" width="10.28515625" style="1" customWidth="1"/>
    <col min="1547" max="1789" width="9.140625" style="1"/>
    <col min="1790" max="1790" width="29.42578125" style="1" customWidth="1"/>
    <col min="1791" max="1802" width="10.28515625" style="1" customWidth="1"/>
    <col min="1803" max="2045" width="9.140625" style="1"/>
    <col min="2046" max="2046" width="29.42578125" style="1" customWidth="1"/>
    <col min="2047" max="2058" width="10.28515625" style="1" customWidth="1"/>
    <col min="2059" max="2301" width="9.140625" style="1"/>
    <col min="2302" max="2302" width="29.42578125" style="1" customWidth="1"/>
    <col min="2303" max="2314" width="10.28515625" style="1" customWidth="1"/>
    <col min="2315" max="2557" width="9.140625" style="1"/>
    <col min="2558" max="2558" width="29.42578125" style="1" customWidth="1"/>
    <col min="2559" max="2570" width="10.28515625" style="1" customWidth="1"/>
    <col min="2571" max="2813" width="9.140625" style="1"/>
    <col min="2814" max="2814" width="29.42578125" style="1" customWidth="1"/>
    <col min="2815" max="2826" width="10.28515625" style="1" customWidth="1"/>
    <col min="2827" max="3069" width="9.140625" style="1"/>
    <col min="3070" max="3070" width="29.42578125" style="1" customWidth="1"/>
    <col min="3071" max="3082" width="10.28515625" style="1" customWidth="1"/>
    <col min="3083" max="3325" width="9.140625" style="1"/>
    <col min="3326" max="3326" width="29.42578125" style="1" customWidth="1"/>
    <col min="3327" max="3338" width="10.28515625" style="1" customWidth="1"/>
    <col min="3339" max="3581" width="9.140625" style="1"/>
    <col min="3582" max="3582" width="29.42578125" style="1" customWidth="1"/>
    <col min="3583" max="3594" width="10.28515625" style="1" customWidth="1"/>
    <col min="3595" max="3837" width="9.140625" style="1"/>
    <col min="3838" max="3838" width="29.42578125" style="1" customWidth="1"/>
    <col min="3839" max="3850" width="10.28515625" style="1" customWidth="1"/>
    <col min="3851" max="4093" width="9.140625" style="1"/>
    <col min="4094" max="4094" width="29.42578125" style="1" customWidth="1"/>
    <col min="4095" max="4106" width="10.28515625" style="1" customWidth="1"/>
    <col min="4107" max="4349" width="9.140625" style="1"/>
    <col min="4350" max="4350" width="29.42578125" style="1" customWidth="1"/>
    <col min="4351" max="4362" width="10.28515625" style="1" customWidth="1"/>
    <col min="4363" max="4605" width="9.140625" style="1"/>
    <col min="4606" max="4606" width="29.42578125" style="1" customWidth="1"/>
    <col min="4607" max="4618" width="10.28515625" style="1" customWidth="1"/>
    <col min="4619" max="4861" width="9.140625" style="1"/>
    <col min="4862" max="4862" width="29.42578125" style="1" customWidth="1"/>
    <col min="4863" max="4874" width="10.28515625" style="1" customWidth="1"/>
    <col min="4875" max="5117" width="9.140625" style="1"/>
    <col min="5118" max="5118" width="29.42578125" style="1" customWidth="1"/>
    <col min="5119" max="5130" width="10.28515625" style="1" customWidth="1"/>
    <col min="5131" max="5373" width="9.140625" style="1"/>
    <col min="5374" max="5374" width="29.42578125" style="1" customWidth="1"/>
    <col min="5375" max="5386" width="10.28515625" style="1" customWidth="1"/>
    <col min="5387" max="5629" width="9.140625" style="1"/>
    <col min="5630" max="5630" width="29.42578125" style="1" customWidth="1"/>
    <col min="5631" max="5642" width="10.28515625" style="1" customWidth="1"/>
    <col min="5643" max="5885" width="9.140625" style="1"/>
    <col min="5886" max="5886" width="29.42578125" style="1" customWidth="1"/>
    <col min="5887" max="5898" width="10.28515625" style="1" customWidth="1"/>
    <col min="5899" max="6141" width="9.140625" style="1"/>
    <col min="6142" max="6142" width="29.42578125" style="1" customWidth="1"/>
    <col min="6143" max="6154" width="10.28515625" style="1" customWidth="1"/>
    <col min="6155" max="6397" width="9.140625" style="1"/>
    <col min="6398" max="6398" width="29.42578125" style="1" customWidth="1"/>
    <col min="6399" max="6410" width="10.28515625" style="1" customWidth="1"/>
    <col min="6411" max="6653" width="9.140625" style="1"/>
    <col min="6654" max="6654" width="29.42578125" style="1" customWidth="1"/>
    <col min="6655" max="6666" width="10.28515625" style="1" customWidth="1"/>
    <col min="6667" max="6909" width="9.140625" style="1"/>
    <col min="6910" max="6910" width="29.42578125" style="1" customWidth="1"/>
    <col min="6911" max="6922" width="10.28515625" style="1" customWidth="1"/>
    <col min="6923" max="7165" width="9.140625" style="1"/>
    <col min="7166" max="7166" width="29.42578125" style="1" customWidth="1"/>
    <col min="7167" max="7178" width="10.28515625" style="1" customWidth="1"/>
    <col min="7179" max="7421" width="9.140625" style="1"/>
    <col min="7422" max="7422" width="29.42578125" style="1" customWidth="1"/>
    <col min="7423" max="7434" width="10.28515625" style="1" customWidth="1"/>
    <col min="7435" max="7677" width="9.140625" style="1"/>
    <col min="7678" max="7678" width="29.42578125" style="1" customWidth="1"/>
    <col min="7679" max="7690" width="10.28515625" style="1" customWidth="1"/>
    <col min="7691" max="7933" width="9.140625" style="1"/>
    <col min="7934" max="7934" width="29.42578125" style="1" customWidth="1"/>
    <col min="7935" max="7946" width="10.28515625" style="1" customWidth="1"/>
    <col min="7947" max="8189" width="9.140625" style="1"/>
    <col min="8190" max="8190" width="29.42578125" style="1" customWidth="1"/>
    <col min="8191" max="8202" width="10.28515625" style="1" customWidth="1"/>
    <col min="8203" max="8445" width="9.140625" style="1"/>
    <col min="8446" max="8446" width="29.42578125" style="1" customWidth="1"/>
    <col min="8447" max="8458" width="10.28515625" style="1" customWidth="1"/>
    <col min="8459" max="8701" width="9.140625" style="1"/>
    <col min="8702" max="8702" width="29.42578125" style="1" customWidth="1"/>
    <col min="8703" max="8714" width="10.28515625" style="1" customWidth="1"/>
    <col min="8715" max="8957" width="9.140625" style="1"/>
    <col min="8958" max="8958" width="29.42578125" style="1" customWidth="1"/>
    <col min="8959" max="8970" width="10.28515625" style="1" customWidth="1"/>
    <col min="8971" max="9213" width="9.140625" style="1"/>
    <col min="9214" max="9214" width="29.42578125" style="1" customWidth="1"/>
    <col min="9215" max="9226" width="10.28515625" style="1" customWidth="1"/>
    <col min="9227" max="9469" width="9.140625" style="1"/>
    <col min="9470" max="9470" width="29.42578125" style="1" customWidth="1"/>
    <col min="9471" max="9482" width="10.28515625" style="1" customWidth="1"/>
    <col min="9483" max="9725" width="9.140625" style="1"/>
    <col min="9726" max="9726" width="29.42578125" style="1" customWidth="1"/>
    <col min="9727" max="9738" width="10.28515625" style="1" customWidth="1"/>
    <col min="9739" max="9981" width="9.140625" style="1"/>
    <col min="9982" max="9982" width="29.42578125" style="1" customWidth="1"/>
    <col min="9983" max="9994" width="10.28515625" style="1" customWidth="1"/>
    <col min="9995" max="10237" width="9.140625" style="1"/>
    <col min="10238" max="10238" width="29.42578125" style="1" customWidth="1"/>
    <col min="10239" max="10250" width="10.28515625" style="1" customWidth="1"/>
    <col min="10251" max="10493" width="9.140625" style="1"/>
    <col min="10494" max="10494" width="29.42578125" style="1" customWidth="1"/>
    <col min="10495" max="10506" width="10.28515625" style="1" customWidth="1"/>
    <col min="10507" max="10749" width="9.140625" style="1"/>
    <col min="10750" max="10750" width="29.42578125" style="1" customWidth="1"/>
    <col min="10751" max="10762" width="10.28515625" style="1" customWidth="1"/>
    <col min="10763" max="11005" width="9.140625" style="1"/>
    <col min="11006" max="11006" width="29.42578125" style="1" customWidth="1"/>
    <col min="11007" max="11018" width="10.28515625" style="1" customWidth="1"/>
    <col min="11019" max="11261" width="9.140625" style="1"/>
    <col min="11262" max="11262" width="29.42578125" style="1" customWidth="1"/>
    <col min="11263" max="11274" width="10.28515625" style="1" customWidth="1"/>
    <col min="11275" max="11517" width="9.140625" style="1"/>
    <col min="11518" max="11518" width="29.42578125" style="1" customWidth="1"/>
    <col min="11519" max="11530" width="10.28515625" style="1" customWidth="1"/>
    <col min="11531" max="11773" width="9.140625" style="1"/>
    <col min="11774" max="11774" width="29.42578125" style="1" customWidth="1"/>
    <col min="11775" max="11786" width="10.28515625" style="1" customWidth="1"/>
    <col min="11787" max="12029" width="9.140625" style="1"/>
    <col min="12030" max="12030" width="29.42578125" style="1" customWidth="1"/>
    <col min="12031" max="12042" width="10.28515625" style="1" customWidth="1"/>
    <col min="12043" max="12285" width="9.140625" style="1"/>
    <col min="12286" max="12286" width="29.42578125" style="1" customWidth="1"/>
    <col min="12287" max="12298" width="10.28515625" style="1" customWidth="1"/>
    <col min="12299" max="12541" width="9.140625" style="1"/>
    <col min="12542" max="12542" width="29.42578125" style="1" customWidth="1"/>
    <col min="12543" max="12554" width="10.28515625" style="1" customWidth="1"/>
    <col min="12555" max="12797" width="9.140625" style="1"/>
    <col min="12798" max="12798" width="29.42578125" style="1" customWidth="1"/>
    <col min="12799" max="12810" width="10.28515625" style="1" customWidth="1"/>
    <col min="12811" max="13053" width="9.140625" style="1"/>
    <col min="13054" max="13054" width="29.42578125" style="1" customWidth="1"/>
    <col min="13055" max="13066" width="10.28515625" style="1" customWidth="1"/>
    <col min="13067" max="13309" width="9.140625" style="1"/>
    <col min="13310" max="13310" width="29.42578125" style="1" customWidth="1"/>
    <col min="13311" max="13322" width="10.28515625" style="1" customWidth="1"/>
    <col min="13323" max="13565" width="9.140625" style="1"/>
    <col min="13566" max="13566" width="29.42578125" style="1" customWidth="1"/>
    <col min="13567" max="13578" width="10.28515625" style="1" customWidth="1"/>
    <col min="13579" max="13821" width="9.140625" style="1"/>
    <col min="13822" max="13822" width="29.42578125" style="1" customWidth="1"/>
    <col min="13823" max="13834" width="10.28515625" style="1" customWidth="1"/>
    <col min="13835" max="14077" width="9.140625" style="1"/>
    <col min="14078" max="14078" width="29.42578125" style="1" customWidth="1"/>
    <col min="14079" max="14090" width="10.28515625" style="1" customWidth="1"/>
    <col min="14091" max="14333" width="9.140625" style="1"/>
    <col min="14334" max="14334" width="29.42578125" style="1" customWidth="1"/>
    <col min="14335" max="14346" width="10.28515625" style="1" customWidth="1"/>
    <col min="14347" max="14589" width="9.140625" style="1"/>
    <col min="14590" max="14590" width="29.42578125" style="1" customWidth="1"/>
    <col min="14591" max="14602" width="10.28515625" style="1" customWidth="1"/>
    <col min="14603" max="14845" width="9.140625" style="1"/>
    <col min="14846" max="14846" width="29.42578125" style="1" customWidth="1"/>
    <col min="14847" max="14858" width="10.28515625" style="1" customWidth="1"/>
    <col min="14859" max="15101" width="9.140625" style="1"/>
    <col min="15102" max="15102" width="29.42578125" style="1" customWidth="1"/>
    <col min="15103" max="15114" width="10.28515625" style="1" customWidth="1"/>
    <col min="15115" max="15357" width="9.140625" style="1"/>
    <col min="15358" max="15358" width="29.42578125" style="1" customWidth="1"/>
    <col min="15359" max="15370" width="10.28515625" style="1" customWidth="1"/>
    <col min="15371" max="15613" width="9.140625" style="1"/>
    <col min="15614" max="15614" width="29.42578125" style="1" customWidth="1"/>
    <col min="15615" max="15626" width="10.28515625" style="1" customWidth="1"/>
    <col min="15627" max="15869" width="9.140625" style="1"/>
    <col min="15870" max="15870" width="29.42578125" style="1" customWidth="1"/>
    <col min="15871" max="15882" width="10.28515625" style="1" customWidth="1"/>
    <col min="15883" max="16125" width="9.140625" style="1"/>
    <col min="16126" max="16126" width="29.42578125" style="1" customWidth="1"/>
    <col min="16127" max="16138" width="10.28515625" style="1" customWidth="1"/>
    <col min="16139" max="16384" width="9.140625" style="1"/>
  </cols>
  <sheetData>
    <row r="1" spans="1:13" s="2" customFormat="1" ht="16.5" customHeight="1">
      <c r="A1" s="2693" t="s">
        <v>2375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3" s="2" customFormat="1" ht="16.5" customHeight="1">
      <c r="A2" s="2752" t="s">
        <v>1962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0"/>
      <c r="M2" s="20"/>
    </row>
    <row r="3" spans="1:13" s="182" customFormat="1" ht="16.5" customHeight="1" thickBot="1">
      <c r="A3" s="20" t="s">
        <v>2285</v>
      </c>
      <c r="B3" s="20"/>
      <c r="C3" s="20"/>
      <c r="D3" s="20"/>
      <c r="E3" s="20"/>
      <c r="F3" s="20"/>
      <c r="G3" s="20"/>
      <c r="H3" s="20"/>
      <c r="I3" s="20"/>
      <c r="J3" s="20"/>
      <c r="K3" s="78" t="s">
        <v>2286</v>
      </c>
    </row>
    <row r="4" spans="1:13" s="3" customFormat="1" ht="15.75" customHeight="1" thickTop="1">
      <c r="A4" s="2692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905</v>
      </c>
      <c r="I4" s="2692"/>
      <c r="J4" s="2692"/>
      <c r="K4" s="2874" t="s">
        <v>502</v>
      </c>
    </row>
    <row r="5" spans="1:13" s="3" customFormat="1" ht="15.75" customHeight="1">
      <c r="A5" s="2693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3" s="3" customFormat="1" ht="15.75" customHeight="1">
      <c r="A6" s="2693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5"/>
    </row>
    <row r="7" spans="1:13" s="3" customFormat="1" ht="15.75" customHeight="1" thickBot="1">
      <c r="A7" s="2694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6"/>
    </row>
    <row r="8" spans="1:13" ht="24.75" customHeight="1">
      <c r="A8" s="40" t="s">
        <v>48</v>
      </c>
      <c r="B8" s="21"/>
      <c r="C8" s="21"/>
      <c r="D8" s="21"/>
      <c r="E8" s="21"/>
      <c r="F8" s="21"/>
      <c r="G8" s="21"/>
      <c r="H8" s="21"/>
      <c r="I8" s="21"/>
      <c r="J8" s="21"/>
      <c r="K8" s="441" t="s">
        <v>504</v>
      </c>
    </row>
    <row r="9" spans="1:13" ht="24.75" customHeight="1">
      <c r="A9" s="403" t="s">
        <v>56</v>
      </c>
      <c r="B9" s="383">
        <v>14</v>
      </c>
      <c r="C9" s="383">
        <v>16</v>
      </c>
      <c r="D9" s="383">
        <v>30</v>
      </c>
      <c r="E9" s="383">
        <v>0</v>
      </c>
      <c r="F9" s="383">
        <v>0</v>
      </c>
      <c r="G9" s="383">
        <v>0</v>
      </c>
      <c r="H9" s="383">
        <f>SUM(E9,B9)</f>
        <v>14</v>
      </c>
      <c r="I9" s="383">
        <f t="shared" ref="I9:J20" si="0">SUM(F9,C9)</f>
        <v>16</v>
      </c>
      <c r="J9" s="383">
        <f t="shared" si="0"/>
        <v>30</v>
      </c>
      <c r="K9" s="42" t="s">
        <v>589</v>
      </c>
    </row>
    <row r="10" spans="1:13" ht="24.75" customHeight="1">
      <c r="A10" s="1852" t="s">
        <v>57</v>
      </c>
      <c r="B10" s="1848">
        <v>9</v>
      </c>
      <c r="C10" s="1848">
        <v>22</v>
      </c>
      <c r="D10" s="1848">
        <v>31</v>
      </c>
      <c r="E10" s="1848">
        <v>0</v>
      </c>
      <c r="F10" s="1848">
        <v>0</v>
      </c>
      <c r="G10" s="1848">
        <v>0</v>
      </c>
      <c r="H10" s="1848">
        <f>SUM(E10,B10)</f>
        <v>9</v>
      </c>
      <c r="I10" s="1848">
        <f t="shared" ref="I10" si="1">SUM(F10,C10)</f>
        <v>22</v>
      </c>
      <c r="J10" s="1848">
        <f t="shared" ref="J10" si="2">SUM(G10,D10)</f>
        <v>31</v>
      </c>
      <c r="K10" s="1512" t="s">
        <v>480</v>
      </c>
    </row>
    <row r="11" spans="1:13" ht="24.75" customHeight="1">
      <c r="A11" s="1852" t="s">
        <v>1573</v>
      </c>
      <c r="B11" s="1848">
        <v>12</v>
      </c>
      <c r="C11" s="1848">
        <v>20</v>
      </c>
      <c r="D11" s="1848">
        <v>32</v>
      </c>
      <c r="E11" s="1848">
        <v>0</v>
      </c>
      <c r="F11" s="1848">
        <v>0</v>
      </c>
      <c r="G11" s="1848">
        <v>0</v>
      </c>
      <c r="H11" s="1848">
        <f>SUM(E11,B11)</f>
        <v>12</v>
      </c>
      <c r="I11" s="1848">
        <f t="shared" ref="I11" si="3">SUM(F11,C11)</f>
        <v>20</v>
      </c>
      <c r="J11" s="1848">
        <f t="shared" ref="J11" si="4">SUM(G11,D11)</f>
        <v>32</v>
      </c>
      <c r="K11" s="1512" t="s">
        <v>481</v>
      </c>
    </row>
    <row r="12" spans="1:13" ht="24.75" customHeight="1">
      <c r="A12" s="403" t="s">
        <v>59</v>
      </c>
      <c r="B12" s="383">
        <v>6</v>
      </c>
      <c r="C12" s="383">
        <v>28</v>
      </c>
      <c r="D12" s="383">
        <v>34</v>
      </c>
      <c r="E12" s="383">
        <v>0</v>
      </c>
      <c r="F12" s="383">
        <v>0</v>
      </c>
      <c r="G12" s="383">
        <v>0</v>
      </c>
      <c r="H12" s="383">
        <f t="shared" ref="H12:H20" si="5">SUM(E12,B12)</f>
        <v>6</v>
      </c>
      <c r="I12" s="383">
        <f t="shared" si="0"/>
        <v>28</v>
      </c>
      <c r="J12" s="383">
        <f t="shared" si="0"/>
        <v>34</v>
      </c>
      <c r="K12" s="42" t="s">
        <v>482</v>
      </c>
    </row>
    <row r="13" spans="1:13" ht="24.75" customHeight="1">
      <c r="A13" s="403" t="s">
        <v>60</v>
      </c>
      <c r="B13" s="383">
        <v>59</v>
      </c>
      <c r="C13" s="383">
        <v>45</v>
      </c>
      <c r="D13" s="383">
        <v>104</v>
      </c>
      <c r="E13" s="383">
        <v>0</v>
      </c>
      <c r="F13" s="383">
        <v>0</v>
      </c>
      <c r="G13" s="383">
        <v>0</v>
      </c>
      <c r="H13" s="383">
        <f t="shared" si="5"/>
        <v>59</v>
      </c>
      <c r="I13" s="383">
        <f t="shared" si="0"/>
        <v>45</v>
      </c>
      <c r="J13" s="383">
        <f t="shared" si="0"/>
        <v>104</v>
      </c>
      <c r="K13" s="42" t="s">
        <v>483</v>
      </c>
    </row>
    <row r="14" spans="1:13" ht="24.75" customHeight="1">
      <c r="A14" s="200" t="s">
        <v>63</v>
      </c>
      <c r="B14" s="407">
        <v>23</v>
      </c>
      <c r="C14" s="407">
        <v>49</v>
      </c>
      <c r="D14" s="383">
        <v>72</v>
      </c>
      <c r="E14" s="383">
        <v>0</v>
      </c>
      <c r="F14" s="383">
        <v>0</v>
      </c>
      <c r="G14" s="383">
        <v>0</v>
      </c>
      <c r="H14" s="383">
        <f t="shared" si="5"/>
        <v>23</v>
      </c>
      <c r="I14" s="383">
        <f t="shared" si="0"/>
        <v>49</v>
      </c>
      <c r="J14" s="383">
        <f t="shared" si="0"/>
        <v>72</v>
      </c>
      <c r="K14" s="42" t="s">
        <v>487</v>
      </c>
    </row>
    <row r="15" spans="1:13" ht="24.75" customHeight="1">
      <c r="A15" s="200" t="s">
        <v>61</v>
      </c>
      <c r="B15" s="407">
        <v>29</v>
      </c>
      <c r="C15" s="407">
        <v>43</v>
      </c>
      <c r="D15" s="383">
        <v>72</v>
      </c>
      <c r="E15" s="383">
        <v>0</v>
      </c>
      <c r="F15" s="383">
        <v>0</v>
      </c>
      <c r="G15" s="383">
        <v>0</v>
      </c>
      <c r="H15" s="383">
        <f t="shared" si="5"/>
        <v>29</v>
      </c>
      <c r="I15" s="383">
        <f t="shared" si="0"/>
        <v>43</v>
      </c>
      <c r="J15" s="383">
        <f t="shared" si="0"/>
        <v>72</v>
      </c>
      <c r="K15" s="42" t="s">
        <v>485</v>
      </c>
    </row>
    <row r="16" spans="1:13" ht="24.75" customHeight="1">
      <c r="A16" s="200" t="s">
        <v>239</v>
      </c>
      <c r="B16" s="407">
        <v>113</v>
      </c>
      <c r="C16" s="407">
        <v>416</v>
      </c>
      <c r="D16" s="383">
        <v>529</v>
      </c>
      <c r="E16" s="383">
        <v>0</v>
      </c>
      <c r="F16" s="383">
        <v>0</v>
      </c>
      <c r="G16" s="383">
        <v>0</v>
      </c>
      <c r="H16" s="383">
        <f t="shared" si="5"/>
        <v>113</v>
      </c>
      <c r="I16" s="383">
        <f t="shared" si="0"/>
        <v>416</v>
      </c>
      <c r="J16" s="383">
        <f t="shared" si="0"/>
        <v>529</v>
      </c>
      <c r="K16" s="42" t="s">
        <v>590</v>
      </c>
    </row>
    <row r="17" spans="1:11" ht="24.75" customHeight="1">
      <c r="A17" s="200" t="s">
        <v>64</v>
      </c>
      <c r="B17" s="407">
        <v>139</v>
      </c>
      <c r="C17" s="407">
        <v>51</v>
      </c>
      <c r="D17" s="383">
        <v>190</v>
      </c>
      <c r="E17" s="383">
        <v>0</v>
      </c>
      <c r="F17" s="383">
        <v>0</v>
      </c>
      <c r="G17" s="383">
        <v>0</v>
      </c>
      <c r="H17" s="383">
        <f>SUM(E17,B17)</f>
        <v>139</v>
      </c>
      <c r="I17" s="383">
        <f>SUM(F17,C17)</f>
        <v>51</v>
      </c>
      <c r="J17" s="383">
        <f>SUM(G17,D17)</f>
        <v>190</v>
      </c>
      <c r="K17" s="42" t="s">
        <v>489</v>
      </c>
    </row>
    <row r="18" spans="1:11" ht="24.75" customHeight="1">
      <c r="A18" s="200" t="s">
        <v>175</v>
      </c>
      <c r="B18" s="407">
        <v>204</v>
      </c>
      <c r="C18" s="407">
        <v>338</v>
      </c>
      <c r="D18" s="383">
        <v>542</v>
      </c>
      <c r="E18" s="383">
        <v>0</v>
      </c>
      <c r="F18" s="383">
        <v>0</v>
      </c>
      <c r="G18" s="383">
        <v>0</v>
      </c>
      <c r="H18" s="383">
        <f t="shared" si="5"/>
        <v>204</v>
      </c>
      <c r="I18" s="383">
        <f t="shared" si="0"/>
        <v>338</v>
      </c>
      <c r="J18" s="383">
        <f t="shared" si="0"/>
        <v>542</v>
      </c>
      <c r="K18" s="42" t="s">
        <v>1315</v>
      </c>
    </row>
    <row r="19" spans="1:11" ht="24.75" customHeight="1">
      <c r="A19" s="200" t="s">
        <v>1295</v>
      </c>
      <c r="B19" s="407">
        <v>23</v>
      </c>
      <c r="C19" s="407">
        <v>13</v>
      </c>
      <c r="D19" s="383">
        <v>36</v>
      </c>
      <c r="E19" s="383">
        <v>0</v>
      </c>
      <c r="F19" s="383">
        <v>0</v>
      </c>
      <c r="G19" s="383">
        <v>0</v>
      </c>
      <c r="H19" s="383">
        <f t="shared" si="5"/>
        <v>23</v>
      </c>
      <c r="I19" s="383">
        <f t="shared" si="0"/>
        <v>13</v>
      </c>
      <c r="J19" s="383">
        <f t="shared" si="0"/>
        <v>36</v>
      </c>
      <c r="K19" s="575" t="s">
        <v>1260</v>
      </c>
    </row>
    <row r="20" spans="1:11" ht="24.75" customHeight="1">
      <c r="A20" s="200" t="s">
        <v>68</v>
      </c>
      <c r="B20" s="407">
        <v>74</v>
      </c>
      <c r="C20" s="407">
        <v>59</v>
      </c>
      <c r="D20" s="383">
        <v>133</v>
      </c>
      <c r="E20" s="383">
        <v>0</v>
      </c>
      <c r="F20" s="383">
        <v>0</v>
      </c>
      <c r="G20" s="383">
        <v>0</v>
      </c>
      <c r="H20" s="383">
        <f t="shared" si="5"/>
        <v>74</v>
      </c>
      <c r="I20" s="383">
        <f t="shared" si="0"/>
        <v>59</v>
      </c>
      <c r="J20" s="383">
        <f t="shared" si="0"/>
        <v>133</v>
      </c>
      <c r="K20" s="42" t="s">
        <v>496</v>
      </c>
    </row>
    <row r="21" spans="1:11" ht="24.75" customHeight="1">
      <c r="A21" s="998" t="s">
        <v>170</v>
      </c>
      <c r="B21" s="1855">
        <v>28</v>
      </c>
      <c r="C21" s="1855">
        <v>26</v>
      </c>
      <c r="D21" s="1850">
        <v>54</v>
      </c>
      <c r="E21" s="1850">
        <v>0</v>
      </c>
      <c r="F21" s="1850">
        <v>0</v>
      </c>
      <c r="G21" s="1850">
        <v>0</v>
      </c>
      <c r="H21" s="1850">
        <f t="shared" ref="H21" si="6">SUM(E21,B21)</f>
        <v>28</v>
      </c>
      <c r="I21" s="1850">
        <f t="shared" ref="I21" si="7">SUM(F21,C21)</f>
        <v>26</v>
      </c>
      <c r="J21" s="1850">
        <f t="shared" ref="J21" si="8">SUM(G21,D21)</f>
        <v>54</v>
      </c>
      <c r="K21" s="877" t="s">
        <v>497</v>
      </c>
    </row>
    <row r="22" spans="1:11" ht="24.75" customHeight="1">
      <c r="A22" s="2470" t="s">
        <v>1216</v>
      </c>
      <c r="B22" s="2470">
        <f t="shared" ref="B22:J22" si="9">SUM(B9:B21)</f>
        <v>733</v>
      </c>
      <c r="C22" s="2470">
        <f t="shared" si="9"/>
        <v>1126</v>
      </c>
      <c r="D22" s="2470">
        <f t="shared" si="9"/>
        <v>1859</v>
      </c>
      <c r="E22" s="2470">
        <f t="shared" si="9"/>
        <v>0</v>
      </c>
      <c r="F22" s="2470">
        <f t="shared" si="9"/>
        <v>0</v>
      </c>
      <c r="G22" s="2470">
        <f t="shared" si="9"/>
        <v>0</v>
      </c>
      <c r="H22" s="2470">
        <f t="shared" si="9"/>
        <v>733</v>
      </c>
      <c r="I22" s="2470">
        <f t="shared" si="9"/>
        <v>1126</v>
      </c>
      <c r="J22" s="2470">
        <f t="shared" si="9"/>
        <v>1859</v>
      </c>
      <c r="K22" s="877" t="s">
        <v>500</v>
      </c>
    </row>
    <row r="23" spans="1:11" ht="20.25" customHeight="1">
      <c r="A23" s="2462" t="s">
        <v>51</v>
      </c>
      <c r="B23" s="2462"/>
      <c r="C23" s="2462"/>
      <c r="D23" s="2462"/>
      <c r="E23" s="2462"/>
      <c r="F23" s="2462"/>
      <c r="G23" s="2462"/>
      <c r="H23" s="2462"/>
      <c r="I23" s="2462"/>
      <c r="J23" s="2462"/>
      <c r="K23" s="1512" t="s">
        <v>582</v>
      </c>
    </row>
    <row r="24" spans="1:11" ht="20.25" customHeight="1">
      <c r="A24" s="1857" t="s">
        <v>239</v>
      </c>
      <c r="B24" s="1857">
        <v>103</v>
      </c>
      <c r="C24" s="1857">
        <v>113</v>
      </c>
      <c r="D24" s="1857">
        <v>216</v>
      </c>
      <c r="E24" s="1857">
        <v>0</v>
      </c>
      <c r="F24" s="1857">
        <v>0</v>
      </c>
      <c r="G24" s="1857">
        <v>0</v>
      </c>
      <c r="H24" s="1857">
        <f>SUM(E24,B24)</f>
        <v>103</v>
      </c>
      <c r="I24" s="1857">
        <f t="shared" ref="I24:J26" si="10">SUM(F24,C24)</f>
        <v>113</v>
      </c>
      <c r="J24" s="1857">
        <f t="shared" si="10"/>
        <v>216</v>
      </c>
      <c r="K24" s="1512" t="s">
        <v>590</v>
      </c>
    </row>
    <row r="25" spans="1:11" ht="20.25" customHeight="1">
      <c r="A25" s="1857" t="s">
        <v>1869</v>
      </c>
      <c r="B25" s="1857">
        <v>92</v>
      </c>
      <c r="C25" s="1857">
        <v>20</v>
      </c>
      <c r="D25" s="1857">
        <v>112</v>
      </c>
      <c r="E25" s="1857">
        <v>0</v>
      </c>
      <c r="F25" s="1857">
        <v>0</v>
      </c>
      <c r="G25" s="1857">
        <v>0</v>
      </c>
      <c r="H25" s="1857">
        <f t="shared" ref="H25:H26" si="11">SUM(E25,B25)</f>
        <v>92</v>
      </c>
      <c r="I25" s="1857">
        <f t="shared" si="10"/>
        <v>20</v>
      </c>
      <c r="J25" s="1857">
        <f t="shared" si="10"/>
        <v>112</v>
      </c>
      <c r="K25" s="126" t="s">
        <v>489</v>
      </c>
    </row>
    <row r="26" spans="1:11" ht="20.25" customHeight="1">
      <c r="A26" s="1857" t="s">
        <v>68</v>
      </c>
      <c r="B26" s="1857">
        <v>109</v>
      </c>
      <c r="C26" s="1857">
        <v>22</v>
      </c>
      <c r="D26" s="1857">
        <v>131</v>
      </c>
      <c r="E26" s="1857">
        <v>0</v>
      </c>
      <c r="F26" s="1857">
        <v>0</v>
      </c>
      <c r="G26" s="1857">
        <v>0</v>
      </c>
      <c r="H26" s="1857">
        <f t="shared" si="11"/>
        <v>109</v>
      </c>
      <c r="I26" s="1857">
        <f t="shared" si="10"/>
        <v>22</v>
      </c>
      <c r="J26" s="1857">
        <f t="shared" si="10"/>
        <v>131</v>
      </c>
      <c r="K26" s="1021" t="s">
        <v>496</v>
      </c>
    </row>
    <row r="27" spans="1:11" ht="20.25" customHeight="1" thickBot="1">
      <c r="A27" s="1855" t="s">
        <v>52</v>
      </c>
      <c r="B27" s="998">
        <f>SUM(B24:B26)</f>
        <v>304</v>
      </c>
      <c r="C27" s="998">
        <f t="shared" ref="C27:J27" si="12">SUM(C24:C26)</f>
        <v>155</v>
      </c>
      <c r="D27" s="998">
        <f t="shared" si="12"/>
        <v>459</v>
      </c>
      <c r="E27" s="998">
        <f t="shared" si="12"/>
        <v>0</v>
      </c>
      <c r="F27" s="998">
        <f t="shared" si="12"/>
        <v>0</v>
      </c>
      <c r="G27" s="998">
        <f t="shared" si="12"/>
        <v>0</v>
      </c>
      <c r="H27" s="998">
        <f t="shared" si="12"/>
        <v>304</v>
      </c>
      <c r="I27" s="998">
        <f t="shared" si="12"/>
        <v>155</v>
      </c>
      <c r="J27" s="998">
        <f t="shared" si="12"/>
        <v>459</v>
      </c>
      <c r="K27" s="877" t="s">
        <v>588</v>
      </c>
    </row>
    <row r="28" spans="1:11" ht="21" customHeight="1" thickTop="1" thickBot="1">
      <c r="A28" s="1854" t="s">
        <v>218</v>
      </c>
      <c r="B28" s="1856">
        <f t="shared" ref="B28:J28" si="13">SUM(B27,B22)</f>
        <v>1037</v>
      </c>
      <c r="C28" s="1856">
        <f t="shared" si="13"/>
        <v>1281</v>
      </c>
      <c r="D28" s="1856">
        <f t="shared" si="13"/>
        <v>2318</v>
      </c>
      <c r="E28" s="1856">
        <f t="shared" si="13"/>
        <v>0</v>
      </c>
      <c r="F28" s="1856">
        <f t="shared" si="13"/>
        <v>0</v>
      </c>
      <c r="G28" s="1856">
        <f t="shared" si="13"/>
        <v>0</v>
      </c>
      <c r="H28" s="1856">
        <f t="shared" si="13"/>
        <v>1037</v>
      </c>
      <c r="I28" s="1856">
        <f t="shared" si="13"/>
        <v>1281</v>
      </c>
      <c r="J28" s="1856">
        <f t="shared" si="13"/>
        <v>2318</v>
      </c>
      <c r="K28" s="848" t="s">
        <v>2351</v>
      </c>
    </row>
    <row r="29" spans="1:11" ht="16.5" thickTop="1">
      <c r="A29" s="4"/>
    </row>
    <row r="30" spans="1:11" ht="15.75">
      <c r="A30" s="4"/>
    </row>
    <row r="31" spans="1:11" ht="15.75">
      <c r="A31" s="4"/>
    </row>
    <row r="32" spans="1:11" ht="15.75">
      <c r="A32" s="4"/>
    </row>
    <row r="33" spans="1:1" ht="15.75">
      <c r="A33" s="4"/>
    </row>
    <row r="34" spans="1:1" ht="15.75">
      <c r="A34" s="4"/>
    </row>
    <row r="35" spans="1:1" ht="15.75">
      <c r="A35" s="4"/>
    </row>
    <row r="36" spans="1:1" ht="15.75">
      <c r="A36" s="4"/>
    </row>
    <row r="37" spans="1:1" ht="15.75">
      <c r="A37" s="4"/>
    </row>
    <row r="38" spans="1:1" ht="15.75">
      <c r="A38" s="4"/>
    </row>
    <row r="39" spans="1:1" ht="15.75">
      <c r="A39" s="4"/>
    </row>
    <row r="40" spans="1:1" ht="15.75">
      <c r="A40" s="4"/>
    </row>
    <row r="41" spans="1:1" ht="15.75">
      <c r="A41" s="4"/>
    </row>
    <row r="42" spans="1:1" ht="15.75">
      <c r="A42" s="4"/>
    </row>
    <row r="43" spans="1:1" ht="15.75">
      <c r="A43" s="4"/>
    </row>
    <row r="44" spans="1:1" ht="15.75">
      <c r="A44" s="4"/>
    </row>
    <row r="45" spans="1:1" ht="15.75">
      <c r="A45" s="4"/>
    </row>
    <row r="46" spans="1:1" ht="15.75">
      <c r="A46" s="4"/>
    </row>
    <row r="47" spans="1:1" ht="15.75">
      <c r="A47" s="4"/>
    </row>
    <row r="48" spans="1:1" ht="15.75">
      <c r="A48" s="4"/>
    </row>
    <row r="49" spans="1:1" ht="15.75">
      <c r="A49" s="4"/>
    </row>
    <row r="50" spans="1:1" ht="15.75">
      <c r="A50" s="4"/>
    </row>
    <row r="51" spans="1:1" ht="15.75">
      <c r="A51" s="4"/>
    </row>
    <row r="52" spans="1:1" ht="15.75">
      <c r="A52" s="4"/>
    </row>
    <row r="53" spans="1:1" ht="15.75">
      <c r="A53" s="4"/>
    </row>
    <row r="54" spans="1:1" ht="15.75">
      <c r="A54" s="4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5" firstPageNumber="10" orientation="landscape" useFirstPageNumber="1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679"/>
  <sheetViews>
    <sheetView rightToLeft="1" view="pageBreakPreview" topLeftCell="A67" zoomScale="80" zoomScaleNormal="60" zoomScaleSheetLayoutView="80" workbookViewId="0">
      <selection activeCell="R101" sqref="R101"/>
    </sheetView>
  </sheetViews>
  <sheetFormatPr defaultRowHeight="21"/>
  <cols>
    <col min="1" max="1" width="19.85546875" style="520" customWidth="1"/>
    <col min="2" max="2" width="18.140625" style="520" customWidth="1"/>
    <col min="3" max="3" width="10.5703125" style="520" customWidth="1"/>
    <col min="4" max="7" width="8.7109375" style="520" customWidth="1"/>
    <col min="8" max="9" width="7.5703125" style="520" customWidth="1"/>
    <col min="10" max="12" width="8.7109375" style="520" customWidth="1"/>
    <col min="13" max="13" width="11.7109375" style="590" customWidth="1"/>
    <col min="14" max="14" width="16.42578125" style="590" customWidth="1"/>
    <col min="15" max="15" width="23.85546875" style="590" customWidth="1"/>
    <col min="16" max="251" width="9.140625" style="79"/>
    <col min="252" max="252" width="16.42578125" style="79" customWidth="1"/>
    <col min="253" max="253" width="17.7109375" style="79" customWidth="1"/>
    <col min="254" max="254" width="14.5703125" style="79" customWidth="1"/>
    <col min="255" max="266" width="8.7109375" style="79" customWidth="1"/>
    <col min="267" max="507" width="9.140625" style="79"/>
    <col min="508" max="508" width="16.42578125" style="79" customWidth="1"/>
    <col min="509" max="509" width="17.7109375" style="79" customWidth="1"/>
    <col min="510" max="510" width="14.5703125" style="79" customWidth="1"/>
    <col min="511" max="522" width="8.7109375" style="79" customWidth="1"/>
    <col min="523" max="763" width="9.140625" style="79"/>
    <col min="764" max="764" width="16.42578125" style="79" customWidth="1"/>
    <col min="765" max="765" width="17.7109375" style="79" customWidth="1"/>
    <col min="766" max="766" width="14.5703125" style="79" customWidth="1"/>
    <col min="767" max="778" width="8.7109375" style="79" customWidth="1"/>
    <col min="779" max="1019" width="9.140625" style="79"/>
    <col min="1020" max="1020" width="16.42578125" style="79" customWidth="1"/>
    <col min="1021" max="1021" width="17.7109375" style="79" customWidth="1"/>
    <col min="1022" max="1022" width="14.5703125" style="79" customWidth="1"/>
    <col min="1023" max="1034" width="8.7109375" style="79" customWidth="1"/>
    <col min="1035" max="1275" width="9.140625" style="79"/>
    <col min="1276" max="1276" width="16.42578125" style="79" customWidth="1"/>
    <col min="1277" max="1277" width="17.7109375" style="79" customWidth="1"/>
    <col min="1278" max="1278" width="14.5703125" style="79" customWidth="1"/>
    <col min="1279" max="1290" width="8.7109375" style="79" customWidth="1"/>
    <col min="1291" max="1531" width="9.140625" style="79"/>
    <col min="1532" max="1532" width="16.42578125" style="79" customWidth="1"/>
    <col min="1533" max="1533" width="17.7109375" style="79" customWidth="1"/>
    <col min="1534" max="1534" width="14.5703125" style="79" customWidth="1"/>
    <col min="1535" max="1546" width="8.7109375" style="79" customWidth="1"/>
    <col min="1547" max="1787" width="9.140625" style="79"/>
    <col min="1788" max="1788" width="16.42578125" style="79" customWidth="1"/>
    <col min="1789" max="1789" width="17.7109375" style="79" customWidth="1"/>
    <col min="1790" max="1790" width="14.5703125" style="79" customWidth="1"/>
    <col min="1791" max="1802" width="8.7109375" style="79" customWidth="1"/>
    <col min="1803" max="2043" width="9.140625" style="79"/>
    <col min="2044" max="2044" width="16.42578125" style="79" customWidth="1"/>
    <col min="2045" max="2045" width="17.7109375" style="79" customWidth="1"/>
    <col min="2046" max="2046" width="14.5703125" style="79" customWidth="1"/>
    <col min="2047" max="2058" width="8.7109375" style="79" customWidth="1"/>
    <col min="2059" max="2299" width="9.140625" style="79"/>
    <col min="2300" max="2300" width="16.42578125" style="79" customWidth="1"/>
    <col min="2301" max="2301" width="17.7109375" style="79" customWidth="1"/>
    <col min="2302" max="2302" width="14.5703125" style="79" customWidth="1"/>
    <col min="2303" max="2314" width="8.7109375" style="79" customWidth="1"/>
    <col min="2315" max="2555" width="9.140625" style="79"/>
    <col min="2556" max="2556" width="16.42578125" style="79" customWidth="1"/>
    <col min="2557" max="2557" width="17.7109375" style="79" customWidth="1"/>
    <col min="2558" max="2558" width="14.5703125" style="79" customWidth="1"/>
    <col min="2559" max="2570" width="8.7109375" style="79" customWidth="1"/>
    <col min="2571" max="2811" width="9.140625" style="79"/>
    <col min="2812" max="2812" width="16.42578125" style="79" customWidth="1"/>
    <col min="2813" max="2813" width="17.7109375" style="79" customWidth="1"/>
    <col min="2814" max="2814" width="14.5703125" style="79" customWidth="1"/>
    <col min="2815" max="2826" width="8.7109375" style="79" customWidth="1"/>
    <col min="2827" max="3067" width="9.140625" style="79"/>
    <col min="3068" max="3068" width="16.42578125" style="79" customWidth="1"/>
    <col min="3069" max="3069" width="17.7109375" style="79" customWidth="1"/>
    <col min="3070" max="3070" width="14.5703125" style="79" customWidth="1"/>
    <col min="3071" max="3082" width="8.7109375" style="79" customWidth="1"/>
    <col min="3083" max="3323" width="9.140625" style="79"/>
    <col min="3324" max="3324" width="16.42578125" style="79" customWidth="1"/>
    <col min="3325" max="3325" width="17.7109375" style="79" customWidth="1"/>
    <col min="3326" max="3326" width="14.5703125" style="79" customWidth="1"/>
    <col min="3327" max="3338" width="8.7109375" style="79" customWidth="1"/>
    <col min="3339" max="3579" width="9.140625" style="79"/>
    <col min="3580" max="3580" width="16.42578125" style="79" customWidth="1"/>
    <col min="3581" max="3581" width="17.7109375" style="79" customWidth="1"/>
    <col min="3582" max="3582" width="14.5703125" style="79" customWidth="1"/>
    <col min="3583" max="3594" width="8.7109375" style="79" customWidth="1"/>
    <col min="3595" max="3835" width="9.140625" style="79"/>
    <col min="3836" max="3836" width="16.42578125" style="79" customWidth="1"/>
    <col min="3837" max="3837" width="17.7109375" style="79" customWidth="1"/>
    <col min="3838" max="3838" width="14.5703125" style="79" customWidth="1"/>
    <col min="3839" max="3850" width="8.7109375" style="79" customWidth="1"/>
    <col min="3851" max="4091" width="9.140625" style="79"/>
    <col min="4092" max="4092" width="16.42578125" style="79" customWidth="1"/>
    <col min="4093" max="4093" width="17.7109375" style="79" customWidth="1"/>
    <col min="4094" max="4094" width="14.5703125" style="79" customWidth="1"/>
    <col min="4095" max="4106" width="8.7109375" style="79" customWidth="1"/>
    <col min="4107" max="4347" width="9.140625" style="79"/>
    <col min="4348" max="4348" width="16.42578125" style="79" customWidth="1"/>
    <col min="4349" max="4349" width="17.7109375" style="79" customWidth="1"/>
    <col min="4350" max="4350" width="14.5703125" style="79" customWidth="1"/>
    <col min="4351" max="4362" width="8.7109375" style="79" customWidth="1"/>
    <col min="4363" max="4603" width="9.140625" style="79"/>
    <col min="4604" max="4604" width="16.42578125" style="79" customWidth="1"/>
    <col min="4605" max="4605" width="17.7109375" style="79" customWidth="1"/>
    <col min="4606" max="4606" width="14.5703125" style="79" customWidth="1"/>
    <col min="4607" max="4618" width="8.7109375" style="79" customWidth="1"/>
    <col min="4619" max="4859" width="9.140625" style="79"/>
    <col min="4860" max="4860" width="16.42578125" style="79" customWidth="1"/>
    <col min="4861" max="4861" width="17.7109375" style="79" customWidth="1"/>
    <col min="4862" max="4862" width="14.5703125" style="79" customWidth="1"/>
    <col min="4863" max="4874" width="8.7109375" style="79" customWidth="1"/>
    <col min="4875" max="5115" width="9.140625" style="79"/>
    <col min="5116" max="5116" width="16.42578125" style="79" customWidth="1"/>
    <col min="5117" max="5117" width="17.7109375" style="79" customWidth="1"/>
    <col min="5118" max="5118" width="14.5703125" style="79" customWidth="1"/>
    <col min="5119" max="5130" width="8.7109375" style="79" customWidth="1"/>
    <col min="5131" max="5371" width="9.140625" style="79"/>
    <col min="5372" max="5372" width="16.42578125" style="79" customWidth="1"/>
    <col min="5373" max="5373" width="17.7109375" style="79" customWidth="1"/>
    <col min="5374" max="5374" width="14.5703125" style="79" customWidth="1"/>
    <col min="5375" max="5386" width="8.7109375" style="79" customWidth="1"/>
    <col min="5387" max="5627" width="9.140625" style="79"/>
    <col min="5628" max="5628" width="16.42578125" style="79" customWidth="1"/>
    <col min="5629" max="5629" width="17.7109375" style="79" customWidth="1"/>
    <col min="5630" max="5630" width="14.5703125" style="79" customWidth="1"/>
    <col min="5631" max="5642" width="8.7109375" style="79" customWidth="1"/>
    <col min="5643" max="5883" width="9.140625" style="79"/>
    <col min="5884" max="5884" width="16.42578125" style="79" customWidth="1"/>
    <col min="5885" max="5885" width="17.7109375" style="79" customWidth="1"/>
    <col min="5886" max="5886" width="14.5703125" style="79" customWidth="1"/>
    <col min="5887" max="5898" width="8.7109375" style="79" customWidth="1"/>
    <col min="5899" max="6139" width="9.140625" style="79"/>
    <col min="6140" max="6140" width="16.42578125" style="79" customWidth="1"/>
    <col min="6141" max="6141" width="17.7109375" style="79" customWidth="1"/>
    <col min="6142" max="6142" width="14.5703125" style="79" customWidth="1"/>
    <col min="6143" max="6154" width="8.7109375" style="79" customWidth="1"/>
    <col min="6155" max="6395" width="9.140625" style="79"/>
    <col min="6396" max="6396" width="16.42578125" style="79" customWidth="1"/>
    <col min="6397" max="6397" width="17.7109375" style="79" customWidth="1"/>
    <col min="6398" max="6398" width="14.5703125" style="79" customWidth="1"/>
    <col min="6399" max="6410" width="8.7109375" style="79" customWidth="1"/>
    <col min="6411" max="6651" width="9.140625" style="79"/>
    <col min="6652" max="6652" width="16.42578125" style="79" customWidth="1"/>
    <col min="6653" max="6653" width="17.7109375" style="79" customWidth="1"/>
    <col min="6654" max="6654" width="14.5703125" style="79" customWidth="1"/>
    <col min="6655" max="6666" width="8.7109375" style="79" customWidth="1"/>
    <col min="6667" max="6907" width="9.140625" style="79"/>
    <col min="6908" max="6908" width="16.42578125" style="79" customWidth="1"/>
    <col min="6909" max="6909" width="17.7109375" style="79" customWidth="1"/>
    <col min="6910" max="6910" width="14.5703125" style="79" customWidth="1"/>
    <col min="6911" max="6922" width="8.7109375" style="79" customWidth="1"/>
    <col min="6923" max="7163" width="9.140625" style="79"/>
    <col min="7164" max="7164" width="16.42578125" style="79" customWidth="1"/>
    <col min="7165" max="7165" width="17.7109375" style="79" customWidth="1"/>
    <col min="7166" max="7166" width="14.5703125" style="79" customWidth="1"/>
    <col min="7167" max="7178" width="8.7109375" style="79" customWidth="1"/>
    <col min="7179" max="7419" width="9.140625" style="79"/>
    <col min="7420" max="7420" width="16.42578125" style="79" customWidth="1"/>
    <col min="7421" max="7421" width="17.7109375" style="79" customWidth="1"/>
    <col min="7422" max="7422" width="14.5703125" style="79" customWidth="1"/>
    <col min="7423" max="7434" width="8.7109375" style="79" customWidth="1"/>
    <col min="7435" max="7675" width="9.140625" style="79"/>
    <col min="7676" max="7676" width="16.42578125" style="79" customWidth="1"/>
    <col min="7677" max="7677" width="17.7109375" style="79" customWidth="1"/>
    <col min="7678" max="7678" width="14.5703125" style="79" customWidth="1"/>
    <col min="7679" max="7690" width="8.7109375" style="79" customWidth="1"/>
    <col min="7691" max="7931" width="9.140625" style="79"/>
    <col min="7932" max="7932" width="16.42578125" style="79" customWidth="1"/>
    <col min="7933" max="7933" width="17.7109375" style="79" customWidth="1"/>
    <col min="7934" max="7934" width="14.5703125" style="79" customWidth="1"/>
    <col min="7935" max="7946" width="8.7109375" style="79" customWidth="1"/>
    <col min="7947" max="8187" width="9.140625" style="79"/>
    <col min="8188" max="8188" width="16.42578125" style="79" customWidth="1"/>
    <col min="8189" max="8189" width="17.7109375" style="79" customWidth="1"/>
    <col min="8190" max="8190" width="14.5703125" style="79" customWidth="1"/>
    <col min="8191" max="8202" width="8.7109375" style="79" customWidth="1"/>
    <col min="8203" max="8443" width="9.140625" style="79"/>
    <col min="8444" max="8444" width="16.42578125" style="79" customWidth="1"/>
    <col min="8445" max="8445" width="17.7109375" style="79" customWidth="1"/>
    <col min="8446" max="8446" width="14.5703125" style="79" customWidth="1"/>
    <col min="8447" max="8458" width="8.7109375" style="79" customWidth="1"/>
    <col min="8459" max="8699" width="9.140625" style="79"/>
    <col min="8700" max="8700" width="16.42578125" style="79" customWidth="1"/>
    <col min="8701" max="8701" width="17.7109375" style="79" customWidth="1"/>
    <col min="8702" max="8702" width="14.5703125" style="79" customWidth="1"/>
    <col min="8703" max="8714" width="8.7109375" style="79" customWidth="1"/>
    <col min="8715" max="8955" width="9.140625" style="79"/>
    <col min="8956" max="8956" width="16.42578125" style="79" customWidth="1"/>
    <col min="8957" max="8957" width="17.7109375" style="79" customWidth="1"/>
    <col min="8958" max="8958" width="14.5703125" style="79" customWidth="1"/>
    <col min="8959" max="8970" width="8.7109375" style="79" customWidth="1"/>
    <col min="8971" max="9211" width="9.140625" style="79"/>
    <col min="9212" max="9212" width="16.42578125" style="79" customWidth="1"/>
    <col min="9213" max="9213" width="17.7109375" style="79" customWidth="1"/>
    <col min="9214" max="9214" width="14.5703125" style="79" customWidth="1"/>
    <col min="9215" max="9226" width="8.7109375" style="79" customWidth="1"/>
    <col min="9227" max="9467" width="9.140625" style="79"/>
    <col min="9468" max="9468" width="16.42578125" style="79" customWidth="1"/>
    <col min="9469" max="9469" width="17.7109375" style="79" customWidth="1"/>
    <col min="9470" max="9470" width="14.5703125" style="79" customWidth="1"/>
    <col min="9471" max="9482" width="8.7109375" style="79" customWidth="1"/>
    <col min="9483" max="9723" width="9.140625" style="79"/>
    <col min="9724" max="9724" width="16.42578125" style="79" customWidth="1"/>
    <col min="9725" max="9725" width="17.7109375" style="79" customWidth="1"/>
    <col min="9726" max="9726" width="14.5703125" style="79" customWidth="1"/>
    <col min="9727" max="9738" width="8.7109375" style="79" customWidth="1"/>
    <col min="9739" max="9979" width="9.140625" style="79"/>
    <col min="9980" max="9980" width="16.42578125" style="79" customWidth="1"/>
    <col min="9981" max="9981" width="17.7109375" style="79" customWidth="1"/>
    <col min="9982" max="9982" width="14.5703125" style="79" customWidth="1"/>
    <col min="9983" max="9994" width="8.7109375" style="79" customWidth="1"/>
    <col min="9995" max="10235" width="9.140625" style="79"/>
    <col min="10236" max="10236" width="16.42578125" style="79" customWidth="1"/>
    <col min="10237" max="10237" width="17.7109375" style="79" customWidth="1"/>
    <col min="10238" max="10238" width="14.5703125" style="79" customWidth="1"/>
    <col min="10239" max="10250" width="8.7109375" style="79" customWidth="1"/>
    <col min="10251" max="10491" width="9.140625" style="79"/>
    <col min="10492" max="10492" width="16.42578125" style="79" customWidth="1"/>
    <col min="10493" max="10493" width="17.7109375" style="79" customWidth="1"/>
    <col min="10494" max="10494" width="14.5703125" style="79" customWidth="1"/>
    <col min="10495" max="10506" width="8.7109375" style="79" customWidth="1"/>
    <col min="10507" max="10747" width="9.140625" style="79"/>
    <col min="10748" max="10748" width="16.42578125" style="79" customWidth="1"/>
    <col min="10749" max="10749" width="17.7109375" style="79" customWidth="1"/>
    <col min="10750" max="10750" width="14.5703125" style="79" customWidth="1"/>
    <col min="10751" max="10762" width="8.7109375" style="79" customWidth="1"/>
    <col min="10763" max="11003" width="9.140625" style="79"/>
    <col min="11004" max="11004" width="16.42578125" style="79" customWidth="1"/>
    <col min="11005" max="11005" width="17.7109375" style="79" customWidth="1"/>
    <col min="11006" max="11006" width="14.5703125" style="79" customWidth="1"/>
    <col min="11007" max="11018" width="8.7109375" style="79" customWidth="1"/>
    <col min="11019" max="11259" width="9.140625" style="79"/>
    <col min="11260" max="11260" width="16.42578125" style="79" customWidth="1"/>
    <col min="11261" max="11261" width="17.7109375" style="79" customWidth="1"/>
    <col min="11262" max="11262" width="14.5703125" style="79" customWidth="1"/>
    <col min="11263" max="11274" width="8.7109375" style="79" customWidth="1"/>
    <col min="11275" max="11515" width="9.140625" style="79"/>
    <col min="11516" max="11516" width="16.42578125" style="79" customWidth="1"/>
    <col min="11517" max="11517" width="17.7109375" style="79" customWidth="1"/>
    <col min="11518" max="11518" width="14.5703125" style="79" customWidth="1"/>
    <col min="11519" max="11530" width="8.7109375" style="79" customWidth="1"/>
    <col min="11531" max="11771" width="9.140625" style="79"/>
    <col min="11772" max="11772" width="16.42578125" style="79" customWidth="1"/>
    <col min="11773" max="11773" width="17.7109375" style="79" customWidth="1"/>
    <col min="11774" max="11774" width="14.5703125" style="79" customWidth="1"/>
    <col min="11775" max="11786" width="8.7109375" style="79" customWidth="1"/>
    <col min="11787" max="12027" width="9.140625" style="79"/>
    <col min="12028" max="12028" width="16.42578125" style="79" customWidth="1"/>
    <col min="12029" max="12029" width="17.7109375" style="79" customWidth="1"/>
    <col min="12030" max="12030" width="14.5703125" style="79" customWidth="1"/>
    <col min="12031" max="12042" width="8.7109375" style="79" customWidth="1"/>
    <col min="12043" max="12283" width="9.140625" style="79"/>
    <col min="12284" max="12284" width="16.42578125" style="79" customWidth="1"/>
    <col min="12285" max="12285" width="17.7109375" style="79" customWidth="1"/>
    <col min="12286" max="12286" width="14.5703125" style="79" customWidth="1"/>
    <col min="12287" max="12298" width="8.7109375" style="79" customWidth="1"/>
    <col min="12299" max="12539" width="9.140625" style="79"/>
    <col min="12540" max="12540" width="16.42578125" style="79" customWidth="1"/>
    <col min="12541" max="12541" width="17.7109375" style="79" customWidth="1"/>
    <col min="12542" max="12542" width="14.5703125" style="79" customWidth="1"/>
    <col min="12543" max="12554" width="8.7109375" style="79" customWidth="1"/>
    <col min="12555" max="12795" width="9.140625" style="79"/>
    <col min="12796" max="12796" width="16.42578125" style="79" customWidth="1"/>
    <col min="12797" max="12797" width="17.7109375" style="79" customWidth="1"/>
    <col min="12798" max="12798" width="14.5703125" style="79" customWidth="1"/>
    <col min="12799" max="12810" width="8.7109375" style="79" customWidth="1"/>
    <col min="12811" max="13051" width="9.140625" style="79"/>
    <col min="13052" max="13052" width="16.42578125" style="79" customWidth="1"/>
    <col min="13053" max="13053" width="17.7109375" style="79" customWidth="1"/>
    <col min="13054" max="13054" width="14.5703125" style="79" customWidth="1"/>
    <col min="13055" max="13066" width="8.7109375" style="79" customWidth="1"/>
    <col min="13067" max="13307" width="9.140625" style="79"/>
    <col min="13308" max="13308" width="16.42578125" style="79" customWidth="1"/>
    <col min="13309" max="13309" width="17.7109375" style="79" customWidth="1"/>
    <col min="13310" max="13310" width="14.5703125" style="79" customWidth="1"/>
    <col min="13311" max="13322" width="8.7109375" style="79" customWidth="1"/>
    <col min="13323" max="13563" width="9.140625" style="79"/>
    <col min="13564" max="13564" width="16.42578125" style="79" customWidth="1"/>
    <col min="13565" max="13565" width="17.7109375" style="79" customWidth="1"/>
    <col min="13566" max="13566" width="14.5703125" style="79" customWidth="1"/>
    <col min="13567" max="13578" width="8.7109375" style="79" customWidth="1"/>
    <col min="13579" max="13819" width="9.140625" style="79"/>
    <col min="13820" max="13820" width="16.42578125" style="79" customWidth="1"/>
    <col min="13821" max="13821" width="17.7109375" style="79" customWidth="1"/>
    <col min="13822" max="13822" width="14.5703125" style="79" customWidth="1"/>
    <col min="13823" max="13834" width="8.7109375" style="79" customWidth="1"/>
    <col min="13835" max="14075" width="9.140625" style="79"/>
    <col min="14076" max="14076" width="16.42578125" style="79" customWidth="1"/>
    <col min="14077" max="14077" width="17.7109375" style="79" customWidth="1"/>
    <col min="14078" max="14078" width="14.5703125" style="79" customWidth="1"/>
    <col min="14079" max="14090" width="8.7109375" style="79" customWidth="1"/>
    <col min="14091" max="14331" width="9.140625" style="79"/>
    <col min="14332" max="14332" width="16.42578125" style="79" customWidth="1"/>
    <col min="14333" max="14333" width="17.7109375" style="79" customWidth="1"/>
    <col min="14334" max="14334" width="14.5703125" style="79" customWidth="1"/>
    <col min="14335" max="14346" width="8.7109375" style="79" customWidth="1"/>
    <col min="14347" max="14587" width="9.140625" style="79"/>
    <col min="14588" max="14588" width="16.42578125" style="79" customWidth="1"/>
    <col min="14589" max="14589" width="17.7109375" style="79" customWidth="1"/>
    <col min="14590" max="14590" width="14.5703125" style="79" customWidth="1"/>
    <col min="14591" max="14602" width="8.7109375" style="79" customWidth="1"/>
    <col min="14603" max="14843" width="9.140625" style="79"/>
    <col min="14844" max="14844" width="16.42578125" style="79" customWidth="1"/>
    <col min="14845" max="14845" width="17.7109375" style="79" customWidth="1"/>
    <col min="14846" max="14846" width="14.5703125" style="79" customWidth="1"/>
    <col min="14847" max="14858" width="8.7109375" style="79" customWidth="1"/>
    <col min="14859" max="15099" width="9.140625" style="79"/>
    <col min="15100" max="15100" width="16.42578125" style="79" customWidth="1"/>
    <col min="15101" max="15101" width="17.7109375" style="79" customWidth="1"/>
    <col min="15102" max="15102" width="14.5703125" style="79" customWidth="1"/>
    <col min="15103" max="15114" width="8.7109375" style="79" customWidth="1"/>
    <col min="15115" max="15355" width="9.140625" style="79"/>
    <col min="15356" max="15356" width="16.42578125" style="79" customWidth="1"/>
    <col min="15357" max="15357" width="17.7109375" style="79" customWidth="1"/>
    <col min="15358" max="15358" width="14.5703125" style="79" customWidth="1"/>
    <col min="15359" max="15370" width="8.7109375" style="79" customWidth="1"/>
    <col min="15371" max="15611" width="9.140625" style="79"/>
    <col min="15612" max="15612" width="16.42578125" style="79" customWidth="1"/>
    <col min="15613" max="15613" width="17.7109375" style="79" customWidth="1"/>
    <col min="15614" max="15614" width="14.5703125" style="79" customWidth="1"/>
    <col min="15615" max="15626" width="8.7109375" style="79" customWidth="1"/>
    <col min="15627" max="15867" width="9.140625" style="79"/>
    <col min="15868" max="15868" width="16.42578125" style="79" customWidth="1"/>
    <col min="15869" max="15869" width="17.7109375" style="79" customWidth="1"/>
    <col min="15870" max="15870" width="14.5703125" style="79" customWidth="1"/>
    <col min="15871" max="15882" width="8.7109375" style="79" customWidth="1"/>
    <col min="15883" max="16123" width="9.140625" style="79"/>
    <col min="16124" max="16124" width="16.42578125" style="79" customWidth="1"/>
    <col min="16125" max="16125" width="17.7109375" style="79" customWidth="1"/>
    <col min="16126" max="16126" width="14.5703125" style="79" customWidth="1"/>
    <col min="16127" max="16138" width="8.7109375" style="79" customWidth="1"/>
    <col min="16139" max="16384" width="9.140625" style="79"/>
  </cols>
  <sheetData>
    <row r="1" spans="1:15" ht="29.25" customHeight="1">
      <c r="A1" s="2693" t="s">
        <v>1967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ht="37.5" customHeight="1">
      <c r="A2" s="3274" t="s">
        <v>1968</v>
      </c>
      <c r="B2" s="3274"/>
      <c r="C2" s="3274"/>
      <c r="D2" s="3274"/>
      <c r="E2" s="3274"/>
      <c r="F2" s="3274"/>
      <c r="G2" s="3274"/>
      <c r="H2" s="3274"/>
      <c r="I2" s="3274"/>
      <c r="J2" s="3274"/>
      <c r="K2" s="3274"/>
      <c r="L2" s="3274"/>
      <c r="M2" s="3274"/>
      <c r="N2" s="3274"/>
      <c r="O2" s="3274"/>
    </row>
    <row r="3" spans="1:15" ht="19.5" customHeight="1" thickBot="1">
      <c r="A3" s="2708" t="s">
        <v>2287</v>
      </c>
      <c r="B3" s="2708"/>
      <c r="C3" s="1010"/>
      <c r="D3" s="1010"/>
      <c r="E3" s="1010"/>
      <c r="F3" s="1010"/>
      <c r="G3" s="1010"/>
      <c r="H3" s="1010"/>
      <c r="I3" s="1010"/>
      <c r="J3" s="1010"/>
      <c r="K3" s="1010"/>
      <c r="L3" s="1010"/>
      <c r="M3" s="131"/>
      <c r="N3" s="131"/>
      <c r="O3" s="1040" t="s">
        <v>1656</v>
      </c>
    </row>
    <row r="4" spans="1:15" s="123" customFormat="1" ht="18.7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696" t="s">
        <v>503</v>
      </c>
      <c r="N4" s="2696" t="s">
        <v>509</v>
      </c>
      <c r="O4" s="2696" t="s">
        <v>502</v>
      </c>
    </row>
    <row r="5" spans="1:15" s="123" customFormat="1" ht="18.75" customHeight="1">
      <c r="A5" s="2690"/>
      <c r="B5" s="2690"/>
      <c r="C5" s="2690"/>
      <c r="D5" s="2690" t="s">
        <v>1673</v>
      </c>
      <c r="E5" s="2690"/>
      <c r="F5" s="2690"/>
      <c r="G5" s="2690" t="s">
        <v>463</v>
      </c>
      <c r="H5" s="2690"/>
      <c r="I5" s="2690"/>
      <c r="J5" s="2690" t="s">
        <v>464</v>
      </c>
      <c r="K5" s="2690"/>
      <c r="L5" s="2690"/>
      <c r="M5" s="2697"/>
      <c r="N5" s="2697"/>
      <c r="O5" s="2697"/>
    </row>
    <row r="6" spans="1:15" s="123" customFormat="1" ht="18.75" customHeight="1">
      <c r="A6" s="2690"/>
      <c r="B6" s="2690"/>
      <c r="C6" s="2690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7"/>
      <c r="N6" s="2697"/>
      <c r="O6" s="2697"/>
    </row>
    <row r="7" spans="1:15" s="123" customFormat="1" ht="18.75" customHeight="1" thickBot="1">
      <c r="A7" s="2707"/>
      <c r="B7" s="2707"/>
      <c r="C7" s="2707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8"/>
      <c r="N7" s="2698"/>
      <c r="O7" s="2698"/>
    </row>
    <row r="8" spans="1:15" ht="23.25" customHeight="1">
      <c r="A8" s="3211" t="s">
        <v>48</v>
      </c>
      <c r="B8" s="3211"/>
      <c r="C8" s="39"/>
      <c r="D8" s="39"/>
      <c r="E8" s="39"/>
      <c r="F8" s="39"/>
      <c r="G8" s="39"/>
      <c r="H8" s="39"/>
      <c r="I8" s="39"/>
      <c r="J8" s="39"/>
      <c r="K8" s="39"/>
      <c r="L8" s="39"/>
      <c r="M8" s="846"/>
      <c r="N8" s="1036"/>
      <c r="O8" s="226" t="s">
        <v>504</v>
      </c>
    </row>
    <row r="9" spans="1:15" ht="20.25" customHeight="1">
      <c r="A9" s="1034" t="s">
        <v>56</v>
      </c>
      <c r="B9" s="1590" t="s">
        <v>1298</v>
      </c>
      <c r="C9" s="1034"/>
      <c r="D9" s="1011">
        <v>14</v>
      </c>
      <c r="E9" s="1011">
        <v>16</v>
      </c>
      <c r="F9" s="1011">
        <v>30</v>
      </c>
      <c r="G9" s="1011">
        <v>0</v>
      </c>
      <c r="H9" s="1011">
        <v>0</v>
      </c>
      <c r="I9" s="1011">
        <v>0</v>
      </c>
      <c r="J9" s="1011">
        <f>SUM(G9,D9)</f>
        <v>14</v>
      </c>
      <c r="K9" s="1011">
        <f t="shared" ref="K9:L15" si="0">SUM(H9,E9)</f>
        <v>16</v>
      </c>
      <c r="L9" s="1011">
        <f t="shared" si="0"/>
        <v>30</v>
      </c>
      <c r="M9" s="1033"/>
      <c r="N9" s="434" t="s">
        <v>506</v>
      </c>
      <c r="O9" s="1037" t="s">
        <v>589</v>
      </c>
    </row>
    <row r="10" spans="1:15" ht="20.25" customHeight="1">
      <c r="A10" s="1852" t="s">
        <v>57</v>
      </c>
      <c r="B10" s="1590"/>
      <c r="C10" s="1852"/>
      <c r="D10" s="1848">
        <v>9</v>
      </c>
      <c r="E10" s="1848">
        <v>22</v>
      </c>
      <c r="F10" s="1848">
        <v>31</v>
      </c>
      <c r="G10" s="1848">
        <v>0</v>
      </c>
      <c r="H10" s="1848">
        <v>0</v>
      </c>
      <c r="I10" s="1848">
        <v>0</v>
      </c>
      <c r="J10" s="1848">
        <f t="shared" ref="J10:J11" si="1">SUM(G10,D10)</f>
        <v>9</v>
      </c>
      <c r="K10" s="1848">
        <f t="shared" ref="K10:K11" si="2">SUM(H10,E10)</f>
        <v>22</v>
      </c>
      <c r="L10" s="1848">
        <f t="shared" ref="L10:L11" si="3">SUM(I10,F10)</f>
        <v>31</v>
      </c>
      <c r="M10" s="1849"/>
      <c r="N10" s="434"/>
      <c r="O10" s="1851" t="s">
        <v>480</v>
      </c>
    </row>
    <row r="11" spans="1:15" ht="20.25" customHeight="1">
      <c r="A11" s="1852" t="s">
        <v>58</v>
      </c>
      <c r="B11" s="1590"/>
      <c r="C11" s="1852"/>
      <c r="D11" s="1848">
        <v>12</v>
      </c>
      <c r="E11" s="1848">
        <v>20</v>
      </c>
      <c r="F11" s="1848">
        <v>32</v>
      </c>
      <c r="G11" s="1848">
        <v>0</v>
      </c>
      <c r="H11" s="1848">
        <v>0</v>
      </c>
      <c r="I11" s="1848">
        <v>0</v>
      </c>
      <c r="J11" s="1848">
        <f t="shared" si="1"/>
        <v>12</v>
      </c>
      <c r="K11" s="1848">
        <f t="shared" si="2"/>
        <v>20</v>
      </c>
      <c r="L11" s="1848">
        <f t="shared" si="3"/>
        <v>32</v>
      </c>
      <c r="M11" s="1849"/>
      <c r="N11" s="434"/>
      <c r="O11" s="1851" t="s">
        <v>481</v>
      </c>
    </row>
    <row r="12" spans="1:15" ht="20.25" customHeight="1">
      <c r="A12" s="1049" t="s">
        <v>59</v>
      </c>
      <c r="B12" s="1590" t="s">
        <v>1298</v>
      </c>
      <c r="C12" s="1049"/>
      <c r="D12" s="1030">
        <v>6</v>
      </c>
      <c r="E12" s="1030">
        <v>28</v>
      </c>
      <c r="F12" s="1011">
        <v>34</v>
      </c>
      <c r="G12" s="1011">
        <v>0</v>
      </c>
      <c r="H12" s="1011">
        <v>0</v>
      </c>
      <c r="I12" s="1011">
        <v>0</v>
      </c>
      <c r="J12" s="1011">
        <f t="shared" ref="J12:J15" si="4">SUM(G12,D12)</f>
        <v>6</v>
      </c>
      <c r="K12" s="1011">
        <f t="shared" si="0"/>
        <v>28</v>
      </c>
      <c r="L12" s="1011">
        <f t="shared" si="0"/>
        <v>34</v>
      </c>
      <c r="M12" s="1037"/>
      <c r="N12" s="434" t="s">
        <v>506</v>
      </c>
      <c r="O12" s="1037" t="s">
        <v>482</v>
      </c>
    </row>
    <row r="13" spans="1:15" ht="20.25" customHeight="1">
      <c r="A13" s="3406" t="s">
        <v>60</v>
      </c>
      <c r="B13" s="1049" t="s">
        <v>923</v>
      </c>
      <c r="C13" s="1049"/>
      <c r="D13" s="1030">
        <v>34</v>
      </c>
      <c r="E13" s="1030">
        <v>15</v>
      </c>
      <c r="F13" s="1011">
        <v>49</v>
      </c>
      <c r="G13" s="1011">
        <v>0</v>
      </c>
      <c r="H13" s="1011">
        <v>0</v>
      </c>
      <c r="I13" s="1011">
        <v>0</v>
      </c>
      <c r="J13" s="1011">
        <f t="shared" si="4"/>
        <v>34</v>
      </c>
      <c r="K13" s="1011">
        <f t="shared" si="0"/>
        <v>15</v>
      </c>
      <c r="L13" s="1011">
        <f t="shared" si="0"/>
        <v>49</v>
      </c>
      <c r="M13" s="1037"/>
      <c r="N13" s="367" t="s">
        <v>1123</v>
      </c>
      <c r="O13" s="2780" t="s">
        <v>483</v>
      </c>
    </row>
    <row r="14" spans="1:15" ht="20.25" customHeight="1">
      <c r="A14" s="3319"/>
      <c r="B14" s="1034" t="s">
        <v>240</v>
      </c>
      <c r="C14" s="1034"/>
      <c r="D14" s="1011">
        <v>10</v>
      </c>
      <c r="E14" s="1011">
        <v>14</v>
      </c>
      <c r="F14" s="1011">
        <v>24</v>
      </c>
      <c r="G14" s="1011">
        <v>0</v>
      </c>
      <c r="H14" s="1011">
        <v>0</v>
      </c>
      <c r="I14" s="1011">
        <v>0</v>
      </c>
      <c r="J14" s="1011">
        <f t="shared" si="4"/>
        <v>10</v>
      </c>
      <c r="K14" s="1011">
        <f t="shared" si="0"/>
        <v>14</v>
      </c>
      <c r="L14" s="1011">
        <f t="shared" si="0"/>
        <v>24</v>
      </c>
      <c r="M14" s="1033"/>
      <c r="N14" s="1033" t="s">
        <v>592</v>
      </c>
      <c r="O14" s="2781"/>
    </row>
    <row r="15" spans="1:15" ht="20.25" customHeight="1">
      <c r="A15" s="3407"/>
      <c r="B15" s="1034" t="s">
        <v>261</v>
      </c>
      <c r="C15" s="1034"/>
      <c r="D15" s="1011">
        <v>15</v>
      </c>
      <c r="E15" s="1011">
        <v>16</v>
      </c>
      <c r="F15" s="1011">
        <v>31</v>
      </c>
      <c r="G15" s="1011">
        <v>0</v>
      </c>
      <c r="H15" s="1011">
        <v>0</v>
      </c>
      <c r="I15" s="1011">
        <v>0</v>
      </c>
      <c r="J15" s="1011">
        <f t="shared" si="4"/>
        <v>15</v>
      </c>
      <c r="K15" s="1011">
        <f t="shared" si="0"/>
        <v>16</v>
      </c>
      <c r="L15" s="1011">
        <f t="shared" si="0"/>
        <v>31</v>
      </c>
      <c r="M15" s="1033"/>
      <c r="N15" s="1056" t="s">
        <v>703</v>
      </c>
      <c r="O15" s="3032"/>
    </row>
    <row r="16" spans="1:15" ht="20.25" customHeight="1">
      <c r="A16" s="2706" t="s">
        <v>219</v>
      </c>
      <c r="B16" s="2706"/>
      <c r="C16" s="1034"/>
      <c r="D16" s="1011">
        <f>SUM(D13,D14,D15)</f>
        <v>59</v>
      </c>
      <c r="E16" s="1011">
        <f t="shared" ref="E16:L16" si="5">SUM(E13,E14,E15)</f>
        <v>45</v>
      </c>
      <c r="F16" s="1011">
        <f t="shared" si="5"/>
        <v>104</v>
      </c>
      <c r="G16" s="1011">
        <f t="shared" si="5"/>
        <v>0</v>
      </c>
      <c r="H16" s="1011">
        <f t="shared" si="5"/>
        <v>0</v>
      </c>
      <c r="I16" s="1011">
        <f t="shared" si="5"/>
        <v>0</v>
      </c>
      <c r="J16" s="1011">
        <f t="shared" si="5"/>
        <v>59</v>
      </c>
      <c r="K16" s="1011">
        <f t="shared" si="5"/>
        <v>45</v>
      </c>
      <c r="L16" s="1011">
        <f t="shared" si="5"/>
        <v>104</v>
      </c>
      <c r="M16" s="1033"/>
      <c r="N16" s="2725" t="s">
        <v>2348</v>
      </c>
      <c r="O16" s="2725"/>
    </row>
    <row r="17" spans="1:18" ht="20.25" customHeight="1">
      <c r="A17" s="2724" t="s">
        <v>63</v>
      </c>
      <c r="B17" s="1034" t="s">
        <v>78</v>
      </c>
      <c r="C17" s="1012"/>
      <c r="D17" s="1011">
        <v>10</v>
      </c>
      <c r="E17" s="1011">
        <v>29</v>
      </c>
      <c r="F17" s="1011">
        <v>39</v>
      </c>
      <c r="G17" s="1011">
        <v>0</v>
      </c>
      <c r="H17" s="1011">
        <v>0</v>
      </c>
      <c r="I17" s="1011">
        <v>0</v>
      </c>
      <c r="J17" s="1011">
        <f>SUM(G17,D17)</f>
        <v>10</v>
      </c>
      <c r="K17" s="1011">
        <f t="shared" ref="K17:L18" si="6">SUM(H17,E17)</f>
        <v>29</v>
      </c>
      <c r="L17" s="1011">
        <f t="shared" si="6"/>
        <v>39</v>
      </c>
      <c r="M17" s="1033"/>
      <c r="N17" s="1033" t="s">
        <v>521</v>
      </c>
      <c r="O17" s="2780" t="s">
        <v>487</v>
      </c>
    </row>
    <row r="18" spans="1:18" ht="20.25" customHeight="1">
      <c r="A18" s="2724"/>
      <c r="B18" s="1034" t="s">
        <v>1316</v>
      </c>
      <c r="C18" s="1012"/>
      <c r="D18" s="1011">
        <v>13</v>
      </c>
      <c r="E18" s="1011">
        <v>20</v>
      </c>
      <c r="F18" s="1011">
        <v>33</v>
      </c>
      <c r="G18" s="1011">
        <v>0</v>
      </c>
      <c r="H18" s="1011">
        <v>0</v>
      </c>
      <c r="I18" s="1011">
        <v>0</v>
      </c>
      <c r="J18" s="1011">
        <f>SUM(G18,D18)</f>
        <v>13</v>
      </c>
      <c r="K18" s="1011">
        <f t="shared" si="6"/>
        <v>20</v>
      </c>
      <c r="L18" s="1011">
        <f t="shared" si="6"/>
        <v>33</v>
      </c>
      <c r="M18" s="1033"/>
      <c r="N18" s="1033" t="s">
        <v>519</v>
      </c>
      <c r="O18" s="2781"/>
    </row>
    <row r="19" spans="1:18" ht="20.25" customHeight="1">
      <c r="A19" s="2706" t="s">
        <v>219</v>
      </c>
      <c r="B19" s="2706"/>
      <c r="C19" s="1034"/>
      <c r="D19" s="1011">
        <f>SUM(D17:D18)</f>
        <v>23</v>
      </c>
      <c r="E19" s="1011">
        <f t="shared" ref="E19:L19" si="7">SUM(E17:E18)</f>
        <v>49</v>
      </c>
      <c r="F19" s="1011">
        <f t="shared" si="7"/>
        <v>72</v>
      </c>
      <c r="G19" s="1011">
        <f t="shared" si="7"/>
        <v>0</v>
      </c>
      <c r="H19" s="1011">
        <f t="shared" si="7"/>
        <v>0</v>
      </c>
      <c r="I19" s="1011">
        <f t="shared" si="7"/>
        <v>0</v>
      </c>
      <c r="J19" s="1011">
        <f t="shared" si="7"/>
        <v>23</v>
      </c>
      <c r="K19" s="1011">
        <f t="shared" si="7"/>
        <v>49</v>
      </c>
      <c r="L19" s="1011">
        <f t="shared" si="7"/>
        <v>72</v>
      </c>
      <c r="M19" s="1033"/>
      <c r="N19" s="2725" t="s">
        <v>2348</v>
      </c>
      <c r="O19" s="2725"/>
    </row>
    <row r="20" spans="1:18" ht="20.25" customHeight="1">
      <c r="A20" s="2703" t="s">
        <v>61</v>
      </c>
      <c r="B20" s="1055" t="s">
        <v>1281</v>
      </c>
      <c r="C20" s="1055"/>
      <c r="D20" s="1013">
        <v>15</v>
      </c>
      <c r="E20" s="1013">
        <v>16</v>
      </c>
      <c r="F20" s="1013">
        <v>31</v>
      </c>
      <c r="G20" s="1013">
        <v>0</v>
      </c>
      <c r="H20" s="1013">
        <v>0</v>
      </c>
      <c r="I20" s="1013">
        <v>0</v>
      </c>
      <c r="J20" s="1013">
        <f>SUM(G20,D20)</f>
        <v>15</v>
      </c>
      <c r="K20" s="1013">
        <f t="shared" ref="K20:L27" si="8">SUM(H20,E20)</f>
        <v>16</v>
      </c>
      <c r="L20" s="1013">
        <f t="shared" si="8"/>
        <v>31</v>
      </c>
      <c r="M20" s="1248"/>
      <c r="N20" s="1248" t="s">
        <v>1724</v>
      </c>
      <c r="O20" s="3123" t="s">
        <v>485</v>
      </c>
    </row>
    <row r="21" spans="1:18" ht="17.25" customHeight="1">
      <c r="A21" s="2705"/>
      <c r="B21" s="1034" t="s">
        <v>76</v>
      </c>
      <c r="C21" s="1011"/>
      <c r="D21" s="1011">
        <v>14</v>
      </c>
      <c r="E21" s="1011">
        <v>27</v>
      </c>
      <c r="F21" s="1011">
        <v>41</v>
      </c>
      <c r="G21" s="1011">
        <v>0</v>
      </c>
      <c r="H21" s="1011">
        <v>0</v>
      </c>
      <c r="I21" s="1011">
        <v>0</v>
      </c>
      <c r="J21" s="1011">
        <f>SUM(G21,D21)</f>
        <v>14</v>
      </c>
      <c r="K21" s="1011">
        <f t="shared" si="8"/>
        <v>27</v>
      </c>
      <c r="L21" s="1011">
        <f t="shared" si="8"/>
        <v>41</v>
      </c>
      <c r="M21" s="3299" t="s">
        <v>516</v>
      </c>
      <c r="N21" s="3300"/>
      <c r="O21" s="3124"/>
    </row>
    <row r="22" spans="1:18" ht="20.25" customHeight="1">
      <c r="A22" s="2706" t="s">
        <v>219</v>
      </c>
      <c r="B22" s="2706"/>
      <c r="C22" s="1011"/>
      <c r="D22" s="1011">
        <f>SUM(D20:D21)</f>
        <v>29</v>
      </c>
      <c r="E22" s="1011">
        <f t="shared" ref="E22:L22" si="9">SUM(E20:E21)</f>
        <v>43</v>
      </c>
      <c r="F22" s="1011">
        <f t="shared" si="9"/>
        <v>72</v>
      </c>
      <c r="G22" s="1011">
        <f t="shared" si="9"/>
        <v>0</v>
      </c>
      <c r="H22" s="1011">
        <f t="shared" si="9"/>
        <v>0</v>
      </c>
      <c r="I22" s="1011">
        <f t="shared" si="9"/>
        <v>0</v>
      </c>
      <c r="J22" s="1011">
        <f t="shared" si="9"/>
        <v>29</v>
      </c>
      <c r="K22" s="1011">
        <f t="shared" si="9"/>
        <v>43</v>
      </c>
      <c r="L22" s="1011">
        <f t="shared" si="9"/>
        <v>72</v>
      </c>
      <c r="M22" s="1045"/>
      <c r="N22" s="2886" t="s">
        <v>2348</v>
      </c>
      <c r="O22" s="2886"/>
    </row>
    <row r="23" spans="1:18" ht="20.25" customHeight="1">
      <c r="A23" s="2724" t="s">
        <v>239</v>
      </c>
      <c r="B23" s="1034" t="s">
        <v>101</v>
      </c>
      <c r="C23" s="1012"/>
      <c r="D23" s="1011">
        <v>30</v>
      </c>
      <c r="E23" s="1011">
        <v>104</v>
      </c>
      <c r="F23" s="1011">
        <v>134</v>
      </c>
      <c r="G23" s="1011">
        <v>0</v>
      </c>
      <c r="H23" s="1011">
        <v>0</v>
      </c>
      <c r="I23" s="1011">
        <v>0</v>
      </c>
      <c r="J23" s="1011">
        <f>SUM(G23,D23)</f>
        <v>30</v>
      </c>
      <c r="K23" s="1011">
        <f t="shared" si="8"/>
        <v>104</v>
      </c>
      <c r="L23" s="1011">
        <f t="shared" si="8"/>
        <v>134</v>
      </c>
      <c r="M23" s="1249"/>
      <c r="N23" s="1249" t="s">
        <v>1176</v>
      </c>
      <c r="O23" s="3123" t="s">
        <v>1317</v>
      </c>
    </row>
    <row r="24" spans="1:18" ht="20.25" customHeight="1">
      <c r="A24" s="2724"/>
      <c r="B24" s="1034" t="s">
        <v>100</v>
      </c>
      <c r="C24" s="1012"/>
      <c r="D24" s="1011">
        <v>21</v>
      </c>
      <c r="E24" s="1011">
        <v>140</v>
      </c>
      <c r="F24" s="1011">
        <v>161</v>
      </c>
      <c r="G24" s="1011">
        <v>0</v>
      </c>
      <c r="H24" s="1011">
        <v>0</v>
      </c>
      <c r="I24" s="1011">
        <v>0</v>
      </c>
      <c r="J24" s="1011">
        <f t="shared" ref="J24:J27" si="10">SUM(G24,D24)</f>
        <v>21</v>
      </c>
      <c r="K24" s="1011">
        <f t="shared" si="8"/>
        <v>140</v>
      </c>
      <c r="L24" s="1011">
        <f t="shared" si="8"/>
        <v>161</v>
      </c>
      <c r="M24" s="1249"/>
      <c r="N24" s="1250" t="s">
        <v>1175</v>
      </c>
      <c r="O24" s="3294"/>
    </row>
    <row r="25" spans="1:18" ht="20.25" customHeight="1">
      <c r="A25" s="2724"/>
      <c r="B25" s="1034" t="s">
        <v>88</v>
      </c>
      <c r="C25" s="1012"/>
      <c r="D25" s="1011">
        <v>24</v>
      </c>
      <c r="E25" s="1011">
        <v>37</v>
      </c>
      <c r="F25" s="1011">
        <v>61</v>
      </c>
      <c r="G25" s="1011">
        <v>0</v>
      </c>
      <c r="H25" s="1011">
        <v>0</v>
      </c>
      <c r="I25" s="1011">
        <v>0</v>
      </c>
      <c r="J25" s="1011">
        <f t="shared" si="10"/>
        <v>24</v>
      </c>
      <c r="K25" s="1011">
        <f t="shared" si="8"/>
        <v>37</v>
      </c>
      <c r="L25" s="1011">
        <f t="shared" si="8"/>
        <v>61</v>
      </c>
      <c r="M25" s="1249"/>
      <c r="N25" s="1249" t="s">
        <v>538</v>
      </c>
      <c r="O25" s="3294"/>
    </row>
    <row r="26" spans="1:18" ht="20.25" customHeight="1">
      <c r="A26" s="2724"/>
      <c r="B26" s="1852" t="s">
        <v>80</v>
      </c>
      <c r="C26" s="1012"/>
      <c r="D26" s="1011">
        <v>15</v>
      </c>
      <c r="E26" s="1011">
        <v>28</v>
      </c>
      <c r="F26" s="1011">
        <v>43</v>
      </c>
      <c r="G26" s="1011">
        <v>0</v>
      </c>
      <c r="H26" s="1011">
        <v>0</v>
      </c>
      <c r="I26" s="1011">
        <v>0</v>
      </c>
      <c r="J26" s="1011">
        <f t="shared" si="10"/>
        <v>15</v>
      </c>
      <c r="K26" s="1011">
        <f t="shared" si="8"/>
        <v>28</v>
      </c>
      <c r="L26" s="1011">
        <f t="shared" si="8"/>
        <v>43</v>
      </c>
      <c r="M26" s="1249"/>
      <c r="N26" s="1249" t="s">
        <v>1318</v>
      </c>
      <c r="O26" s="3294"/>
      <c r="R26" s="123"/>
    </row>
    <row r="27" spans="1:18" ht="33" customHeight="1">
      <c r="A27" s="2703"/>
      <c r="B27" s="2465" t="s">
        <v>1963</v>
      </c>
      <c r="C27" s="2419"/>
      <c r="D27" s="2444">
        <v>23</v>
      </c>
      <c r="E27" s="2444">
        <v>107</v>
      </c>
      <c r="F27" s="2444">
        <v>130</v>
      </c>
      <c r="G27" s="2444">
        <v>0</v>
      </c>
      <c r="H27" s="2444">
        <v>0</v>
      </c>
      <c r="I27" s="2444">
        <v>0</v>
      </c>
      <c r="J27" s="2444">
        <f t="shared" si="10"/>
        <v>23</v>
      </c>
      <c r="K27" s="2444">
        <f t="shared" si="8"/>
        <v>107</v>
      </c>
      <c r="L27" s="2444">
        <f t="shared" si="8"/>
        <v>130</v>
      </c>
      <c r="M27" s="1873"/>
      <c r="N27" s="2573" t="s">
        <v>540</v>
      </c>
      <c r="O27" s="3294"/>
    </row>
    <row r="28" spans="1:18" ht="20.25" customHeight="1" thickBot="1">
      <c r="A28" s="2728" t="s">
        <v>219</v>
      </c>
      <c r="B28" s="2728"/>
      <c r="C28" s="317"/>
      <c r="D28" s="1466">
        <f>SUM(D23:D27)</f>
        <v>113</v>
      </c>
      <c r="E28" s="1466">
        <f t="shared" ref="E28:L28" si="11">SUM(E23:E27)</f>
        <v>416</v>
      </c>
      <c r="F28" s="1466">
        <f t="shared" si="11"/>
        <v>529</v>
      </c>
      <c r="G28" s="1466">
        <f t="shared" si="11"/>
        <v>0</v>
      </c>
      <c r="H28" s="1466">
        <f t="shared" si="11"/>
        <v>0</v>
      </c>
      <c r="I28" s="1466">
        <f t="shared" si="11"/>
        <v>0</v>
      </c>
      <c r="J28" s="1466">
        <f t="shared" si="11"/>
        <v>113</v>
      </c>
      <c r="K28" s="1466">
        <f t="shared" si="11"/>
        <v>416</v>
      </c>
      <c r="L28" s="1466">
        <f t="shared" si="11"/>
        <v>529</v>
      </c>
      <c r="M28" s="2572"/>
      <c r="N28" s="3288" t="s">
        <v>2348</v>
      </c>
      <c r="O28" s="3288"/>
    </row>
    <row r="29" spans="1:18" ht="26.25" customHeight="1" thickTop="1">
      <c r="A29" s="592"/>
      <c r="B29" s="592"/>
      <c r="C29" s="1055"/>
      <c r="D29" s="1055"/>
      <c r="E29" s="1055"/>
      <c r="F29" s="1055"/>
      <c r="G29" s="1055"/>
      <c r="H29" s="1055"/>
      <c r="I29" s="1055"/>
      <c r="J29" s="1055"/>
      <c r="K29" s="1055"/>
      <c r="L29" s="1055"/>
      <c r="M29" s="1102"/>
      <c r="N29" s="1102"/>
      <c r="O29" s="1251"/>
    </row>
    <row r="30" spans="1:18" s="864" customFormat="1" ht="26.25" customHeight="1" thickBot="1">
      <c r="A30" s="3405" t="s">
        <v>2288</v>
      </c>
      <c r="B30" s="3405"/>
      <c r="C30" s="1016"/>
      <c r="D30" s="1013"/>
      <c r="E30" s="1013"/>
      <c r="F30" s="1013"/>
      <c r="G30" s="1013"/>
      <c r="H30" s="1013"/>
      <c r="I30" s="1013"/>
      <c r="J30" s="1013"/>
      <c r="K30" s="1013"/>
      <c r="L30" s="1013"/>
      <c r="M30" s="1102"/>
      <c r="N30" s="1102"/>
      <c r="O30" s="1252" t="s">
        <v>2152</v>
      </c>
    </row>
    <row r="31" spans="1:18" s="864" customFormat="1" ht="12" customHeight="1" thickTop="1">
      <c r="A31" s="2695" t="s">
        <v>53</v>
      </c>
      <c r="B31" s="2695" t="s">
        <v>54</v>
      </c>
      <c r="C31" s="2695" t="s">
        <v>55</v>
      </c>
      <c r="D31" s="2695" t="s">
        <v>45</v>
      </c>
      <c r="E31" s="2695"/>
      <c r="F31" s="2695"/>
      <c r="G31" s="2695" t="s">
        <v>46</v>
      </c>
      <c r="H31" s="2695"/>
      <c r="I31" s="2695"/>
      <c r="J31" s="2695" t="s">
        <v>905</v>
      </c>
      <c r="K31" s="2695"/>
      <c r="L31" s="2695"/>
      <c r="M31" s="2826" t="s">
        <v>503</v>
      </c>
      <c r="N31" s="2826" t="s">
        <v>509</v>
      </c>
      <c r="O31" s="2826" t="s">
        <v>502</v>
      </c>
    </row>
    <row r="32" spans="1:18" s="864" customFormat="1" ht="12" customHeight="1">
      <c r="A32" s="2690"/>
      <c r="B32" s="2690"/>
      <c r="C32" s="2690"/>
      <c r="D32" s="2690" t="s">
        <v>1673</v>
      </c>
      <c r="E32" s="2690"/>
      <c r="F32" s="2690"/>
      <c r="G32" s="2690" t="s">
        <v>463</v>
      </c>
      <c r="H32" s="2690"/>
      <c r="I32" s="2690"/>
      <c r="J32" s="2690" t="s">
        <v>464</v>
      </c>
      <c r="K32" s="2690"/>
      <c r="L32" s="2690"/>
      <c r="M32" s="2827"/>
      <c r="N32" s="2827"/>
      <c r="O32" s="2827"/>
    </row>
    <row r="33" spans="1:19" s="864" customFormat="1" ht="12" customHeight="1">
      <c r="A33" s="2690"/>
      <c r="B33" s="2690"/>
      <c r="C33" s="2690"/>
      <c r="D33" s="739" t="s">
        <v>931</v>
      </c>
      <c r="E33" s="739" t="s">
        <v>1126</v>
      </c>
      <c r="F33" s="1374" t="s">
        <v>954</v>
      </c>
      <c r="G33" s="739" t="s">
        <v>931</v>
      </c>
      <c r="H33" s="739" t="s">
        <v>1126</v>
      </c>
      <c r="I33" s="1374" t="s">
        <v>954</v>
      </c>
      <c r="J33" s="739" t="s">
        <v>931</v>
      </c>
      <c r="K33" s="739" t="s">
        <v>1126</v>
      </c>
      <c r="L33" s="1374" t="s">
        <v>954</v>
      </c>
      <c r="M33" s="2827"/>
      <c r="N33" s="2827"/>
      <c r="O33" s="2827"/>
    </row>
    <row r="34" spans="1:19" s="864" customFormat="1" ht="12" customHeight="1" thickBot="1">
      <c r="A34" s="2707"/>
      <c r="B34" s="2707"/>
      <c r="C34" s="2707"/>
      <c r="D34" s="415" t="s">
        <v>934</v>
      </c>
      <c r="E34" s="415" t="s">
        <v>935</v>
      </c>
      <c r="F34" s="415" t="s">
        <v>936</v>
      </c>
      <c r="G34" s="415" t="s">
        <v>934</v>
      </c>
      <c r="H34" s="415" t="s">
        <v>935</v>
      </c>
      <c r="I34" s="415" t="s">
        <v>936</v>
      </c>
      <c r="J34" s="415" t="s">
        <v>934</v>
      </c>
      <c r="K34" s="415" t="s">
        <v>935</v>
      </c>
      <c r="L34" s="415" t="s">
        <v>936</v>
      </c>
      <c r="M34" s="2828"/>
      <c r="N34" s="2828"/>
      <c r="O34" s="2828"/>
    </row>
    <row r="35" spans="1:19" ht="28.5" customHeight="1">
      <c r="A35" s="2715" t="s">
        <v>1319</v>
      </c>
      <c r="B35" s="1019" t="s">
        <v>87</v>
      </c>
      <c r="C35" s="1019"/>
      <c r="D35" s="1039">
        <v>75</v>
      </c>
      <c r="E35" s="1039">
        <v>24</v>
      </c>
      <c r="F35" s="1039">
        <v>99</v>
      </c>
      <c r="G35" s="1039">
        <v>0</v>
      </c>
      <c r="H35" s="1039">
        <v>0</v>
      </c>
      <c r="I35" s="1039">
        <v>0</v>
      </c>
      <c r="J35" s="863">
        <f>SUM(G35,D35)</f>
        <v>75</v>
      </c>
      <c r="K35" s="863">
        <f t="shared" ref="K35:L44" si="12">SUM(H35,E35)</f>
        <v>24</v>
      </c>
      <c r="L35" s="863">
        <f t="shared" si="12"/>
        <v>99</v>
      </c>
      <c r="M35" s="1081"/>
      <c r="N35" s="865" t="s">
        <v>529</v>
      </c>
      <c r="O35" s="3403" t="s">
        <v>527</v>
      </c>
    </row>
    <row r="36" spans="1:19" ht="27.75" customHeight="1">
      <c r="A36" s="2705"/>
      <c r="B36" s="1011" t="s">
        <v>97</v>
      </c>
      <c r="C36" s="1011"/>
      <c r="D36" s="1034">
        <v>64</v>
      </c>
      <c r="E36" s="1034">
        <v>27</v>
      </c>
      <c r="F36" s="1034">
        <v>91</v>
      </c>
      <c r="G36" s="1034">
        <v>0</v>
      </c>
      <c r="H36" s="1034">
        <v>0</v>
      </c>
      <c r="I36" s="1034">
        <v>0</v>
      </c>
      <c r="J36" s="461">
        <f t="shared" ref="J36:J37" si="13">SUM(G36,D36)</f>
        <v>64</v>
      </c>
      <c r="K36" s="461">
        <f t="shared" si="12"/>
        <v>27</v>
      </c>
      <c r="L36" s="461">
        <f t="shared" si="12"/>
        <v>91</v>
      </c>
      <c r="M36" s="1249"/>
      <c r="N36" s="1249" t="s">
        <v>533</v>
      </c>
      <c r="O36" s="3404"/>
    </row>
    <row r="37" spans="1:19" ht="24" customHeight="1">
      <c r="A37" s="2706" t="s">
        <v>219</v>
      </c>
      <c r="B37" s="2706"/>
      <c r="C37" s="1011"/>
      <c r="D37" s="1034">
        <f>SUM(D35:D36)</f>
        <v>139</v>
      </c>
      <c r="E37" s="1034">
        <f t="shared" ref="E37:I37" si="14">SUM(E35:E36)</f>
        <v>51</v>
      </c>
      <c r="F37" s="1034">
        <f t="shared" si="14"/>
        <v>190</v>
      </c>
      <c r="G37" s="1034">
        <f t="shared" si="14"/>
        <v>0</v>
      </c>
      <c r="H37" s="1034">
        <f t="shared" si="14"/>
        <v>0</v>
      </c>
      <c r="I37" s="1034">
        <f t="shared" si="14"/>
        <v>0</v>
      </c>
      <c r="J37" s="461">
        <f t="shared" si="13"/>
        <v>139</v>
      </c>
      <c r="K37" s="461">
        <f t="shared" si="12"/>
        <v>51</v>
      </c>
      <c r="L37" s="461">
        <f t="shared" si="12"/>
        <v>190</v>
      </c>
      <c r="M37" s="1249"/>
      <c r="N37" s="3297" t="s">
        <v>2348</v>
      </c>
      <c r="O37" s="3297"/>
    </row>
    <row r="38" spans="1:19" ht="28.5" customHeight="1">
      <c r="A38" s="2703" t="s">
        <v>29</v>
      </c>
      <c r="B38" s="1011" t="s">
        <v>100</v>
      </c>
      <c r="C38" s="1011"/>
      <c r="D38" s="1034">
        <v>20</v>
      </c>
      <c r="E38" s="1034">
        <v>79</v>
      </c>
      <c r="F38" s="1034">
        <v>99</v>
      </c>
      <c r="G38" s="1034">
        <v>0</v>
      </c>
      <c r="H38" s="1034">
        <v>0</v>
      </c>
      <c r="I38" s="1034">
        <v>0</v>
      </c>
      <c r="J38" s="1034">
        <f>SUM(G38,D38)</f>
        <v>20</v>
      </c>
      <c r="K38" s="1034">
        <f t="shared" si="12"/>
        <v>79</v>
      </c>
      <c r="L38" s="1034">
        <f t="shared" si="12"/>
        <v>99</v>
      </c>
      <c r="M38" s="1249"/>
      <c r="N38" s="1250" t="s">
        <v>1175</v>
      </c>
      <c r="O38" s="2703" t="s">
        <v>1315</v>
      </c>
    </row>
    <row r="39" spans="1:19" ht="24" customHeight="1">
      <c r="A39" s="2704"/>
      <c r="B39" s="1011" t="s">
        <v>101</v>
      </c>
      <c r="C39" s="1011"/>
      <c r="D39" s="1034">
        <v>29</v>
      </c>
      <c r="E39" s="1034">
        <v>53</v>
      </c>
      <c r="F39" s="1034">
        <v>82</v>
      </c>
      <c r="G39" s="1034">
        <v>0</v>
      </c>
      <c r="H39" s="1034">
        <v>0</v>
      </c>
      <c r="I39" s="1034">
        <v>0</v>
      </c>
      <c r="J39" s="1034">
        <f t="shared" ref="J39:J44" si="15">SUM(G39,D39)</f>
        <v>29</v>
      </c>
      <c r="K39" s="1034">
        <f t="shared" si="12"/>
        <v>53</v>
      </c>
      <c r="L39" s="1034">
        <f t="shared" si="12"/>
        <v>82</v>
      </c>
      <c r="M39" s="1249"/>
      <c r="N39" s="1249" t="s">
        <v>1176</v>
      </c>
      <c r="O39" s="2704"/>
    </row>
    <row r="40" spans="1:19" ht="21.75" customHeight="1">
      <c r="A40" s="2704"/>
      <c r="B40" s="1011" t="s">
        <v>80</v>
      </c>
      <c r="C40" s="1011"/>
      <c r="D40" s="1034">
        <v>36</v>
      </c>
      <c r="E40" s="1034">
        <v>48</v>
      </c>
      <c r="F40" s="1034">
        <v>84</v>
      </c>
      <c r="G40" s="1034">
        <v>0</v>
      </c>
      <c r="H40" s="1034">
        <v>0</v>
      </c>
      <c r="I40" s="1034">
        <v>0</v>
      </c>
      <c r="J40" s="1034">
        <f t="shared" si="15"/>
        <v>36</v>
      </c>
      <c r="K40" s="1034">
        <f t="shared" si="12"/>
        <v>48</v>
      </c>
      <c r="L40" s="1034">
        <f t="shared" si="12"/>
        <v>84</v>
      </c>
      <c r="M40" s="1249"/>
      <c r="N40" s="1249" t="s">
        <v>1318</v>
      </c>
      <c r="O40" s="2704"/>
    </row>
    <row r="41" spans="1:19" ht="21.75" customHeight="1">
      <c r="A41" s="2704"/>
      <c r="B41" s="1011" t="s">
        <v>63</v>
      </c>
      <c r="C41" s="1011"/>
      <c r="D41" s="1034">
        <v>13</v>
      </c>
      <c r="E41" s="1034">
        <v>27</v>
      </c>
      <c r="F41" s="1034">
        <v>40</v>
      </c>
      <c r="G41" s="1034">
        <v>0</v>
      </c>
      <c r="H41" s="1034">
        <v>0</v>
      </c>
      <c r="I41" s="1034">
        <v>0</v>
      </c>
      <c r="J41" s="1034">
        <f t="shared" si="15"/>
        <v>13</v>
      </c>
      <c r="K41" s="1034">
        <f t="shared" si="12"/>
        <v>27</v>
      </c>
      <c r="L41" s="1034">
        <f t="shared" si="12"/>
        <v>40</v>
      </c>
      <c r="M41" s="1249"/>
      <c r="N41" s="1249" t="s">
        <v>1320</v>
      </c>
      <c r="O41" s="2704"/>
    </row>
    <row r="42" spans="1:19" ht="28.5" customHeight="1">
      <c r="A42" s="2704"/>
      <c r="B42" s="1011" t="s">
        <v>89</v>
      </c>
      <c r="C42" s="911"/>
      <c r="D42" s="1034">
        <v>57</v>
      </c>
      <c r="E42" s="1034">
        <v>33</v>
      </c>
      <c r="F42" s="1034">
        <v>90</v>
      </c>
      <c r="G42" s="1034">
        <v>0</v>
      </c>
      <c r="H42" s="1034">
        <v>0</v>
      </c>
      <c r="I42" s="1034">
        <v>0</v>
      </c>
      <c r="J42" s="1034">
        <f t="shared" si="15"/>
        <v>57</v>
      </c>
      <c r="K42" s="1034">
        <f t="shared" si="12"/>
        <v>33</v>
      </c>
      <c r="L42" s="1034">
        <f t="shared" si="12"/>
        <v>90</v>
      </c>
      <c r="M42" s="1249"/>
      <c r="N42" s="1249" t="s">
        <v>539</v>
      </c>
      <c r="O42" s="2704"/>
    </row>
    <row r="43" spans="1:19" ht="36" customHeight="1">
      <c r="A43" s="2704"/>
      <c r="B43" s="1011" t="s">
        <v>1285</v>
      </c>
      <c r="C43" s="1011"/>
      <c r="D43" s="1034">
        <v>45</v>
      </c>
      <c r="E43" s="1034">
        <v>68</v>
      </c>
      <c r="F43" s="1034">
        <v>113</v>
      </c>
      <c r="G43" s="1034">
        <v>0</v>
      </c>
      <c r="H43" s="1034">
        <v>0</v>
      </c>
      <c r="I43" s="1034">
        <v>0</v>
      </c>
      <c r="J43" s="1034">
        <f t="shared" si="15"/>
        <v>45</v>
      </c>
      <c r="K43" s="1034">
        <f t="shared" si="12"/>
        <v>68</v>
      </c>
      <c r="L43" s="1034">
        <f t="shared" si="12"/>
        <v>113</v>
      </c>
      <c r="M43" s="1249"/>
      <c r="N43" s="1080" t="s">
        <v>602</v>
      </c>
      <c r="O43" s="2704"/>
    </row>
    <row r="44" spans="1:19" ht="22.5" customHeight="1">
      <c r="A44" s="2705"/>
      <c r="B44" s="1011" t="s">
        <v>1321</v>
      </c>
      <c r="C44" s="1011"/>
      <c r="D44" s="1034">
        <v>4</v>
      </c>
      <c r="E44" s="1034">
        <v>30</v>
      </c>
      <c r="F44" s="1034">
        <v>34</v>
      </c>
      <c r="G44" s="1034">
        <v>0</v>
      </c>
      <c r="H44" s="1034">
        <v>0</v>
      </c>
      <c r="I44" s="1034">
        <v>0</v>
      </c>
      <c r="J44" s="1034">
        <f t="shared" si="15"/>
        <v>4</v>
      </c>
      <c r="K44" s="1034">
        <f t="shared" si="12"/>
        <v>30</v>
      </c>
      <c r="L44" s="1034">
        <f t="shared" si="12"/>
        <v>34</v>
      </c>
      <c r="M44" s="1249"/>
      <c r="N44" s="1249" t="s">
        <v>1731</v>
      </c>
      <c r="O44" s="2705"/>
    </row>
    <row r="45" spans="1:19" ht="24.75" customHeight="1">
      <c r="A45" s="2706" t="s">
        <v>219</v>
      </c>
      <c r="B45" s="2706"/>
      <c r="C45" s="1011"/>
      <c r="D45" s="1034">
        <f>SUM(D38:D44)</f>
        <v>204</v>
      </c>
      <c r="E45" s="1034">
        <f t="shared" ref="E45:L45" si="16">SUM(E38:E44)</f>
        <v>338</v>
      </c>
      <c r="F45" s="1034">
        <f t="shared" ref="F45" si="17">SUM(D45:E45)</f>
        <v>542</v>
      </c>
      <c r="G45" s="1034">
        <f t="shared" si="16"/>
        <v>0</v>
      </c>
      <c r="H45" s="1034">
        <f t="shared" si="16"/>
        <v>0</v>
      </c>
      <c r="I45" s="1034">
        <f t="shared" si="16"/>
        <v>0</v>
      </c>
      <c r="J45" s="1034">
        <f t="shared" si="16"/>
        <v>204</v>
      </c>
      <c r="K45" s="1034">
        <f t="shared" si="16"/>
        <v>338</v>
      </c>
      <c r="L45" s="1034">
        <f t="shared" si="16"/>
        <v>542</v>
      </c>
      <c r="M45" s="1249"/>
      <c r="N45" s="3297" t="s">
        <v>2348</v>
      </c>
      <c r="O45" s="3297"/>
    </row>
    <row r="46" spans="1:19" ht="28.5" customHeight="1">
      <c r="A46" s="2724" t="s">
        <v>1295</v>
      </c>
      <c r="B46" s="1011" t="s">
        <v>1322</v>
      </c>
      <c r="C46" s="1011"/>
      <c r="D46" s="1034">
        <v>12</v>
      </c>
      <c r="E46" s="1034">
        <v>8</v>
      </c>
      <c r="F46" s="1034">
        <v>20</v>
      </c>
      <c r="G46" s="1034">
        <v>0</v>
      </c>
      <c r="H46" s="1034">
        <v>0</v>
      </c>
      <c r="I46" s="1034">
        <v>0</v>
      </c>
      <c r="J46" s="1034">
        <f>SUM(G46,D46)</f>
        <v>12</v>
      </c>
      <c r="K46" s="1034">
        <f t="shared" ref="K46:L47" si="18">SUM(H46,E46)</f>
        <v>8</v>
      </c>
      <c r="L46" s="1034">
        <f t="shared" si="18"/>
        <v>20</v>
      </c>
      <c r="M46" s="1249"/>
      <c r="N46" s="1165" t="s">
        <v>1730</v>
      </c>
      <c r="O46" s="3123" t="s">
        <v>1260</v>
      </c>
      <c r="S46" s="593"/>
    </row>
    <row r="47" spans="1:19" ht="28.5" customHeight="1">
      <c r="A47" s="2724"/>
      <c r="B47" s="1011" t="s">
        <v>172</v>
      </c>
      <c r="C47" s="1011"/>
      <c r="D47" s="1034">
        <v>11</v>
      </c>
      <c r="E47" s="1034">
        <v>5</v>
      </c>
      <c r="F47" s="1034">
        <v>16</v>
      </c>
      <c r="G47" s="1034">
        <v>0</v>
      </c>
      <c r="H47" s="1034">
        <v>0</v>
      </c>
      <c r="I47" s="1034">
        <v>0</v>
      </c>
      <c r="J47" s="1034">
        <f>SUM(G47,D47)</f>
        <v>11</v>
      </c>
      <c r="K47" s="1034">
        <f t="shared" si="18"/>
        <v>5</v>
      </c>
      <c r="L47" s="1034">
        <f t="shared" si="18"/>
        <v>16</v>
      </c>
      <c r="M47" s="1249"/>
      <c r="N47" s="1165" t="s">
        <v>622</v>
      </c>
      <c r="O47" s="3124"/>
    </row>
    <row r="48" spans="1:19" ht="28.5" customHeight="1">
      <c r="A48" s="2706" t="s">
        <v>219</v>
      </c>
      <c r="B48" s="2706"/>
      <c r="C48" s="1011"/>
      <c r="D48" s="1034">
        <f>SUM(D46:D47)</f>
        <v>23</v>
      </c>
      <c r="E48" s="1852">
        <f t="shared" ref="E48:L48" si="19">SUM(E46:E47)</f>
        <v>13</v>
      </c>
      <c r="F48" s="1852">
        <f t="shared" si="19"/>
        <v>36</v>
      </c>
      <c r="G48" s="1852">
        <f t="shared" si="19"/>
        <v>0</v>
      </c>
      <c r="H48" s="1852">
        <f t="shared" si="19"/>
        <v>0</v>
      </c>
      <c r="I48" s="1852">
        <f t="shared" si="19"/>
        <v>0</v>
      </c>
      <c r="J48" s="1852">
        <f t="shared" si="19"/>
        <v>23</v>
      </c>
      <c r="K48" s="1852">
        <f t="shared" si="19"/>
        <v>13</v>
      </c>
      <c r="L48" s="1852">
        <f t="shared" si="19"/>
        <v>36</v>
      </c>
      <c r="M48" s="1249"/>
      <c r="N48" s="3297" t="s">
        <v>2348</v>
      </c>
      <c r="O48" s="3297"/>
    </row>
    <row r="49" spans="1:18" ht="25.5" customHeight="1">
      <c r="A49" s="2421" t="s">
        <v>68</v>
      </c>
      <c r="B49" s="1011" t="s">
        <v>70</v>
      </c>
      <c r="C49" s="1011"/>
      <c r="D49" s="1034">
        <v>74</v>
      </c>
      <c r="E49" s="1034">
        <v>59</v>
      </c>
      <c r="F49" s="1034">
        <v>133</v>
      </c>
      <c r="G49" s="1034">
        <v>0</v>
      </c>
      <c r="H49" s="1034">
        <v>0</v>
      </c>
      <c r="I49" s="1034">
        <v>0</v>
      </c>
      <c r="J49" s="1034">
        <f>SUM(G49,D49)</f>
        <v>74</v>
      </c>
      <c r="K49" s="1034">
        <f t="shared" ref="K49:L49" si="20">SUM(H49,E49)</f>
        <v>59</v>
      </c>
      <c r="L49" s="1034">
        <f t="shared" si="20"/>
        <v>133</v>
      </c>
      <c r="M49" s="1249"/>
      <c r="N49" s="1249" t="s">
        <v>506</v>
      </c>
      <c r="O49" s="2574" t="s">
        <v>496</v>
      </c>
    </row>
    <row r="50" spans="1:18" ht="25.5" customHeight="1">
      <c r="A50" s="2421" t="s">
        <v>170</v>
      </c>
      <c r="B50" s="2444"/>
      <c r="C50" s="2444"/>
      <c r="D50" s="2465">
        <v>28</v>
      </c>
      <c r="E50" s="2465">
        <v>26</v>
      </c>
      <c r="F50" s="2465">
        <v>54</v>
      </c>
      <c r="G50" s="2465">
        <v>0</v>
      </c>
      <c r="H50" s="2465">
        <v>0</v>
      </c>
      <c r="I50" s="2465">
        <v>0</v>
      </c>
      <c r="J50" s="2465">
        <f>SUM(G50,D50)</f>
        <v>28</v>
      </c>
      <c r="K50" s="2465">
        <f t="shared" ref="K50" si="21">SUM(H50,E50)</f>
        <v>26</v>
      </c>
      <c r="L50" s="2465">
        <f t="shared" ref="L50" si="22">SUM(I50,F50)</f>
        <v>54</v>
      </c>
      <c r="M50" s="1873"/>
      <c r="N50" s="1873"/>
      <c r="O50" s="2574" t="s">
        <v>497</v>
      </c>
    </row>
    <row r="51" spans="1:18" ht="25.5" customHeight="1" thickBot="1">
      <c r="A51" s="2971" t="s">
        <v>50</v>
      </c>
      <c r="B51" s="2971"/>
      <c r="C51" s="2971"/>
      <c r="D51" s="317">
        <f>SUM(D49:D50,D48,D45,D37,D28,D22,D19,D16,D12,D11,D10,D9)</f>
        <v>733</v>
      </c>
      <c r="E51" s="317">
        <f t="shared" ref="E51:L51" si="23">SUM(E49:E50,E48,E45,E37,E28,E22,E19,E16,E12,E11,E10,E9)</f>
        <v>1126</v>
      </c>
      <c r="F51" s="317">
        <f t="shared" si="23"/>
        <v>1859</v>
      </c>
      <c r="G51" s="317">
        <f t="shared" si="23"/>
        <v>0</v>
      </c>
      <c r="H51" s="317">
        <f t="shared" si="23"/>
        <v>0</v>
      </c>
      <c r="I51" s="317">
        <f t="shared" si="23"/>
        <v>0</v>
      </c>
      <c r="J51" s="317">
        <f t="shared" si="23"/>
        <v>733</v>
      </c>
      <c r="K51" s="317">
        <f t="shared" si="23"/>
        <v>1126</v>
      </c>
      <c r="L51" s="317">
        <f t="shared" si="23"/>
        <v>1859</v>
      </c>
      <c r="M51" s="3402" t="s">
        <v>500</v>
      </c>
      <c r="N51" s="3402"/>
      <c r="O51" s="3402"/>
    </row>
    <row r="52" spans="1:18" ht="15.75" customHeight="1" thickTop="1">
      <c r="A52" s="35"/>
      <c r="B52" s="35"/>
      <c r="C52" s="35"/>
      <c r="D52" s="594"/>
      <c r="E52" s="594"/>
      <c r="F52" s="594"/>
      <c r="G52" s="594"/>
      <c r="H52" s="594"/>
      <c r="I52" s="594"/>
      <c r="J52" s="594"/>
      <c r="K52" s="594"/>
      <c r="L52" s="594"/>
      <c r="M52" s="1253"/>
      <c r="N52" s="1253"/>
      <c r="O52" s="1253"/>
    </row>
    <row r="53" spans="1:18" ht="15.75" customHeight="1">
      <c r="A53" s="35"/>
      <c r="B53" s="35"/>
      <c r="C53" s="35"/>
      <c r="D53" s="594"/>
      <c r="E53" s="594"/>
      <c r="F53" s="594"/>
      <c r="G53" s="594"/>
      <c r="H53" s="594"/>
      <c r="I53" s="594"/>
      <c r="J53" s="594"/>
      <c r="K53" s="594"/>
      <c r="L53" s="594"/>
      <c r="M53" s="131"/>
      <c r="N53" s="131"/>
      <c r="O53" s="131"/>
    </row>
    <row r="54" spans="1:18" ht="15.75" customHeight="1">
      <c r="A54" s="35"/>
      <c r="B54" s="35"/>
      <c r="C54" s="35"/>
      <c r="D54" s="594"/>
      <c r="E54" s="594"/>
      <c r="F54" s="594"/>
      <c r="G54" s="594"/>
      <c r="H54" s="594"/>
      <c r="I54" s="594"/>
      <c r="J54" s="594"/>
      <c r="K54" s="594"/>
      <c r="L54" s="594"/>
      <c r="M54" s="131"/>
      <c r="N54" s="131"/>
      <c r="O54" s="131"/>
    </row>
    <row r="55" spans="1:18" s="864" customFormat="1" ht="26.25" customHeight="1" thickBot="1">
      <c r="A55" s="3405" t="s">
        <v>2288</v>
      </c>
      <c r="B55" s="3405"/>
      <c r="C55" s="2186"/>
      <c r="D55" s="2159"/>
      <c r="E55" s="2159"/>
      <c r="F55" s="2159"/>
      <c r="G55" s="2159"/>
      <c r="H55" s="2159"/>
      <c r="I55" s="2159"/>
      <c r="J55" s="2159"/>
      <c r="K55" s="2159"/>
      <c r="L55" s="2159"/>
      <c r="M55" s="1102"/>
      <c r="N55" s="1102"/>
      <c r="O55" s="1252" t="s">
        <v>2152</v>
      </c>
    </row>
    <row r="56" spans="1:18" s="864" customFormat="1" ht="26.25" customHeight="1" thickTop="1">
      <c r="A56" s="2695" t="s">
        <v>53</v>
      </c>
      <c r="B56" s="2695" t="s">
        <v>54</v>
      </c>
      <c r="C56" s="2695" t="s">
        <v>55</v>
      </c>
      <c r="D56" s="2695" t="s">
        <v>45</v>
      </c>
      <c r="E56" s="2695"/>
      <c r="F56" s="2695"/>
      <c r="G56" s="2695" t="s">
        <v>46</v>
      </c>
      <c r="H56" s="2695"/>
      <c r="I56" s="2695"/>
      <c r="J56" s="2695" t="s">
        <v>905</v>
      </c>
      <c r="K56" s="2695"/>
      <c r="L56" s="2695"/>
      <c r="M56" s="2826" t="s">
        <v>503</v>
      </c>
      <c r="N56" s="2826" t="s">
        <v>509</v>
      </c>
      <c r="O56" s="2826" t="s">
        <v>502</v>
      </c>
    </row>
    <row r="57" spans="1:18" s="864" customFormat="1" ht="23.25" customHeight="1">
      <c r="A57" s="2690"/>
      <c r="B57" s="2690"/>
      <c r="C57" s="2690"/>
      <c r="D57" s="2690" t="s">
        <v>1673</v>
      </c>
      <c r="E57" s="2690"/>
      <c r="F57" s="2690"/>
      <c r="G57" s="2690" t="s">
        <v>463</v>
      </c>
      <c r="H57" s="2690"/>
      <c r="I57" s="2690"/>
      <c r="J57" s="2690" t="s">
        <v>464</v>
      </c>
      <c r="K57" s="2690"/>
      <c r="L57" s="2690"/>
      <c r="M57" s="2827"/>
      <c r="N57" s="2827"/>
      <c r="O57" s="2827"/>
    </row>
    <row r="58" spans="1:18" s="864" customFormat="1" ht="23.25" customHeight="1">
      <c r="A58" s="2690"/>
      <c r="B58" s="2690"/>
      <c r="C58" s="2690"/>
      <c r="D58" s="739" t="s">
        <v>931</v>
      </c>
      <c r="E58" s="739" t="s">
        <v>1126</v>
      </c>
      <c r="F58" s="1869" t="s">
        <v>954</v>
      </c>
      <c r="G58" s="739" t="s">
        <v>931</v>
      </c>
      <c r="H58" s="739" t="s">
        <v>1126</v>
      </c>
      <c r="I58" s="1869" t="s">
        <v>954</v>
      </c>
      <c r="J58" s="739" t="s">
        <v>931</v>
      </c>
      <c r="K58" s="739" t="s">
        <v>1126</v>
      </c>
      <c r="L58" s="1869" t="s">
        <v>954</v>
      </c>
      <c r="M58" s="2827"/>
      <c r="N58" s="2827"/>
      <c r="O58" s="2827"/>
    </row>
    <row r="59" spans="1:18" s="864" customFormat="1" ht="18.75" customHeight="1" thickBot="1">
      <c r="A59" s="2707"/>
      <c r="B59" s="2707"/>
      <c r="C59" s="2707"/>
      <c r="D59" s="415" t="s">
        <v>934</v>
      </c>
      <c r="E59" s="415" t="s">
        <v>935</v>
      </c>
      <c r="F59" s="415" t="s">
        <v>936</v>
      </c>
      <c r="G59" s="415" t="s">
        <v>934</v>
      </c>
      <c r="H59" s="415" t="s">
        <v>935</v>
      </c>
      <c r="I59" s="415" t="s">
        <v>936</v>
      </c>
      <c r="J59" s="415" t="s">
        <v>934</v>
      </c>
      <c r="K59" s="415" t="s">
        <v>935</v>
      </c>
      <c r="L59" s="415" t="s">
        <v>936</v>
      </c>
      <c r="M59" s="2828"/>
      <c r="N59" s="2828"/>
      <c r="O59" s="2828"/>
    </row>
    <row r="60" spans="1:18" s="1" customFormat="1" ht="28.5" customHeight="1">
      <c r="A60" s="996" t="s">
        <v>51</v>
      </c>
      <c r="B60" s="996"/>
      <c r="C60" s="996"/>
      <c r="D60" s="996"/>
      <c r="E60" s="996"/>
      <c r="F60" s="996"/>
      <c r="G60" s="996"/>
      <c r="H60" s="996"/>
      <c r="I60" s="996"/>
      <c r="J60" s="996"/>
      <c r="K60" s="793"/>
      <c r="L60" s="996"/>
      <c r="M60" s="793"/>
      <c r="N60" s="996"/>
      <c r="O60" s="793" t="s">
        <v>582</v>
      </c>
    </row>
    <row r="61" spans="1:18" ht="23.25" customHeight="1">
      <c r="A61" s="2724" t="s">
        <v>239</v>
      </c>
      <c r="B61" s="1870" t="s">
        <v>100</v>
      </c>
      <c r="C61" s="1863"/>
      <c r="D61" s="1865">
        <v>42</v>
      </c>
      <c r="E61" s="1865">
        <v>59</v>
      </c>
      <c r="F61" s="1865">
        <v>101</v>
      </c>
      <c r="G61" s="1865">
        <v>0</v>
      </c>
      <c r="H61" s="1865">
        <v>0</v>
      </c>
      <c r="I61" s="1865">
        <v>0</v>
      </c>
      <c r="J61" s="1865">
        <f t="shared" ref="J61:J63" si="24">SUM(G61,D61)</f>
        <v>42</v>
      </c>
      <c r="K61" s="1865">
        <f t="shared" ref="K61:K63" si="25">SUM(H61,E61)</f>
        <v>59</v>
      </c>
      <c r="L61" s="1865">
        <f t="shared" ref="L61:L63" si="26">SUM(I61,F61)</f>
        <v>101</v>
      </c>
      <c r="M61" s="1249"/>
      <c r="N61" s="1250" t="s">
        <v>1175</v>
      </c>
      <c r="O61" s="3294" t="s">
        <v>1621</v>
      </c>
    </row>
    <row r="62" spans="1:18" ht="23.25" customHeight="1">
      <c r="A62" s="2724"/>
      <c r="B62" s="1870" t="s">
        <v>101</v>
      </c>
      <c r="C62" s="1863"/>
      <c r="D62" s="1865">
        <v>32</v>
      </c>
      <c r="E62" s="1865">
        <v>43</v>
      </c>
      <c r="F62" s="1865">
        <v>75</v>
      </c>
      <c r="G62" s="1865">
        <v>0</v>
      </c>
      <c r="H62" s="1865">
        <v>0</v>
      </c>
      <c r="I62" s="1865">
        <v>0</v>
      </c>
      <c r="J62" s="1865">
        <f t="shared" si="24"/>
        <v>32</v>
      </c>
      <c r="K62" s="1865">
        <f t="shared" si="25"/>
        <v>43</v>
      </c>
      <c r="L62" s="1865">
        <f t="shared" si="26"/>
        <v>75</v>
      </c>
      <c r="M62" s="1249"/>
      <c r="N62" s="1249" t="s">
        <v>1176</v>
      </c>
      <c r="O62" s="3294"/>
    </row>
    <row r="63" spans="1:18" ht="23.25" customHeight="1">
      <c r="A63" s="2724"/>
      <c r="B63" s="1870" t="s">
        <v>80</v>
      </c>
      <c r="C63" s="1863"/>
      <c r="D63" s="1865">
        <v>29</v>
      </c>
      <c r="E63" s="1865">
        <v>11</v>
      </c>
      <c r="F63" s="1865">
        <v>40</v>
      </c>
      <c r="G63" s="1865">
        <v>0</v>
      </c>
      <c r="H63" s="1865">
        <v>0</v>
      </c>
      <c r="I63" s="1865">
        <v>0</v>
      </c>
      <c r="J63" s="1865">
        <f t="shared" si="24"/>
        <v>29</v>
      </c>
      <c r="K63" s="1865">
        <f t="shared" si="25"/>
        <v>11</v>
      </c>
      <c r="L63" s="1865">
        <f t="shared" si="26"/>
        <v>40</v>
      </c>
      <c r="M63" s="1249"/>
      <c r="N63" s="1249" t="s">
        <v>1318</v>
      </c>
      <c r="O63" s="3294"/>
      <c r="R63" s="123"/>
    </row>
    <row r="64" spans="1:18" ht="26.25" customHeight="1">
      <c r="A64" s="2706" t="s">
        <v>219</v>
      </c>
      <c r="B64" s="2706"/>
      <c r="C64" s="1865"/>
      <c r="D64" s="1870">
        <f>SUM(D61:D63)</f>
        <v>103</v>
      </c>
      <c r="E64" s="1870">
        <f t="shared" ref="E64:L64" si="27">SUM(E61:E63)</f>
        <v>113</v>
      </c>
      <c r="F64" s="1870">
        <f t="shared" si="27"/>
        <v>216</v>
      </c>
      <c r="G64" s="1870">
        <f t="shared" si="27"/>
        <v>0</v>
      </c>
      <c r="H64" s="1870">
        <f t="shared" si="27"/>
        <v>0</v>
      </c>
      <c r="I64" s="1870">
        <f t="shared" si="27"/>
        <v>0</v>
      </c>
      <c r="J64" s="1870">
        <f t="shared" si="27"/>
        <v>103</v>
      </c>
      <c r="K64" s="1870">
        <f t="shared" si="27"/>
        <v>113</v>
      </c>
      <c r="L64" s="1870">
        <f t="shared" si="27"/>
        <v>216</v>
      </c>
      <c r="M64" s="1249"/>
      <c r="N64" s="3297" t="s">
        <v>2348</v>
      </c>
      <c r="O64" s="3297"/>
    </row>
    <row r="65" spans="1:15" ht="28.5" customHeight="1">
      <c r="A65" s="2421" t="s">
        <v>1319</v>
      </c>
      <c r="B65" s="1865" t="s">
        <v>87</v>
      </c>
      <c r="C65" s="1865"/>
      <c r="D65" s="1870">
        <v>92</v>
      </c>
      <c r="E65" s="1870">
        <v>20</v>
      </c>
      <c r="F65" s="1870">
        <v>112</v>
      </c>
      <c r="G65" s="1870">
        <v>0</v>
      </c>
      <c r="H65" s="1870">
        <v>0</v>
      </c>
      <c r="I65" s="1870">
        <v>0</v>
      </c>
      <c r="J65" s="1870">
        <f>SUM(D65,G65)</f>
        <v>92</v>
      </c>
      <c r="K65" s="1870">
        <f t="shared" ref="K65:L65" si="28">SUM(E65,H65)</f>
        <v>20</v>
      </c>
      <c r="L65" s="1870">
        <f t="shared" si="28"/>
        <v>112</v>
      </c>
      <c r="M65" s="1249"/>
      <c r="N65" s="1249" t="s">
        <v>529</v>
      </c>
      <c r="O65" s="2574" t="s">
        <v>527</v>
      </c>
    </row>
    <row r="66" spans="1:15" ht="25.5" customHeight="1">
      <c r="A66" s="2421" t="s">
        <v>68</v>
      </c>
      <c r="B66" s="1865"/>
      <c r="C66" s="1865"/>
      <c r="D66" s="1870">
        <v>109</v>
      </c>
      <c r="E66" s="1870">
        <v>22</v>
      </c>
      <c r="F66" s="1870">
        <v>131</v>
      </c>
      <c r="G66" s="1870">
        <v>0</v>
      </c>
      <c r="H66" s="1870">
        <v>0</v>
      </c>
      <c r="I66" s="1870">
        <v>0</v>
      </c>
      <c r="J66" s="1870">
        <f>SUM(G66,D66)</f>
        <v>109</v>
      </c>
      <c r="K66" s="1870">
        <f t="shared" ref="K66" si="29">SUM(H66,E66)</f>
        <v>22</v>
      </c>
      <c r="L66" s="1870">
        <f t="shared" ref="L66" si="30">SUM(I66,F66)</f>
        <v>131</v>
      </c>
      <c r="M66" s="1249"/>
      <c r="N66" s="1249" t="s">
        <v>506</v>
      </c>
      <c r="O66" s="2574" t="s">
        <v>496</v>
      </c>
    </row>
    <row r="67" spans="1:15" s="444" customFormat="1" ht="27" customHeight="1" thickBot="1">
      <c r="A67" s="3357" t="s">
        <v>52</v>
      </c>
      <c r="B67" s="3357"/>
      <c r="C67" s="3357"/>
      <c r="D67" s="1868">
        <f>SUM(D65:D66,D64)</f>
        <v>304</v>
      </c>
      <c r="E67" s="1868">
        <f t="shared" ref="E67:L67" si="31">SUM(E65:E66,E64)</f>
        <v>155</v>
      </c>
      <c r="F67" s="1868">
        <f t="shared" si="31"/>
        <v>459</v>
      </c>
      <c r="G67" s="1868">
        <f t="shared" si="31"/>
        <v>0</v>
      </c>
      <c r="H67" s="1868">
        <f t="shared" si="31"/>
        <v>0</v>
      </c>
      <c r="I67" s="1868">
        <f t="shared" si="31"/>
        <v>0</v>
      </c>
      <c r="J67" s="1868">
        <f t="shared" si="31"/>
        <v>304</v>
      </c>
      <c r="K67" s="1868">
        <f t="shared" si="31"/>
        <v>155</v>
      </c>
      <c r="L67" s="1868">
        <f t="shared" si="31"/>
        <v>459</v>
      </c>
      <c r="M67" s="1872"/>
      <c r="N67" s="3409" t="s">
        <v>588</v>
      </c>
      <c r="O67" s="3409"/>
    </row>
    <row r="68" spans="1:15" s="444" customFormat="1" ht="27" customHeight="1" thickBot="1">
      <c r="A68" s="3408" t="s">
        <v>218</v>
      </c>
      <c r="B68" s="3408"/>
      <c r="C68" s="34"/>
      <c r="D68" s="2428">
        <f t="shared" ref="D68:L68" si="32">SUM(D67,D51)</f>
        <v>1037</v>
      </c>
      <c r="E68" s="2428">
        <f t="shared" si="32"/>
        <v>1281</v>
      </c>
      <c r="F68" s="2428">
        <f t="shared" si="32"/>
        <v>2318</v>
      </c>
      <c r="G68" s="2428">
        <f t="shared" si="32"/>
        <v>0</v>
      </c>
      <c r="H68" s="2428">
        <f t="shared" si="32"/>
        <v>0</v>
      </c>
      <c r="I68" s="2428">
        <f t="shared" si="32"/>
        <v>0</v>
      </c>
      <c r="J68" s="2428">
        <f t="shared" si="32"/>
        <v>1037</v>
      </c>
      <c r="K68" s="2428">
        <f t="shared" si="32"/>
        <v>1281</v>
      </c>
      <c r="L68" s="2428">
        <f t="shared" si="32"/>
        <v>2318</v>
      </c>
      <c r="M68" s="2575"/>
      <c r="N68" s="2933" t="s">
        <v>2351</v>
      </c>
      <c r="O68" s="2933"/>
    </row>
    <row r="69" spans="1:15" ht="15.75" customHeight="1" thickTop="1">
      <c r="A69" s="35"/>
      <c r="B69" s="35"/>
      <c r="C69" s="35"/>
      <c r="D69" s="594"/>
      <c r="E69" s="594"/>
      <c r="F69" s="594"/>
      <c r="G69" s="594"/>
      <c r="H69" s="594"/>
      <c r="I69" s="594"/>
      <c r="J69" s="594"/>
      <c r="K69" s="594"/>
      <c r="L69" s="594"/>
      <c r="M69" s="131"/>
      <c r="N69" s="131"/>
      <c r="O69" s="131"/>
    </row>
    <row r="70" spans="1:15" ht="15.75" customHeight="1">
      <c r="A70" s="35"/>
      <c r="B70" s="35"/>
      <c r="C70" s="35"/>
      <c r="D70" s="594"/>
      <c r="E70" s="594"/>
      <c r="F70" s="594"/>
      <c r="G70" s="594"/>
      <c r="H70" s="594"/>
      <c r="I70" s="594"/>
      <c r="J70" s="594"/>
      <c r="K70" s="594"/>
      <c r="L70" s="594"/>
      <c r="M70" s="131"/>
      <c r="N70" s="131"/>
      <c r="O70" s="131"/>
    </row>
    <row r="71" spans="1:15" ht="15.75" customHeight="1">
      <c r="A71" s="35"/>
      <c r="B71" s="35"/>
      <c r="C71" s="35"/>
      <c r="D71" s="594"/>
      <c r="E71" s="594"/>
      <c r="F71" s="594"/>
      <c r="G71" s="594"/>
      <c r="H71" s="594"/>
      <c r="I71" s="594"/>
      <c r="J71" s="594"/>
      <c r="K71" s="594"/>
      <c r="L71" s="594"/>
      <c r="M71" s="131"/>
      <c r="N71" s="131"/>
      <c r="O71" s="131"/>
    </row>
    <row r="72" spans="1:15" ht="15.75" customHeight="1">
      <c r="A72" s="35"/>
      <c r="B72" s="35"/>
      <c r="C72" s="35"/>
      <c r="D72" s="594"/>
      <c r="E72" s="594"/>
      <c r="F72" s="594"/>
      <c r="G72" s="594"/>
      <c r="H72" s="594"/>
      <c r="I72" s="594"/>
      <c r="J72" s="594"/>
      <c r="K72" s="594"/>
      <c r="L72" s="594"/>
      <c r="M72" s="131"/>
      <c r="N72" s="131"/>
      <c r="O72" s="131"/>
    </row>
    <row r="73" spans="1:15" ht="15.75" customHeight="1">
      <c r="A73" s="35"/>
      <c r="B73" s="35"/>
      <c r="C73" s="35"/>
      <c r="D73" s="594"/>
      <c r="E73" s="594"/>
      <c r="F73" s="594"/>
      <c r="G73" s="594"/>
      <c r="H73" s="594"/>
      <c r="I73" s="594"/>
      <c r="J73" s="594"/>
      <c r="K73" s="594"/>
      <c r="L73" s="594"/>
      <c r="M73" s="131"/>
      <c r="N73" s="131"/>
      <c r="O73" s="131"/>
    </row>
    <row r="74" spans="1:15" ht="15.75" customHeight="1">
      <c r="A74" s="35"/>
      <c r="B74" s="35"/>
      <c r="C74" s="35"/>
      <c r="D74" s="1046"/>
      <c r="E74" s="1046"/>
      <c r="F74" s="1046"/>
      <c r="G74" s="1046"/>
      <c r="H74" s="1046"/>
      <c r="I74" s="1046"/>
      <c r="J74" s="1046"/>
      <c r="K74" s="1046"/>
      <c r="L74" s="1046"/>
      <c r="M74" s="131"/>
      <c r="N74" s="131"/>
      <c r="O74" s="131"/>
    </row>
    <row r="75" spans="1:15" ht="15.75" customHeight="1">
      <c r="A75" s="35"/>
      <c r="B75" s="35"/>
      <c r="C75" s="35"/>
      <c r="D75" s="1046"/>
      <c r="E75" s="1046"/>
      <c r="F75" s="1046"/>
      <c r="G75" s="1046"/>
      <c r="H75" s="1046"/>
      <c r="I75" s="1046"/>
      <c r="J75" s="1046"/>
      <c r="K75" s="1046"/>
      <c r="L75" s="1046"/>
      <c r="M75" s="131"/>
      <c r="N75" s="131"/>
      <c r="O75" s="131"/>
    </row>
    <row r="76" spans="1:15" ht="15.75" customHeight="1">
      <c r="A76" s="35"/>
      <c r="B76" s="35"/>
      <c r="C76" s="35"/>
      <c r="D76" s="1046"/>
      <c r="E76" s="1046"/>
      <c r="F76" s="1046"/>
      <c r="G76" s="1046"/>
      <c r="H76" s="1046"/>
      <c r="I76" s="1046"/>
      <c r="J76" s="1046"/>
      <c r="K76" s="1046"/>
      <c r="L76" s="1046"/>
      <c r="M76" s="131"/>
      <c r="N76" s="131"/>
      <c r="O76" s="131"/>
    </row>
    <row r="77" spans="1:15" ht="15.75" customHeight="1">
      <c r="A77" s="35"/>
      <c r="B77" s="35"/>
      <c r="C77" s="35"/>
      <c r="D77" s="1046"/>
      <c r="E77" s="1046"/>
      <c r="F77" s="1046"/>
      <c r="G77" s="1046"/>
      <c r="H77" s="1046"/>
      <c r="I77" s="1046"/>
      <c r="J77" s="1046"/>
      <c r="K77" s="1046"/>
      <c r="L77" s="1046"/>
      <c r="M77" s="131"/>
      <c r="N77" s="131"/>
      <c r="O77" s="131"/>
    </row>
    <row r="78" spans="1:15" ht="15.75" customHeight="1">
      <c r="A78" s="35"/>
      <c r="B78" s="35"/>
      <c r="C78" s="35"/>
      <c r="D78" s="1046"/>
      <c r="E78" s="1046"/>
      <c r="F78" s="1046"/>
      <c r="G78" s="1046"/>
      <c r="H78" s="1046"/>
      <c r="I78" s="1046"/>
      <c r="J78" s="1046"/>
      <c r="K78" s="1046"/>
      <c r="L78" s="1046"/>
      <c r="M78" s="131"/>
      <c r="N78" s="131"/>
      <c r="O78" s="131"/>
    </row>
    <row r="79" spans="1:15" ht="15.75" customHeight="1">
      <c r="A79" s="35"/>
      <c r="B79" s="35"/>
      <c r="C79" s="35"/>
      <c r="D79" s="595"/>
      <c r="E79" s="595"/>
      <c r="F79" s="595"/>
      <c r="G79" s="595"/>
      <c r="H79" s="595"/>
      <c r="I79" s="595"/>
      <c r="J79" s="595"/>
      <c r="K79" s="595"/>
      <c r="L79" s="595"/>
    </row>
    <row r="80" spans="1:15" ht="15.75" customHeight="1">
      <c r="A80" s="35"/>
      <c r="B80" s="35"/>
      <c r="C80" s="35"/>
      <c r="D80" s="595"/>
      <c r="E80" s="595"/>
      <c r="F80" s="595"/>
      <c r="G80" s="595"/>
      <c r="H80" s="595"/>
      <c r="I80" s="595"/>
      <c r="J80" s="595"/>
      <c r="K80" s="595"/>
      <c r="L80" s="595"/>
    </row>
    <row r="81" spans="1:12" ht="15.75" customHeight="1">
      <c r="A81" s="35"/>
      <c r="B81" s="35"/>
      <c r="C81" s="35"/>
      <c r="D81" s="595"/>
      <c r="E81" s="595"/>
      <c r="F81" s="595"/>
      <c r="G81" s="595"/>
      <c r="H81" s="595"/>
      <c r="I81" s="595"/>
      <c r="J81" s="595"/>
      <c r="K81" s="595"/>
      <c r="L81" s="595"/>
    </row>
    <row r="82" spans="1:12" ht="15.75" customHeight="1">
      <c r="A82" s="35"/>
      <c r="B82" s="35"/>
      <c r="C82" s="35"/>
      <c r="D82" s="595"/>
      <c r="E82" s="595"/>
      <c r="F82" s="595"/>
      <c r="G82" s="595"/>
      <c r="H82" s="595"/>
      <c r="I82" s="595"/>
      <c r="J82" s="595"/>
      <c r="K82" s="595"/>
      <c r="L82" s="595"/>
    </row>
    <row r="83" spans="1:12" ht="15.75" customHeight="1">
      <c r="A83" s="35"/>
      <c r="B83" s="35"/>
      <c r="C83" s="35"/>
      <c r="D83" s="595"/>
      <c r="E83" s="595"/>
      <c r="F83" s="595"/>
      <c r="G83" s="595"/>
      <c r="H83" s="595"/>
      <c r="I83" s="595"/>
      <c r="J83" s="595"/>
      <c r="K83" s="595"/>
      <c r="L83" s="595"/>
    </row>
    <row r="84" spans="1:12" ht="15.75" customHeight="1">
      <c r="A84" s="35"/>
      <c r="B84" s="35"/>
      <c r="C84" s="35"/>
      <c r="D84" s="595"/>
      <c r="E84" s="595"/>
      <c r="F84" s="595"/>
      <c r="G84" s="595"/>
      <c r="H84" s="595"/>
      <c r="I84" s="595"/>
      <c r="J84" s="595"/>
      <c r="K84" s="595"/>
      <c r="L84" s="595"/>
    </row>
    <row r="85" spans="1:12" ht="15.75" customHeight="1">
      <c r="A85" s="35"/>
      <c r="B85" s="35"/>
      <c r="C85" s="35"/>
      <c r="D85" s="595"/>
      <c r="E85" s="595"/>
      <c r="F85" s="595"/>
      <c r="G85" s="595"/>
      <c r="H85" s="595"/>
      <c r="I85" s="595"/>
      <c r="J85" s="595"/>
      <c r="K85" s="595"/>
      <c r="L85" s="595"/>
    </row>
    <row r="86" spans="1:12" ht="15.75" customHeight="1">
      <c r="A86" s="35"/>
      <c r="B86" s="35"/>
      <c r="C86" s="35"/>
      <c r="D86" s="595"/>
      <c r="E86" s="595"/>
      <c r="F86" s="595"/>
      <c r="G86" s="595"/>
      <c r="H86" s="595"/>
      <c r="I86" s="595"/>
      <c r="J86" s="595"/>
      <c r="K86" s="595"/>
      <c r="L86" s="595"/>
    </row>
    <row r="87" spans="1:12" ht="15.75" customHeight="1">
      <c r="A87" s="35"/>
      <c r="B87" s="35"/>
      <c r="C87" s="35"/>
      <c r="D87" s="595"/>
      <c r="E87" s="595"/>
      <c r="F87" s="595"/>
      <c r="G87" s="595"/>
      <c r="H87" s="595"/>
      <c r="I87" s="595"/>
      <c r="J87" s="595"/>
      <c r="K87" s="595"/>
      <c r="L87" s="595"/>
    </row>
    <row r="88" spans="1:12" ht="15.75" customHeight="1">
      <c r="A88" s="35"/>
      <c r="B88" s="35"/>
      <c r="C88" s="35"/>
      <c r="D88" s="595"/>
      <c r="E88" s="595"/>
      <c r="F88" s="595"/>
      <c r="G88" s="595"/>
      <c r="H88" s="595"/>
      <c r="I88" s="595"/>
      <c r="J88" s="595"/>
      <c r="K88" s="595"/>
      <c r="L88" s="595"/>
    </row>
    <row r="89" spans="1:12" ht="15.75" customHeight="1">
      <c r="A89" s="35"/>
      <c r="B89" s="35"/>
      <c r="C89" s="35"/>
      <c r="D89" s="595"/>
      <c r="E89" s="595"/>
      <c r="F89" s="595"/>
      <c r="G89" s="595"/>
      <c r="H89" s="595"/>
      <c r="I89" s="595"/>
      <c r="J89" s="595"/>
      <c r="K89" s="595"/>
      <c r="L89" s="595"/>
    </row>
    <row r="90" spans="1:12" ht="15.75" customHeight="1">
      <c r="A90" s="35"/>
      <c r="B90" s="35"/>
      <c r="C90" s="35"/>
      <c r="D90" s="595"/>
      <c r="E90" s="595"/>
      <c r="F90" s="595"/>
      <c r="G90" s="595"/>
      <c r="H90" s="595"/>
      <c r="I90" s="595"/>
      <c r="J90" s="595"/>
      <c r="K90" s="595"/>
      <c r="L90" s="595"/>
    </row>
    <row r="91" spans="1:12" ht="15.75" customHeight="1">
      <c r="A91" s="35"/>
      <c r="B91" s="35"/>
      <c r="C91" s="35"/>
      <c r="D91" s="595"/>
      <c r="E91" s="595"/>
      <c r="F91" s="595"/>
      <c r="G91" s="595"/>
      <c r="H91" s="595"/>
      <c r="I91" s="595"/>
      <c r="J91" s="595"/>
      <c r="K91" s="595"/>
      <c r="L91" s="595"/>
    </row>
    <row r="92" spans="1:12" ht="15.75" customHeight="1">
      <c r="A92" s="35"/>
      <c r="B92" s="35"/>
      <c r="C92" s="35"/>
      <c r="D92" s="595"/>
      <c r="E92" s="595"/>
      <c r="F92" s="595"/>
      <c r="G92" s="595"/>
      <c r="H92" s="595"/>
      <c r="I92" s="595"/>
      <c r="J92" s="595"/>
      <c r="K92" s="595"/>
      <c r="L92" s="595"/>
    </row>
    <row r="93" spans="1:12" ht="15.75" customHeight="1">
      <c r="A93" s="35"/>
      <c r="B93" s="35"/>
      <c r="C93" s="35"/>
      <c r="D93" s="595"/>
      <c r="E93" s="595"/>
      <c r="F93" s="595"/>
      <c r="G93" s="595"/>
      <c r="H93" s="595"/>
      <c r="I93" s="595"/>
      <c r="J93" s="595"/>
      <c r="K93" s="595"/>
      <c r="L93" s="595"/>
    </row>
    <row r="94" spans="1:12" ht="15.75" customHeight="1">
      <c r="A94" s="35"/>
      <c r="B94" s="35"/>
      <c r="C94" s="35"/>
      <c r="D94" s="595"/>
      <c r="E94" s="595"/>
      <c r="F94" s="595"/>
      <c r="G94" s="595"/>
      <c r="H94" s="595"/>
      <c r="I94" s="595"/>
      <c r="J94" s="595"/>
      <c r="K94" s="595"/>
      <c r="L94" s="595"/>
    </row>
    <row r="95" spans="1:12" ht="15.75" customHeight="1">
      <c r="A95" s="35"/>
      <c r="B95" s="35"/>
      <c r="C95" s="35"/>
    </row>
    <row r="96" spans="1:12" ht="15.75" customHeight="1">
      <c r="A96" s="35"/>
      <c r="B96" s="35"/>
      <c r="C96" s="35"/>
    </row>
    <row r="97" spans="1:3" ht="15.75" customHeight="1">
      <c r="A97" s="35"/>
      <c r="B97" s="35"/>
      <c r="C97" s="35"/>
    </row>
    <row r="98" spans="1:3" ht="15.75" customHeight="1">
      <c r="A98" s="35"/>
      <c r="B98" s="35"/>
      <c r="C98" s="35"/>
    </row>
    <row r="99" spans="1:3" ht="15.75" customHeight="1">
      <c r="A99" s="35"/>
      <c r="B99" s="35"/>
      <c r="C99" s="35"/>
    </row>
    <row r="100" spans="1:3" ht="15.75" customHeight="1">
      <c r="A100" s="35"/>
      <c r="B100" s="35"/>
      <c r="C100" s="35"/>
    </row>
    <row r="101" spans="1:3" ht="15.75" customHeight="1">
      <c r="A101" s="35"/>
      <c r="B101" s="35"/>
      <c r="C101" s="35"/>
    </row>
    <row r="102" spans="1:3" ht="15.75" customHeight="1">
      <c r="A102" s="35"/>
      <c r="B102" s="35"/>
      <c r="C102" s="35"/>
    </row>
    <row r="103" spans="1:3" ht="15.75" customHeight="1">
      <c r="A103" s="35"/>
      <c r="B103" s="35"/>
      <c r="C103" s="35"/>
    </row>
    <row r="104" spans="1:3" ht="15.75" customHeight="1">
      <c r="A104" s="35"/>
      <c r="B104" s="35"/>
      <c r="C104" s="35"/>
    </row>
    <row r="105" spans="1:3" ht="15.75" customHeight="1">
      <c r="A105" s="35"/>
      <c r="B105" s="35"/>
      <c r="C105" s="35"/>
    </row>
    <row r="106" spans="1:3" ht="15.75" customHeight="1">
      <c r="A106" s="35"/>
      <c r="B106" s="35"/>
      <c r="C106" s="35"/>
    </row>
    <row r="107" spans="1:3" ht="15.75" customHeight="1">
      <c r="A107" s="35"/>
      <c r="B107" s="35"/>
      <c r="C107" s="35"/>
    </row>
    <row r="108" spans="1:3" ht="15.75" customHeight="1">
      <c r="A108" s="35"/>
      <c r="B108" s="35"/>
      <c r="C108" s="35"/>
    </row>
    <row r="109" spans="1:3" ht="15.75" customHeight="1">
      <c r="A109" s="35"/>
      <c r="B109" s="35"/>
      <c r="C109" s="35"/>
    </row>
    <row r="110" spans="1:3" ht="15.75" customHeight="1">
      <c r="A110" s="35"/>
      <c r="B110" s="35"/>
      <c r="C110" s="35"/>
    </row>
    <row r="111" spans="1:3" ht="15.75" customHeight="1">
      <c r="A111" s="35"/>
      <c r="B111" s="35"/>
      <c r="C111" s="35"/>
    </row>
    <row r="112" spans="1:3" ht="15.75" customHeight="1">
      <c r="A112" s="35"/>
      <c r="B112" s="35"/>
      <c r="C112" s="35"/>
    </row>
    <row r="113" spans="1:3" ht="15.75" customHeight="1">
      <c r="A113" s="35"/>
      <c r="B113" s="35"/>
      <c r="C113" s="35"/>
    </row>
    <row r="114" spans="1:3" ht="15.75" customHeight="1">
      <c r="A114" s="35"/>
      <c r="B114" s="35"/>
      <c r="C114" s="35"/>
    </row>
    <row r="115" spans="1:3" ht="15.75" customHeight="1">
      <c r="A115" s="35"/>
      <c r="B115" s="35"/>
      <c r="C115" s="35"/>
    </row>
    <row r="116" spans="1:3" ht="15.75" customHeight="1">
      <c r="A116" s="35"/>
      <c r="B116" s="35"/>
      <c r="C116" s="35"/>
    </row>
    <row r="117" spans="1:3" ht="15.75" customHeight="1">
      <c r="A117" s="35"/>
      <c r="B117" s="35"/>
      <c r="C117" s="35"/>
    </row>
    <row r="118" spans="1:3" ht="15.75" customHeight="1">
      <c r="A118" s="35"/>
      <c r="B118" s="35"/>
      <c r="C118" s="35"/>
    </row>
    <row r="119" spans="1:3" ht="15.75" customHeight="1">
      <c r="A119" s="35"/>
      <c r="B119" s="35"/>
      <c r="C119" s="35"/>
    </row>
    <row r="120" spans="1:3" ht="15.75" customHeight="1">
      <c r="A120" s="35"/>
      <c r="B120" s="35"/>
      <c r="C120" s="35"/>
    </row>
    <row r="121" spans="1:3" ht="15.75" customHeight="1">
      <c r="A121" s="35"/>
      <c r="B121" s="35"/>
      <c r="C121" s="35"/>
    </row>
    <row r="122" spans="1:3" ht="15.75" customHeight="1">
      <c r="A122" s="35"/>
      <c r="B122" s="35"/>
      <c r="C122" s="35"/>
    </row>
    <row r="123" spans="1:3" ht="15.75" customHeight="1">
      <c r="A123" s="35"/>
      <c r="B123" s="35"/>
      <c r="C123" s="35"/>
    </row>
    <row r="124" spans="1:3" ht="15.75" customHeight="1">
      <c r="A124" s="35"/>
      <c r="B124" s="35"/>
      <c r="C124" s="35"/>
    </row>
    <row r="125" spans="1:3" ht="15.75" customHeight="1">
      <c r="A125" s="35"/>
      <c r="B125" s="35"/>
      <c r="C125" s="35"/>
    </row>
    <row r="126" spans="1:3" ht="15.75" customHeight="1">
      <c r="A126" s="35"/>
      <c r="B126" s="35"/>
      <c r="C126" s="35"/>
    </row>
    <row r="127" spans="1:3" ht="15.75" customHeight="1">
      <c r="A127" s="35"/>
      <c r="B127" s="35"/>
      <c r="C127" s="35"/>
    </row>
    <row r="128" spans="1:3" ht="15.75" customHeight="1">
      <c r="A128" s="35"/>
      <c r="B128" s="35"/>
      <c r="C128" s="35"/>
    </row>
    <row r="129" spans="1:3" ht="15.75" customHeight="1">
      <c r="A129" s="35"/>
      <c r="B129" s="35"/>
      <c r="C129" s="35"/>
    </row>
    <row r="130" spans="1:3" ht="15.75" customHeight="1">
      <c r="A130" s="35"/>
      <c r="B130" s="35"/>
      <c r="C130" s="35"/>
    </row>
    <row r="131" spans="1:3" ht="15.75" customHeight="1">
      <c r="A131" s="35"/>
      <c r="B131" s="35"/>
      <c r="C131" s="35"/>
    </row>
    <row r="132" spans="1:3" ht="15.75" customHeight="1">
      <c r="A132" s="35"/>
      <c r="B132" s="35"/>
      <c r="C132" s="35"/>
    </row>
    <row r="133" spans="1:3" ht="15.75" customHeight="1">
      <c r="A133" s="35"/>
      <c r="B133" s="35"/>
      <c r="C133" s="35"/>
    </row>
    <row r="134" spans="1:3" ht="15.75" customHeight="1">
      <c r="A134" s="35"/>
      <c r="B134" s="35"/>
      <c r="C134" s="35"/>
    </row>
    <row r="135" spans="1:3" ht="15.75" customHeight="1">
      <c r="A135" s="35"/>
      <c r="B135" s="35"/>
      <c r="C135" s="35"/>
    </row>
    <row r="136" spans="1:3" ht="15.75" customHeight="1">
      <c r="A136" s="35"/>
      <c r="B136" s="35"/>
      <c r="C136" s="35"/>
    </row>
    <row r="137" spans="1:3" ht="15.75" customHeight="1">
      <c r="A137" s="35"/>
      <c r="B137" s="35"/>
      <c r="C137" s="35"/>
    </row>
    <row r="138" spans="1:3" ht="15.75" customHeight="1">
      <c r="A138" s="35"/>
      <c r="B138" s="35"/>
      <c r="C138" s="35"/>
    </row>
    <row r="139" spans="1:3" ht="15.75" customHeight="1">
      <c r="A139" s="35"/>
      <c r="B139" s="35"/>
      <c r="C139" s="35"/>
    </row>
    <row r="140" spans="1:3" ht="15.75" customHeight="1">
      <c r="A140" s="35"/>
      <c r="B140" s="35"/>
      <c r="C140" s="35"/>
    </row>
    <row r="141" spans="1:3" ht="15.75" customHeight="1">
      <c r="A141" s="35"/>
      <c r="B141" s="35"/>
      <c r="C141" s="35"/>
    </row>
    <row r="142" spans="1:3" ht="15.75" customHeight="1">
      <c r="A142" s="35"/>
      <c r="B142" s="35"/>
      <c r="C142" s="35"/>
    </row>
    <row r="143" spans="1:3" ht="15.75" customHeight="1">
      <c r="A143" s="35"/>
      <c r="B143" s="35"/>
      <c r="C143" s="35"/>
    </row>
    <row r="144" spans="1:3" ht="15.75" customHeight="1">
      <c r="A144" s="35"/>
      <c r="B144" s="35"/>
      <c r="C144" s="35"/>
    </row>
    <row r="145" spans="1:3" ht="15.75" customHeight="1">
      <c r="A145" s="35"/>
      <c r="B145" s="35"/>
      <c r="C145" s="35"/>
    </row>
    <row r="146" spans="1:3" ht="15.75" customHeight="1">
      <c r="A146" s="35"/>
      <c r="B146" s="35"/>
      <c r="C146" s="35"/>
    </row>
    <row r="147" spans="1:3" ht="15.75" customHeight="1">
      <c r="A147" s="35"/>
      <c r="B147" s="35"/>
      <c r="C147" s="35"/>
    </row>
    <row r="148" spans="1:3" ht="15.75" customHeight="1">
      <c r="A148" s="35"/>
      <c r="B148" s="35"/>
      <c r="C148" s="35"/>
    </row>
    <row r="149" spans="1:3" ht="15.75" customHeight="1">
      <c r="A149" s="35"/>
      <c r="B149" s="35"/>
      <c r="C149" s="35"/>
    </row>
    <row r="150" spans="1:3" ht="15.75" customHeight="1">
      <c r="A150" s="35"/>
      <c r="B150" s="35"/>
      <c r="C150" s="35"/>
    </row>
    <row r="151" spans="1:3" ht="15.75" customHeight="1">
      <c r="A151" s="35"/>
      <c r="B151" s="35"/>
      <c r="C151" s="35"/>
    </row>
    <row r="152" spans="1:3" ht="15.75" customHeight="1">
      <c r="A152" s="35"/>
      <c r="B152" s="35"/>
      <c r="C152" s="35"/>
    </row>
    <row r="153" spans="1:3" ht="15.75" customHeight="1">
      <c r="A153" s="35"/>
      <c r="B153" s="35"/>
      <c r="C153" s="35"/>
    </row>
    <row r="154" spans="1:3" ht="15.75" customHeight="1">
      <c r="A154" s="35"/>
      <c r="B154" s="35"/>
      <c r="C154" s="35"/>
    </row>
    <row r="155" spans="1:3" ht="15.75" customHeight="1">
      <c r="A155" s="35"/>
      <c r="B155" s="35"/>
      <c r="C155" s="35"/>
    </row>
    <row r="156" spans="1:3" ht="15.75" customHeight="1">
      <c r="A156" s="35"/>
      <c r="B156" s="35"/>
      <c r="C156" s="35"/>
    </row>
    <row r="157" spans="1:3" ht="15.75" customHeight="1">
      <c r="A157" s="35"/>
      <c r="B157" s="35"/>
      <c r="C157" s="35"/>
    </row>
    <row r="158" spans="1:3" ht="15.75" customHeight="1">
      <c r="A158" s="35"/>
      <c r="B158" s="35"/>
      <c r="C158" s="35"/>
    </row>
    <row r="159" spans="1:3" ht="15.75" customHeight="1">
      <c r="A159" s="35"/>
      <c r="B159" s="35"/>
      <c r="C159" s="35"/>
    </row>
    <row r="160" spans="1:3" ht="15.75" customHeight="1">
      <c r="A160" s="35"/>
      <c r="B160" s="35"/>
      <c r="C160" s="35"/>
    </row>
    <row r="161" spans="1:3" ht="15.75" customHeight="1">
      <c r="A161" s="35"/>
      <c r="B161" s="35"/>
      <c r="C161" s="35"/>
    </row>
    <row r="162" spans="1:3" ht="15.75" customHeight="1">
      <c r="A162" s="35"/>
      <c r="B162" s="35"/>
      <c r="C162" s="35"/>
    </row>
    <row r="163" spans="1:3" ht="15.75" customHeight="1">
      <c r="A163" s="35"/>
      <c r="B163" s="35"/>
      <c r="C163" s="35"/>
    </row>
    <row r="164" spans="1:3" ht="15.75" customHeight="1">
      <c r="A164" s="35"/>
      <c r="B164" s="35"/>
      <c r="C164" s="35"/>
    </row>
    <row r="165" spans="1:3" ht="15.75" customHeight="1">
      <c r="A165" s="35"/>
      <c r="B165" s="35"/>
      <c r="C165" s="35"/>
    </row>
    <row r="166" spans="1:3" ht="15.75" customHeight="1">
      <c r="A166" s="35"/>
      <c r="B166" s="35"/>
      <c r="C166" s="35"/>
    </row>
    <row r="167" spans="1:3" ht="15.75" customHeight="1">
      <c r="A167" s="35"/>
      <c r="B167" s="35"/>
      <c r="C167" s="35"/>
    </row>
    <row r="168" spans="1:3" ht="15.75" customHeight="1">
      <c r="A168" s="35"/>
      <c r="B168" s="35"/>
      <c r="C168" s="35"/>
    </row>
    <row r="169" spans="1:3" ht="15.75" customHeight="1">
      <c r="A169" s="35"/>
      <c r="B169" s="35"/>
      <c r="C169" s="35"/>
    </row>
    <row r="170" spans="1:3" ht="15.75" customHeight="1">
      <c r="A170" s="35"/>
      <c r="B170" s="35"/>
      <c r="C170" s="35"/>
    </row>
    <row r="171" spans="1:3" ht="15.75" customHeight="1">
      <c r="A171" s="35"/>
      <c r="B171" s="35"/>
      <c r="C171" s="35"/>
    </row>
    <row r="172" spans="1:3" ht="15.75" customHeight="1">
      <c r="A172" s="35"/>
      <c r="B172" s="35"/>
      <c r="C172" s="35"/>
    </row>
    <row r="173" spans="1:3" ht="15.75" customHeight="1">
      <c r="A173" s="35"/>
      <c r="B173" s="35"/>
      <c r="C173" s="35"/>
    </row>
    <row r="174" spans="1:3" ht="15.75" customHeight="1">
      <c r="A174" s="35"/>
      <c r="B174" s="35"/>
      <c r="C174" s="35"/>
    </row>
    <row r="175" spans="1:3" ht="15.75" customHeight="1">
      <c r="A175" s="35"/>
      <c r="B175" s="35"/>
      <c r="C175" s="35"/>
    </row>
    <row r="176" spans="1:3" ht="15.75" customHeight="1">
      <c r="A176" s="35"/>
      <c r="B176" s="35"/>
      <c r="C176" s="35"/>
    </row>
    <row r="177" spans="1:3" ht="15.75" customHeight="1">
      <c r="A177" s="35"/>
      <c r="B177" s="35"/>
      <c r="C177" s="35"/>
    </row>
    <row r="178" spans="1:3" ht="15.75" customHeight="1">
      <c r="A178" s="35"/>
      <c r="B178" s="35"/>
      <c r="C178" s="35"/>
    </row>
    <row r="179" spans="1:3" ht="15.75" customHeight="1">
      <c r="A179" s="35"/>
      <c r="B179" s="35"/>
      <c r="C179" s="35"/>
    </row>
    <row r="180" spans="1:3" ht="15.75" customHeight="1">
      <c r="A180" s="35"/>
      <c r="B180" s="35"/>
      <c r="C180" s="35"/>
    </row>
    <row r="181" spans="1:3" ht="15.75" customHeight="1">
      <c r="A181" s="35"/>
      <c r="B181" s="35"/>
      <c r="C181" s="35"/>
    </row>
    <row r="182" spans="1:3" ht="15.75" customHeight="1">
      <c r="A182" s="35"/>
      <c r="B182" s="35"/>
      <c r="C182" s="35"/>
    </row>
    <row r="183" spans="1:3" ht="15.75" customHeight="1">
      <c r="A183" s="35"/>
      <c r="B183" s="35"/>
      <c r="C183" s="35"/>
    </row>
    <row r="184" spans="1:3" ht="15.75" customHeight="1">
      <c r="A184" s="35"/>
      <c r="B184" s="35"/>
      <c r="C184" s="35"/>
    </row>
    <row r="185" spans="1:3" ht="15.75" customHeight="1">
      <c r="A185" s="35"/>
      <c r="B185" s="35"/>
      <c r="C185" s="35"/>
    </row>
    <row r="186" spans="1:3" ht="15.75" customHeight="1">
      <c r="A186" s="35"/>
      <c r="B186" s="35"/>
      <c r="C186" s="35"/>
    </row>
    <row r="187" spans="1:3" ht="15.75" customHeight="1">
      <c r="A187" s="35"/>
      <c r="B187" s="35"/>
      <c r="C187" s="35"/>
    </row>
    <row r="188" spans="1:3" ht="15.75" customHeight="1">
      <c r="A188" s="35"/>
      <c r="B188" s="35"/>
      <c r="C188" s="35"/>
    </row>
    <row r="189" spans="1:3" ht="15.75" customHeight="1">
      <c r="A189" s="35"/>
      <c r="B189" s="35"/>
      <c r="C189" s="35"/>
    </row>
    <row r="190" spans="1:3" ht="15.75" customHeight="1">
      <c r="A190" s="35"/>
      <c r="B190" s="35"/>
      <c r="C190" s="35"/>
    </row>
    <row r="191" spans="1:3" ht="15.75" customHeight="1">
      <c r="A191" s="35"/>
      <c r="B191" s="35"/>
      <c r="C191" s="35"/>
    </row>
    <row r="192" spans="1:3" ht="15.75" customHeight="1">
      <c r="A192" s="35"/>
      <c r="B192" s="35"/>
      <c r="C192" s="35"/>
    </row>
    <row r="193" spans="1:3" ht="15.75" customHeight="1">
      <c r="A193" s="35"/>
      <c r="B193" s="35"/>
      <c r="C193" s="35"/>
    </row>
    <row r="194" spans="1:3" ht="15.75" customHeight="1">
      <c r="A194" s="35"/>
      <c r="B194" s="35"/>
      <c r="C194" s="35"/>
    </row>
    <row r="195" spans="1:3" ht="15.75" customHeight="1">
      <c r="A195" s="35"/>
      <c r="B195" s="35"/>
      <c r="C195" s="35"/>
    </row>
    <row r="196" spans="1:3" ht="15.75" customHeight="1">
      <c r="A196" s="35"/>
      <c r="B196" s="35"/>
      <c r="C196" s="35"/>
    </row>
    <row r="197" spans="1:3" ht="15.75" customHeight="1">
      <c r="A197" s="35"/>
      <c r="B197" s="35"/>
      <c r="C197" s="35"/>
    </row>
    <row r="198" spans="1:3" ht="15.75" customHeight="1">
      <c r="A198" s="35"/>
      <c r="B198" s="35"/>
      <c r="C198" s="35"/>
    </row>
    <row r="199" spans="1:3" ht="15.75" customHeight="1">
      <c r="A199" s="35"/>
      <c r="B199" s="35"/>
      <c r="C199" s="35"/>
    </row>
    <row r="200" spans="1:3" ht="15.75" customHeight="1">
      <c r="A200" s="35"/>
      <c r="B200" s="35"/>
      <c r="C200" s="35"/>
    </row>
    <row r="201" spans="1:3" ht="15.75" customHeight="1">
      <c r="A201" s="35"/>
      <c r="B201" s="35"/>
      <c r="C201" s="35"/>
    </row>
    <row r="202" spans="1:3" ht="15.75" customHeight="1">
      <c r="A202" s="35"/>
      <c r="B202" s="35"/>
      <c r="C202" s="35"/>
    </row>
    <row r="203" spans="1:3" ht="15.75" customHeight="1">
      <c r="A203" s="35"/>
      <c r="B203" s="35"/>
      <c r="C203" s="35"/>
    </row>
    <row r="204" spans="1:3" ht="15.75" customHeight="1">
      <c r="A204" s="35"/>
      <c r="B204" s="35"/>
      <c r="C204" s="35"/>
    </row>
    <row r="205" spans="1:3" ht="15.75" customHeight="1">
      <c r="A205" s="35"/>
      <c r="B205" s="35"/>
      <c r="C205" s="35"/>
    </row>
    <row r="206" spans="1:3" ht="15.75" customHeight="1">
      <c r="A206" s="35"/>
      <c r="B206" s="35"/>
      <c r="C206" s="35"/>
    </row>
    <row r="207" spans="1:3" ht="15.75" customHeight="1">
      <c r="A207" s="35"/>
      <c r="B207" s="35"/>
      <c r="C207" s="35"/>
    </row>
    <row r="208" spans="1:3" ht="15.75" customHeight="1">
      <c r="A208" s="35"/>
      <c r="B208" s="35"/>
      <c r="C208" s="35"/>
    </row>
    <row r="209" spans="1:3" ht="15.75" customHeight="1">
      <c r="A209" s="35"/>
      <c r="B209" s="35"/>
      <c r="C209" s="35"/>
    </row>
    <row r="210" spans="1:3" ht="15.75" customHeight="1">
      <c r="A210" s="35"/>
      <c r="B210" s="35"/>
      <c r="C210" s="35"/>
    </row>
    <row r="211" spans="1:3" ht="15.75" customHeight="1">
      <c r="A211" s="35"/>
      <c r="B211" s="35"/>
      <c r="C211" s="35"/>
    </row>
    <row r="212" spans="1:3" ht="15.75" customHeight="1">
      <c r="A212" s="35"/>
      <c r="B212" s="35"/>
      <c r="C212" s="35"/>
    </row>
    <row r="213" spans="1:3" ht="15.75" customHeight="1">
      <c r="A213" s="35"/>
      <c r="B213" s="35"/>
      <c r="C213" s="35"/>
    </row>
    <row r="214" spans="1:3" ht="15.75" customHeight="1">
      <c r="A214" s="35"/>
      <c r="B214" s="35"/>
      <c r="C214" s="35"/>
    </row>
    <row r="215" spans="1:3" ht="15.75" customHeight="1">
      <c r="A215" s="35"/>
      <c r="B215" s="35"/>
      <c r="C215" s="35"/>
    </row>
    <row r="216" spans="1:3" ht="15.75" customHeight="1">
      <c r="A216" s="35"/>
      <c r="B216" s="35"/>
      <c r="C216" s="35"/>
    </row>
    <row r="217" spans="1:3" ht="15.75" customHeight="1">
      <c r="A217" s="35"/>
      <c r="B217" s="35"/>
      <c r="C217" s="35"/>
    </row>
    <row r="218" spans="1:3" ht="15.75" customHeight="1">
      <c r="A218" s="35"/>
      <c r="B218" s="35"/>
      <c r="C218" s="35"/>
    </row>
    <row r="219" spans="1:3" ht="15.75" customHeight="1">
      <c r="A219" s="35"/>
      <c r="B219" s="35"/>
      <c r="C219" s="35"/>
    </row>
    <row r="220" spans="1:3" ht="15.75" customHeight="1">
      <c r="A220" s="35"/>
      <c r="B220" s="35"/>
      <c r="C220" s="35"/>
    </row>
    <row r="221" spans="1:3" ht="15.75" customHeight="1">
      <c r="A221" s="35"/>
      <c r="B221" s="35"/>
      <c r="C221" s="35"/>
    </row>
    <row r="222" spans="1:3" ht="15.75" customHeight="1">
      <c r="A222" s="35"/>
      <c r="B222" s="35"/>
      <c r="C222" s="35"/>
    </row>
    <row r="223" spans="1:3" ht="15.75" customHeight="1">
      <c r="A223" s="35"/>
      <c r="B223" s="35"/>
      <c r="C223" s="35"/>
    </row>
    <row r="224" spans="1:3" ht="15.75" customHeight="1">
      <c r="A224" s="35"/>
      <c r="B224" s="35"/>
      <c r="C224" s="35"/>
    </row>
    <row r="225" spans="1:3" ht="15.75" customHeight="1">
      <c r="A225" s="35"/>
      <c r="B225" s="35"/>
      <c r="C225" s="35"/>
    </row>
    <row r="226" spans="1:3" ht="15.75" customHeight="1">
      <c r="A226" s="35"/>
      <c r="B226" s="35"/>
      <c r="C226" s="35"/>
    </row>
    <row r="227" spans="1:3" ht="15.75" customHeight="1">
      <c r="A227" s="35"/>
      <c r="B227" s="35"/>
      <c r="C227" s="35"/>
    </row>
    <row r="228" spans="1:3" ht="15.75" customHeight="1">
      <c r="A228" s="35"/>
      <c r="B228" s="35"/>
      <c r="C228" s="35"/>
    </row>
    <row r="229" spans="1:3" ht="15.75" customHeight="1">
      <c r="A229" s="35"/>
      <c r="B229" s="35"/>
      <c r="C229" s="35"/>
    </row>
    <row r="230" spans="1:3" ht="15.75" customHeight="1">
      <c r="A230" s="35"/>
      <c r="B230" s="35"/>
      <c r="C230" s="35"/>
    </row>
    <row r="231" spans="1:3" ht="15.75" customHeight="1">
      <c r="A231" s="35"/>
      <c r="B231" s="35"/>
      <c r="C231" s="35"/>
    </row>
    <row r="232" spans="1:3" ht="15.75" customHeight="1">
      <c r="A232" s="35"/>
      <c r="B232" s="35"/>
      <c r="C232" s="35"/>
    </row>
    <row r="233" spans="1:3" ht="15.75" customHeight="1">
      <c r="A233" s="35"/>
      <c r="B233" s="35"/>
      <c r="C233" s="35"/>
    </row>
    <row r="234" spans="1:3" ht="15.75" customHeight="1">
      <c r="A234" s="35"/>
      <c r="B234" s="35"/>
      <c r="C234" s="35"/>
    </row>
    <row r="235" spans="1:3" ht="15.75" customHeight="1">
      <c r="A235" s="35"/>
      <c r="B235" s="35"/>
      <c r="C235" s="35"/>
    </row>
    <row r="236" spans="1:3" ht="15.75" customHeight="1">
      <c r="A236" s="35"/>
      <c r="B236" s="35"/>
      <c r="C236" s="35"/>
    </row>
    <row r="237" spans="1:3" ht="15.75" customHeight="1">
      <c r="A237" s="35"/>
      <c r="B237" s="35"/>
      <c r="C237" s="35"/>
    </row>
    <row r="238" spans="1:3" ht="15.75" customHeight="1">
      <c r="A238" s="35"/>
      <c r="B238" s="35"/>
      <c r="C238" s="35"/>
    </row>
    <row r="239" spans="1:3" ht="15.75" customHeight="1">
      <c r="A239" s="35"/>
      <c r="B239" s="35"/>
      <c r="C239" s="35"/>
    </row>
    <row r="240" spans="1:3" ht="15.75" customHeight="1">
      <c r="A240" s="35"/>
      <c r="B240" s="35"/>
      <c r="C240" s="35"/>
    </row>
    <row r="241" spans="1:3" ht="15.75" customHeight="1">
      <c r="A241" s="35"/>
      <c r="B241" s="35"/>
      <c r="C241" s="35"/>
    </row>
    <row r="242" spans="1:3" ht="15.75" customHeight="1">
      <c r="A242" s="35"/>
      <c r="B242" s="35"/>
      <c r="C242" s="35"/>
    </row>
    <row r="243" spans="1:3" ht="15.75" customHeight="1">
      <c r="A243" s="35"/>
      <c r="B243" s="35"/>
      <c r="C243" s="35"/>
    </row>
    <row r="244" spans="1:3" ht="15.75" customHeight="1">
      <c r="A244" s="35"/>
      <c r="B244" s="35"/>
      <c r="C244" s="35"/>
    </row>
    <row r="245" spans="1:3" ht="15.75" customHeight="1">
      <c r="A245" s="35"/>
      <c r="B245" s="35"/>
      <c r="C245" s="35"/>
    </row>
    <row r="246" spans="1:3" ht="15.75" customHeight="1">
      <c r="A246" s="35"/>
      <c r="B246" s="35"/>
      <c r="C246" s="35"/>
    </row>
    <row r="247" spans="1:3" ht="15.75" customHeight="1">
      <c r="A247" s="35"/>
      <c r="B247" s="35"/>
      <c r="C247" s="35"/>
    </row>
    <row r="248" spans="1:3" ht="15.75" customHeight="1">
      <c r="A248" s="35"/>
      <c r="B248" s="35"/>
      <c r="C248" s="35"/>
    </row>
    <row r="249" spans="1:3" ht="15.75" customHeight="1">
      <c r="A249" s="35"/>
      <c r="B249" s="35"/>
      <c r="C249" s="35"/>
    </row>
    <row r="250" spans="1:3" ht="15.75" customHeight="1">
      <c r="A250" s="35"/>
      <c r="B250" s="35"/>
      <c r="C250" s="35"/>
    </row>
    <row r="251" spans="1:3" ht="15.75" customHeight="1">
      <c r="A251" s="35"/>
      <c r="B251" s="35"/>
      <c r="C251" s="35"/>
    </row>
    <row r="252" spans="1:3" ht="15.75" customHeight="1">
      <c r="A252" s="35"/>
      <c r="B252" s="35"/>
      <c r="C252" s="35"/>
    </row>
    <row r="253" spans="1:3" ht="15.75" customHeight="1">
      <c r="A253" s="35"/>
      <c r="B253" s="35"/>
      <c r="C253" s="35"/>
    </row>
    <row r="254" spans="1:3" ht="15.75" customHeight="1">
      <c r="A254" s="35"/>
      <c r="B254" s="35"/>
      <c r="C254" s="35"/>
    </row>
    <row r="255" spans="1:3" ht="15.75" customHeight="1">
      <c r="A255" s="35"/>
      <c r="B255" s="35"/>
      <c r="C255" s="35"/>
    </row>
    <row r="256" spans="1:3" ht="15.75" customHeight="1">
      <c r="A256" s="35"/>
      <c r="B256" s="35"/>
      <c r="C256" s="35"/>
    </row>
    <row r="257" spans="1:3" ht="15.75" customHeight="1">
      <c r="A257" s="35"/>
      <c r="B257" s="35"/>
      <c r="C257" s="35"/>
    </row>
    <row r="258" spans="1:3" ht="15.75" customHeight="1">
      <c r="A258" s="35"/>
      <c r="B258" s="35"/>
      <c r="C258" s="35"/>
    </row>
    <row r="259" spans="1:3" ht="15.75" customHeight="1">
      <c r="A259" s="35"/>
      <c r="B259" s="35"/>
      <c r="C259" s="35"/>
    </row>
    <row r="260" spans="1:3" ht="15.75" customHeight="1">
      <c r="A260" s="35"/>
      <c r="B260" s="35"/>
      <c r="C260" s="35"/>
    </row>
    <row r="261" spans="1:3" ht="15.75" customHeight="1">
      <c r="A261" s="35"/>
      <c r="B261" s="35"/>
      <c r="C261" s="35"/>
    </row>
    <row r="262" spans="1:3" ht="15.75" customHeight="1">
      <c r="A262" s="35"/>
      <c r="B262" s="35"/>
      <c r="C262" s="35"/>
    </row>
    <row r="263" spans="1:3" ht="15.75" customHeight="1">
      <c r="A263" s="35"/>
      <c r="B263" s="35"/>
      <c r="C263" s="35"/>
    </row>
    <row r="264" spans="1:3" ht="15.75" customHeight="1">
      <c r="A264" s="35"/>
      <c r="B264" s="35"/>
      <c r="C264" s="35"/>
    </row>
    <row r="265" spans="1:3" ht="15.75" customHeight="1">
      <c r="A265" s="35"/>
      <c r="B265" s="35"/>
      <c r="C265" s="35"/>
    </row>
    <row r="266" spans="1:3" ht="15.75" customHeight="1">
      <c r="A266" s="35"/>
      <c r="B266" s="35"/>
      <c r="C266" s="35"/>
    </row>
    <row r="267" spans="1:3" ht="15.75" customHeight="1">
      <c r="A267" s="35"/>
      <c r="B267" s="35"/>
      <c r="C267" s="35"/>
    </row>
    <row r="268" spans="1:3" ht="15.75" customHeight="1">
      <c r="A268" s="35"/>
      <c r="B268" s="35"/>
      <c r="C268" s="35"/>
    </row>
    <row r="269" spans="1:3" ht="15.75" customHeight="1">
      <c r="A269" s="35"/>
      <c r="B269" s="35"/>
      <c r="C269" s="35"/>
    </row>
    <row r="270" spans="1:3" ht="15.75" customHeight="1">
      <c r="A270" s="35"/>
      <c r="B270" s="35"/>
      <c r="C270" s="35"/>
    </row>
    <row r="271" spans="1:3" ht="15.75" customHeight="1">
      <c r="A271" s="35"/>
      <c r="B271" s="35"/>
      <c r="C271" s="35"/>
    </row>
    <row r="272" spans="1:3" ht="15.75" customHeight="1">
      <c r="A272" s="35"/>
      <c r="B272" s="35"/>
      <c r="C272" s="35"/>
    </row>
    <row r="273" spans="1:3" ht="15.75" customHeight="1">
      <c r="A273" s="35"/>
      <c r="B273" s="35"/>
      <c r="C273" s="35"/>
    </row>
    <row r="274" spans="1:3" ht="15.75" customHeight="1">
      <c r="A274" s="35"/>
      <c r="B274" s="35"/>
      <c r="C274" s="35"/>
    </row>
    <row r="275" spans="1:3" ht="15.75" customHeight="1">
      <c r="A275" s="35"/>
      <c r="B275" s="35"/>
      <c r="C275" s="35"/>
    </row>
    <row r="276" spans="1:3" ht="15.75" customHeight="1">
      <c r="A276" s="35"/>
      <c r="B276" s="35"/>
      <c r="C276" s="35"/>
    </row>
    <row r="277" spans="1:3" ht="15.75" customHeight="1">
      <c r="A277" s="35"/>
      <c r="B277" s="35"/>
      <c r="C277" s="35"/>
    </row>
    <row r="278" spans="1:3" ht="15.75" customHeight="1">
      <c r="A278" s="35"/>
      <c r="B278" s="35"/>
      <c r="C278" s="35"/>
    </row>
    <row r="279" spans="1:3" ht="15.75" customHeight="1">
      <c r="A279" s="35"/>
      <c r="B279" s="35"/>
      <c r="C279" s="35"/>
    </row>
    <row r="280" spans="1:3" ht="15.75" customHeight="1">
      <c r="A280" s="35"/>
      <c r="B280" s="35"/>
      <c r="C280" s="35"/>
    </row>
    <row r="281" spans="1:3" ht="15.75" customHeight="1">
      <c r="A281" s="35"/>
      <c r="B281" s="35"/>
      <c r="C281" s="35"/>
    </row>
    <row r="282" spans="1:3" ht="15.75" customHeight="1">
      <c r="A282" s="35"/>
      <c r="B282" s="35"/>
      <c r="C282" s="35"/>
    </row>
    <row r="283" spans="1:3" ht="15.75" customHeight="1">
      <c r="A283" s="35"/>
      <c r="B283" s="35"/>
      <c r="C283" s="35"/>
    </row>
    <row r="284" spans="1:3" ht="15.75" customHeight="1">
      <c r="A284" s="35"/>
      <c r="B284" s="35"/>
      <c r="C284" s="35"/>
    </row>
    <row r="285" spans="1:3" ht="15.75" customHeight="1">
      <c r="A285" s="35"/>
      <c r="B285" s="35"/>
      <c r="C285" s="35"/>
    </row>
    <row r="286" spans="1:3" ht="15.75" customHeight="1">
      <c r="A286" s="35"/>
      <c r="B286" s="35"/>
      <c r="C286" s="35"/>
    </row>
    <row r="287" spans="1:3" ht="15.75" customHeight="1">
      <c r="A287" s="35"/>
      <c r="B287" s="35"/>
      <c r="C287" s="35"/>
    </row>
    <row r="288" spans="1:3" ht="15.75" customHeight="1">
      <c r="A288" s="35"/>
      <c r="B288" s="35"/>
      <c r="C288" s="35"/>
    </row>
    <row r="289" spans="1:3" ht="15.75" customHeight="1">
      <c r="A289" s="35"/>
      <c r="B289" s="35"/>
      <c r="C289" s="35"/>
    </row>
    <row r="290" spans="1:3" ht="15.75" customHeight="1">
      <c r="A290" s="35"/>
      <c r="B290" s="35"/>
      <c r="C290" s="35"/>
    </row>
    <row r="291" spans="1:3" ht="15.75" customHeight="1">
      <c r="A291" s="35"/>
      <c r="B291" s="35"/>
      <c r="C291" s="35"/>
    </row>
    <row r="292" spans="1:3" ht="15.75" customHeight="1">
      <c r="A292" s="35"/>
      <c r="B292" s="35"/>
      <c r="C292" s="35"/>
    </row>
    <row r="293" spans="1:3" ht="15.75" customHeight="1">
      <c r="A293" s="35"/>
      <c r="B293" s="35"/>
      <c r="C293" s="35"/>
    </row>
    <row r="294" spans="1:3" ht="15.75" customHeight="1">
      <c r="A294" s="35"/>
      <c r="B294" s="35"/>
      <c r="C294" s="35"/>
    </row>
    <row r="295" spans="1:3" ht="15.75" customHeight="1">
      <c r="A295" s="35"/>
      <c r="B295" s="35"/>
      <c r="C295" s="35"/>
    </row>
    <row r="296" spans="1:3" ht="15.75" customHeight="1">
      <c r="A296" s="35"/>
      <c r="B296" s="35"/>
      <c r="C296" s="35"/>
    </row>
    <row r="297" spans="1:3" ht="15.75" customHeight="1">
      <c r="A297" s="35"/>
      <c r="B297" s="35"/>
      <c r="C297" s="35"/>
    </row>
    <row r="298" spans="1:3" ht="15.75" customHeight="1">
      <c r="A298" s="35"/>
      <c r="B298" s="35"/>
      <c r="C298" s="35"/>
    </row>
    <row r="299" spans="1:3" ht="15.75" customHeight="1">
      <c r="A299" s="35"/>
      <c r="B299" s="35"/>
      <c r="C299" s="35"/>
    </row>
    <row r="300" spans="1:3" ht="15.75" customHeight="1">
      <c r="A300" s="35"/>
      <c r="B300" s="35"/>
      <c r="C300" s="35"/>
    </row>
    <row r="301" spans="1:3" ht="15.75" customHeight="1">
      <c r="A301" s="35"/>
      <c r="B301" s="35"/>
      <c r="C301" s="35"/>
    </row>
    <row r="302" spans="1:3" ht="15.75" customHeight="1">
      <c r="A302" s="35"/>
      <c r="B302" s="35"/>
      <c r="C302" s="35"/>
    </row>
    <row r="303" spans="1:3" ht="15.75" customHeight="1">
      <c r="A303" s="35"/>
      <c r="B303" s="35"/>
      <c r="C303" s="35"/>
    </row>
    <row r="304" spans="1:3" ht="15.75" customHeight="1">
      <c r="A304" s="35"/>
      <c r="B304" s="35"/>
      <c r="C304" s="35"/>
    </row>
    <row r="305" spans="1:3" ht="15.75" customHeight="1">
      <c r="A305" s="35"/>
      <c r="B305" s="35"/>
      <c r="C305" s="35"/>
    </row>
    <row r="306" spans="1:3" ht="15.75" customHeight="1">
      <c r="A306" s="35"/>
      <c r="B306" s="35"/>
      <c r="C306" s="35"/>
    </row>
    <row r="307" spans="1:3" ht="15.75" customHeight="1">
      <c r="A307" s="35"/>
      <c r="B307" s="35"/>
      <c r="C307" s="35"/>
    </row>
    <row r="308" spans="1:3" ht="15.75" customHeight="1">
      <c r="A308" s="35"/>
      <c r="B308" s="35"/>
      <c r="C308" s="35"/>
    </row>
    <row r="309" spans="1:3" ht="15.75" customHeight="1">
      <c r="A309" s="35"/>
      <c r="B309" s="35"/>
      <c r="C309" s="35"/>
    </row>
    <row r="310" spans="1:3" ht="15.75" customHeight="1">
      <c r="A310" s="35"/>
      <c r="B310" s="35"/>
      <c r="C310" s="35"/>
    </row>
    <row r="311" spans="1:3" ht="15.75" customHeight="1">
      <c r="A311" s="35"/>
      <c r="B311" s="35"/>
      <c r="C311" s="35"/>
    </row>
    <row r="312" spans="1:3" ht="15.75" customHeight="1">
      <c r="A312" s="35"/>
      <c r="B312" s="35"/>
      <c r="C312" s="35"/>
    </row>
    <row r="313" spans="1:3" ht="15.75" customHeight="1">
      <c r="A313" s="35"/>
      <c r="B313" s="35"/>
      <c r="C313" s="35"/>
    </row>
    <row r="314" spans="1:3" ht="15.75" customHeight="1">
      <c r="A314" s="35"/>
      <c r="B314" s="35"/>
      <c r="C314" s="35"/>
    </row>
    <row r="315" spans="1:3" ht="15.75" customHeight="1">
      <c r="A315" s="35"/>
      <c r="B315" s="35"/>
      <c r="C315" s="35"/>
    </row>
    <row r="316" spans="1:3" ht="15.75" customHeight="1">
      <c r="A316" s="35"/>
      <c r="B316" s="35"/>
      <c r="C316" s="35"/>
    </row>
    <row r="317" spans="1:3" ht="15.75" customHeight="1">
      <c r="A317" s="35"/>
      <c r="B317" s="35"/>
      <c r="C317" s="35"/>
    </row>
    <row r="318" spans="1:3" ht="15.75" customHeight="1">
      <c r="A318" s="35"/>
      <c r="B318" s="35"/>
      <c r="C318" s="35"/>
    </row>
    <row r="319" spans="1:3" ht="15.75" customHeight="1">
      <c r="A319" s="35"/>
      <c r="B319" s="35"/>
      <c r="C319" s="35"/>
    </row>
    <row r="320" spans="1:3" ht="15.75" customHeight="1">
      <c r="A320" s="35"/>
      <c r="B320" s="35"/>
      <c r="C320" s="35"/>
    </row>
    <row r="321" spans="1:3" ht="15.75" customHeight="1">
      <c r="A321" s="35"/>
      <c r="B321" s="35"/>
      <c r="C321" s="35"/>
    </row>
    <row r="322" spans="1:3" ht="15.75" customHeight="1">
      <c r="A322" s="35"/>
      <c r="B322" s="35"/>
      <c r="C322" s="35"/>
    </row>
    <row r="323" spans="1:3" ht="15.75" customHeight="1">
      <c r="A323" s="35"/>
      <c r="B323" s="35"/>
      <c r="C323" s="35"/>
    </row>
    <row r="324" spans="1:3" ht="15.75" customHeight="1">
      <c r="A324" s="35"/>
      <c r="B324" s="35"/>
      <c r="C324" s="35"/>
    </row>
    <row r="325" spans="1:3" ht="15.75" customHeight="1">
      <c r="A325" s="35"/>
      <c r="B325" s="35"/>
      <c r="C325" s="35"/>
    </row>
    <row r="326" spans="1:3" ht="15.75" customHeight="1">
      <c r="A326" s="35"/>
      <c r="B326" s="35"/>
      <c r="C326" s="35"/>
    </row>
    <row r="327" spans="1:3" ht="15.75" customHeight="1">
      <c r="A327" s="35"/>
      <c r="B327" s="35"/>
      <c r="C327" s="35"/>
    </row>
    <row r="328" spans="1:3" ht="15.75" customHeight="1">
      <c r="A328" s="35"/>
      <c r="B328" s="35"/>
      <c r="C328" s="35"/>
    </row>
    <row r="329" spans="1:3" ht="15.75" customHeight="1">
      <c r="A329" s="35"/>
      <c r="B329" s="35"/>
      <c r="C329" s="35"/>
    </row>
    <row r="330" spans="1:3" ht="15.75" customHeight="1">
      <c r="A330" s="35"/>
      <c r="B330" s="35"/>
      <c r="C330" s="35"/>
    </row>
    <row r="331" spans="1:3" ht="15.75" customHeight="1">
      <c r="A331" s="35"/>
      <c r="B331" s="35"/>
      <c r="C331" s="35"/>
    </row>
    <row r="332" spans="1:3" ht="15.75" customHeight="1">
      <c r="A332" s="35"/>
      <c r="B332" s="35"/>
      <c r="C332" s="35"/>
    </row>
    <row r="333" spans="1:3" ht="15.75" customHeight="1">
      <c r="A333" s="35"/>
      <c r="B333" s="35"/>
      <c r="C333" s="35"/>
    </row>
    <row r="334" spans="1:3" ht="15.75" customHeight="1">
      <c r="A334" s="35"/>
      <c r="B334" s="35"/>
      <c r="C334" s="35"/>
    </row>
    <row r="335" spans="1:3" ht="15.75" customHeight="1">
      <c r="A335" s="35"/>
      <c r="B335" s="35"/>
      <c r="C335" s="35"/>
    </row>
    <row r="336" spans="1:3" ht="15.75" customHeight="1">
      <c r="A336" s="35"/>
      <c r="B336" s="35"/>
      <c r="C336" s="35"/>
    </row>
    <row r="337" spans="1:3" ht="15.75" customHeight="1">
      <c r="A337" s="35"/>
      <c r="B337" s="35"/>
      <c r="C337" s="35"/>
    </row>
    <row r="338" spans="1:3" ht="15.75" customHeight="1">
      <c r="A338" s="35"/>
      <c r="B338" s="35"/>
      <c r="C338" s="35"/>
    </row>
    <row r="339" spans="1:3" ht="15.75" customHeight="1">
      <c r="A339" s="35"/>
      <c r="B339" s="35"/>
      <c r="C339" s="35"/>
    </row>
    <row r="340" spans="1:3" ht="15.75" customHeight="1">
      <c r="A340" s="35"/>
      <c r="B340" s="35"/>
      <c r="C340" s="35"/>
    </row>
    <row r="341" spans="1:3" ht="15.75" customHeight="1">
      <c r="A341" s="35"/>
      <c r="B341" s="35"/>
      <c r="C341" s="35"/>
    </row>
    <row r="342" spans="1:3" ht="15.75" customHeight="1">
      <c r="A342" s="35"/>
      <c r="B342" s="35"/>
      <c r="C342" s="35"/>
    </row>
    <row r="343" spans="1:3" ht="15.75" customHeight="1">
      <c r="A343" s="35"/>
      <c r="B343" s="35"/>
      <c r="C343" s="35"/>
    </row>
    <row r="344" spans="1:3" ht="15.75" customHeight="1">
      <c r="A344" s="35"/>
      <c r="B344" s="35"/>
      <c r="C344" s="35"/>
    </row>
    <row r="345" spans="1:3" ht="15.75" customHeight="1">
      <c r="A345" s="35"/>
      <c r="B345" s="35"/>
      <c r="C345" s="35"/>
    </row>
    <row r="346" spans="1:3" ht="15.75" customHeight="1">
      <c r="A346" s="35"/>
      <c r="B346" s="35"/>
      <c r="C346" s="35"/>
    </row>
    <row r="347" spans="1:3" ht="15.75" customHeight="1">
      <c r="A347" s="35"/>
      <c r="B347" s="35"/>
      <c r="C347" s="35"/>
    </row>
    <row r="348" spans="1:3" ht="15.75" customHeight="1">
      <c r="A348" s="35"/>
      <c r="B348" s="35"/>
      <c r="C348" s="35"/>
    </row>
    <row r="349" spans="1:3" ht="15.75" customHeight="1">
      <c r="A349" s="35"/>
      <c r="B349" s="35"/>
      <c r="C349" s="35"/>
    </row>
    <row r="350" spans="1:3" ht="15.75" customHeight="1">
      <c r="A350" s="35"/>
      <c r="B350" s="35"/>
      <c r="C350" s="35"/>
    </row>
    <row r="351" spans="1:3" ht="15.75" customHeight="1">
      <c r="A351" s="35"/>
      <c r="B351" s="35"/>
      <c r="C351" s="35"/>
    </row>
    <row r="352" spans="1:3" ht="15.75" customHeight="1">
      <c r="A352" s="35"/>
      <c r="B352" s="35"/>
      <c r="C352" s="35"/>
    </row>
    <row r="353" spans="1:3" ht="15.75" customHeight="1">
      <c r="A353" s="35"/>
      <c r="B353" s="35"/>
      <c r="C353" s="35"/>
    </row>
    <row r="354" spans="1:3" ht="15.75" customHeight="1">
      <c r="A354" s="35"/>
      <c r="B354" s="35"/>
      <c r="C354" s="35"/>
    </row>
    <row r="355" spans="1:3" ht="15.75" customHeight="1">
      <c r="A355" s="35"/>
      <c r="B355" s="35"/>
      <c r="C355" s="35"/>
    </row>
    <row r="356" spans="1:3" ht="15.75" customHeight="1">
      <c r="A356" s="35"/>
      <c r="B356" s="35"/>
      <c r="C356" s="35"/>
    </row>
    <row r="357" spans="1:3" ht="15.75" customHeight="1">
      <c r="A357" s="35"/>
      <c r="B357" s="35"/>
      <c r="C357" s="35"/>
    </row>
    <row r="358" spans="1:3" ht="15.75" customHeight="1">
      <c r="A358" s="35"/>
      <c r="B358" s="35"/>
      <c r="C358" s="35"/>
    </row>
    <row r="359" spans="1:3" ht="15.75" customHeight="1">
      <c r="A359" s="35"/>
      <c r="B359" s="35"/>
      <c r="C359" s="35"/>
    </row>
    <row r="360" spans="1:3" ht="15.75" customHeight="1">
      <c r="A360" s="35"/>
      <c r="B360" s="35"/>
      <c r="C360" s="35"/>
    </row>
    <row r="361" spans="1:3" ht="15.75" customHeight="1">
      <c r="A361" s="35"/>
      <c r="B361" s="35"/>
      <c r="C361" s="35"/>
    </row>
    <row r="362" spans="1:3" ht="15.75" customHeight="1">
      <c r="A362" s="35"/>
      <c r="B362" s="35"/>
      <c r="C362" s="35"/>
    </row>
    <row r="363" spans="1:3" ht="15.75" customHeight="1">
      <c r="A363" s="35"/>
      <c r="B363" s="35"/>
      <c r="C363" s="35"/>
    </row>
    <row r="364" spans="1:3" ht="15.75" customHeight="1">
      <c r="A364" s="35"/>
      <c r="B364" s="35"/>
      <c r="C364" s="35"/>
    </row>
    <row r="365" spans="1:3" ht="15.75" customHeight="1">
      <c r="A365" s="35"/>
      <c r="B365" s="35"/>
      <c r="C365" s="35"/>
    </row>
    <row r="366" spans="1:3" ht="15.75" customHeight="1">
      <c r="A366" s="35"/>
      <c r="B366" s="35"/>
      <c r="C366" s="35"/>
    </row>
    <row r="367" spans="1:3" ht="15.75" customHeight="1">
      <c r="A367" s="35"/>
      <c r="B367" s="35"/>
      <c r="C367" s="35"/>
    </row>
    <row r="368" spans="1:3" ht="15.75" customHeight="1">
      <c r="A368" s="35"/>
      <c r="B368" s="35"/>
      <c r="C368" s="35"/>
    </row>
    <row r="369" spans="1:3" ht="15.75" customHeight="1">
      <c r="A369" s="35"/>
      <c r="B369" s="35"/>
      <c r="C369" s="35"/>
    </row>
    <row r="370" spans="1:3" ht="15.75" customHeight="1">
      <c r="A370" s="35"/>
      <c r="B370" s="35"/>
      <c r="C370" s="35"/>
    </row>
    <row r="371" spans="1:3" ht="15.75" customHeight="1">
      <c r="A371" s="35"/>
      <c r="B371" s="35"/>
      <c r="C371" s="35"/>
    </row>
    <row r="372" spans="1:3" ht="15.75" customHeight="1">
      <c r="A372" s="35"/>
      <c r="B372" s="35"/>
      <c r="C372" s="35"/>
    </row>
    <row r="373" spans="1:3" ht="15.75" customHeight="1">
      <c r="A373" s="35"/>
      <c r="B373" s="35"/>
      <c r="C373" s="35"/>
    </row>
    <row r="374" spans="1:3" ht="15.75" customHeight="1">
      <c r="A374" s="35"/>
      <c r="B374" s="35"/>
      <c r="C374" s="35"/>
    </row>
    <row r="375" spans="1:3" ht="15.75" customHeight="1">
      <c r="A375" s="35"/>
      <c r="B375" s="35"/>
      <c r="C375" s="35"/>
    </row>
    <row r="376" spans="1:3" ht="15.75" customHeight="1">
      <c r="A376" s="35"/>
      <c r="B376" s="35"/>
      <c r="C376" s="35"/>
    </row>
    <row r="377" spans="1:3" ht="15.75" customHeight="1">
      <c r="A377" s="35"/>
      <c r="B377" s="35"/>
      <c r="C377" s="35"/>
    </row>
    <row r="378" spans="1:3" ht="15.75" customHeight="1">
      <c r="A378" s="35"/>
      <c r="B378" s="35"/>
      <c r="C378" s="35"/>
    </row>
    <row r="379" spans="1:3" ht="15.75" customHeight="1">
      <c r="A379" s="35"/>
      <c r="B379" s="35"/>
      <c r="C379" s="35"/>
    </row>
    <row r="380" spans="1:3" ht="15.75" customHeight="1">
      <c r="A380" s="35"/>
      <c r="B380" s="35"/>
      <c r="C380" s="35"/>
    </row>
    <row r="381" spans="1:3" ht="15.75" customHeight="1">
      <c r="A381" s="35"/>
      <c r="B381" s="35"/>
      <c r="C381" s="35"/>
    </row>
    <row r="382" spans="1:3" ht="15.75" customHeight="1">
      <c r="A382" s="35"/>
      <c r="B382" s="35"/>
      <c r="C382" s="35"/>
    </row>
    <row r="383" spans="1:3" ht="15.75" customHeight="1">
      <c r="A383" s="35"/>
      <c r="B383" s="35"/>
      <c r="C383" s="35"/>
    </row>
    <row r="384" spans="1:3" ht="15.75" customHeight="1">
      <c r="A384" s="35"/>
      <c r="B384" s="35"/>
      <c r="C384" s="35"/>
    </row>
    <row r="385" spans="1:3" ht="15.75" customHeight="1">
      <c r="A385" s="35"/>
      <c r="B385" s="35"/>
      <c r="C385" s="35"/>
    </row>
    <row r="386" spans="1:3" ht="15.75" customHeight="1">
      <c r="A386" s="35"/>
      <c r="B386" s="35"/>
      <c r="C386" s="35"/>
    </row>
    <row r="387" spans="1:3" ht="15.75" customHeight="1">
      <c r="A387" s="35"/>
      <c r="B387" s="35"/>
      <c r="C387" s="35"/>
    </row>
    <row r="388" spans="1:3" ht="15.75" customHeight="1">
      <c r="A388" s="35"/>
      <c r="B388" s="35"/>
      <c r="C388" s="35"/>
    </row>
    <row r="389" spans="1:3" ht="15.75" customHeight="1">
      <c r="A389" s="35"/>
      <c r="B389" s="35"/>
      <c r="C389" s="35"/>
    </row>
    <row r="390" spans="1:3" ht="15.75" customHeight="1">
      <c r="A390" s="35"/>
      <c r="B390" s="35"/>
      <c r="C390" s="35"/>
    </row>
    <row r="391" spans="1:3" ht="15.75" customHeight="1">
      <c r="A391" s="35"/>
      <c r="B391" s="35"/>
      <c r="C391" s="35"/>
    </row>
    <row r="392" spans="1:3" ht="15.75" customHeight="1">
      <c r="A392" s="35"/>
      <c r="B392" s="35"/>
      <c r="C392" s="35"/>
    </row>
    <row r="393" spans="1:3" ht="15.75" customHeight="1">
      <c r="A393" s="35"/>
      <c r="B393" s="35"/>
      <c r="C393" s="35"/>
    </row>
    <row r="394" spans="1:3" ht="15.75" customHeight="1">
      <c r="A394" s="35"/>
      <c r="B394" s="35"/>
      <c r="C394" s="35"/>
    </row>
    <row r="395" spans="1:3" ht="15.75" customHeight="1">
      <c r="A395" s="35"/>
      <c r="B395" s="35"/>
      <c r="C395" s="35"/>
    </row>
    <row r="396" spans="1:3" ht="15.75" customHeight="1">
      <c r="A396" s="35"/>
      <c r="B396" s="35"/>
      <c r="C396" s="35"/>
    </row>
    <row r="397" spans="1:3" ht="15.75" customHeight="1">
      <c r="A397" s="35"/>
      <c r="B397" s="35"/>
      <c r="C397" s="35"/>
    </row>
    <row r="398" spans="1:3" ht="15.75" customHeight="1">
      <c r="A398" s="35"/>
      <c r="B398" s="35"/>
      <c r="C398" s="35"/>
    </row>
    <row r="399" spans="1:3" ht="15.75" customHeight="1">
      <c r="A399" s="35"/>
      <c r="B399" s="35"/>
      <c r="C399" s="35"/>
    </row>
    <row r="400" spans="1:3" ht="15.75" customHeight="1">
      <c r="A400" s="35"/>
      <c r="B400" s="35"/>
      <c r="C400" s="35"/>
    </row>
    <row r="401" spans="1:3" ht="15.75" customHeight="1">
      <c r="A401" s="35"/>
      <c r="B401" s="35"/>
      <c r="C401" s="35"/>
    </row>
    <row r="402" spans="1:3" ht="15.75" customHeight="1">
      <c r="A402" s="35"/>
      <c r="B402" s="35"/>
      <c r="C402" s="35"/>
    </row>
    <row r="403" spans="1:3" ht="15.75" customHeight="1">
      <c r="A403" s="35"/>
      <c r="B403" s="35"/>
      <c r="C403" s="35"/>
    </row>
    <row r="404" spans="1:3" ht="15.75" customHeight="1">
      <c r="A404" s="35"/>
      <c r="B404" s="35"/>
      <c r="C404" s="35"/>
    </row>
    <row r="405" spans="1:3" ht="15.75" customHeight="1">
      <c r="A405" s="35"/>
      <c r="B405" s="35"/>
      <c r="C405" s="35"/>
    </row>
    <row r="406" spans="1:3" ht="15.75" customHeight="1">
      <c r="A406" s="35"/>
      <c r="B406" s="35"/>
      <c r="C406" s="35"/>
    </row>
    <row r="407" spans="1:3" ht="15.75" customHeight="1">
      <c r="A407" s="35"/>
      <c r="B407" s="35"/>
      <c r="C407" s="35"/>
    </row>
    <row r="408" spans="1:3" ht="15.75" customHeight="1">
      <c r="A408" s="35"/>
      <c r="B408" s="35"/>
      <c r="C408" s="35"/>
    </row>
    <row r="409" spans="1:3" ht="15.75" customHeight="1">
      <c r="A409" s="35"/>
      <c r="B409" s="35"/>
      <c r="C409" s="35"/>
    </row>
    <row r="410" spans="1:3" ht="15.75" customHeight="1">
      <c r="A410" s="35"/>
      <c r="B410" s="35"/>
      <c r="C410" s="35"/>
    </row>
    <row r="411" spans="1:3" ht="15.75" customHeight="1">
      <c r="A411" s="35"/>
      <c r="B411" s="35"/>
      <c r="C411" s="35"/>
    </row>
    <row r="412" spans="1:3" ht="15.75" customHeight="1">
      <c r="A412" s="35"/>
      <c r="B412" s="35"/>
      <c r="C412" s="35"/>
    </row>
    <row r="413" spans="1:3" ht="15.75" customHeight="1">
      <c r="A413" s="35"/>
      <c r="B413" s="35"/>
      <c r="C413" s="35"/>
    </row>
    <row r="414" spans="1:3" ht="15.75" customHeight="1">
      <c r="A414" s="35"/>
      <c r="B414" s="35"/>
      <c r="C414" s="35"/>
    </row>
    <row r="415" spans="1:3" ht="15.75" customHeight="1">
      <c r="A415" s="35"/>
      <c r="B415" s="35"/>
      <c r="C415" s="35"/>
    </row>
    <row r="416" spans="1:3" ht="15.75" customHeight="1">
      <c r="A416" s="35"/>
      <c r="B416" s="35"/>
      <c r="C416" s="35"/>
    </row>
    <row r="417" spans="1:3" ht="15.75" customHeight="1">
      <c r="A417" s="35"/>
      <c r="B417" s="35"/>
      <c r="C417" s="35"/>
    </row>
    <row r="418" spans="1:3" ht="15.75" customHeight="1">
      <c r="A418" s="35"/>
      <c r="B418" s="35"/>
      <c r="C418" s="35"/>
    </row>
    <row r="419" spans="1:3" ht="15.75" customHeight="1">
      <c r="A419" s="35"/>
      <c r="B419" s="35"/>
      <c r="C419" s="35"/>
    </row>
    <row r="420" spans="1:3" ht="15.75" customHeight="1">
      <c r="A420" s="35"/>
      <c r="B420" s="35"/>
      <c r="C420" s="35"/>
    </row>
    <row r="421" spans="1:3" ht="15.75" customHeight="1">
      <c r="A421" s="35"/>
      <c r="B421" s="35"/>
      <c r="C421" s="35"/>
    </row>
    <row r="422" spans="1:3" ht="15.75" customHeight="1">
      <c r="A422" s="35"/>
      <c r="B422" s="35"/>
      <c r="C422" s="35"/>
    </row>
    <row r="423" spans="1:3" ht="15.75" customHeight="1">
      <c r="A423" s="35"/>
      <c r="B423" s="35"/>
      <c r="C423" s="35"/>
    </row>
    <row r="424" spans="1:3" ht="15.75" customHeight="1">
      <c r="A424" s="35"/>
      <c r="B424" s="35"/>
      <c r="C424" s="35"/>
    </row>
    <row r="425" spans="1:3" ht="15.75" customHeight="1">
      <c r="A425" s="35"/>
      <c r="B425" s="35"/>
      <c r="C425" s="35"/>
    </row>
    <row r="426" spans="1:3" ht="15.75" customHeight="1">
      <c r="A426" s="35"/>
      <c r="B426" s="35"/>
      <c r="C426" s="35"/>
    </row>
    <row r="427" spans="1:3" ht="15.75" customHeight="1">
      <c r="A427" s="35"/>
      <c r="B427" s="35"/>
      <c r="C427" s="35"/>
    </row>
    <row r="428" spans="1:3" ht="15.75" customHeight="1">
      <c r="A428" s="35"/>
      <c r="B428" s="35"/>
      <c r="C428" s="35"/>
    </row>
    <row r="429" spans="1:3" ht="15.75" customHeight="1">
      <c r="A429" s="35"/>
      <c r="B429" s="35"/>
      <c r="C429" s="35"/>
    </row>
    <row r="430" spans="1:3" ht="15.75" customHeight="1">
      <c r="A430" s="35"/>
      <c r="B430" s="35"/>
      <c r="C430" s="35"/>
    </row>
    <row r="431" spans="1:3" ht="15.75" customHeight="1">
      <c r="A431" s="35"/>
      <c r="B431" s="35"/>
      <c r="C431" s="35"/>
    </row>
    <row r="432" spans="1:3" ht="15.75" customHeight="1">
      <c r="A432" s="35"/>
      <c r="B432" s="35"/>
      <c r="C432" s="35"/>
    </row>
    <row r="433" spans="1:3" ht="15.75" customHeight="1">
      <c r="A433" s="35"/>
      <c r="B433" s="35"/>
      <c r="C433" s="35"/>
    </row>
    <row r="434" spans="1:3" ht="15.75" customHeight="1">
      <c r="A434" s="35"/>
      <c r="B434" s="35"/>
      <c r="C434" s="35"/>
    </row>
    <row r="435" spans="1:3" ht="15.75" customHeight="1">
      <c r="A435" s="35"/>
      <c r="B435" s="35"/>
      <c r="C435" s="35"/>
    </row>
    <row r="436" spans="1:3" ht="15.75" customHeight="1">
      <c r="A436" s="35"/>
      <c r="B436" s="35"/>
      <c r="C436" s="35"/>
    </row>
    <row r="437" spans="1:3" ht="15.75" customHeight="1">
      <c r="A437" s="35"/>
      <c r="B437" s="35"/>
      <c r="C437" s="35"/>
    </row>
    <row r="438" spans="1:3" ht="15.75" customHeight="1">
      <c r="A438" s="35"/>
      <c r="B438" s="35"/>
      <c r="C438" s="35"/>
    </row>
    <row r="439" spans="1:3" ht="15.75" customHeight="1">
      <c r="A439" s="35"/>
      <c r="B439" s="35"/>
      <c r="C439" s="35"/>
    </row>
    <row r="440" spans="1:3" ht="15.75" customHeight="1">
      <c r="A440" s="35"/>
      <c r="B440" s="35"/>
      <c r="C440" s="35"/>
    </row>
    <row r="441" spans="1:3" ht="15.75" customHeight="1">
      <c r="A441" s="35"/>
      <c r="B441" s="35"/>
      <c r="C441" s="35"/>
    </row>
    <row r="442" spans="1:3" ht="15.75" customHeight="1">
      <c r="A442" s="35"/>
      <c r="B442" s="35"/>
      <c r="C442" s="35"/>
    </row>
    <row r="443" spans="1:3" ht="15.75" customHeight="1">
      <c r="A443" s="35"/>
      <c r="B443" s="35"/>
      <c r="C443" s="35"/>
    </row>
    <row r="444" spans="1:3" ht="15.75" customHeight="1">
      <c r="A444" s="35"/>
      <c r="B444" s="35"/>
      <c r="C444" s="35"/>
    </row>
    <row r="445" spans="1:3" ht="15.75" customHeight="1">
      <c r="A445" s="35"/>
      <c r="B445" s="35"/>
      <c r="C445" s="35"/>
    </row>
    <row r="446" spans="1:3" ht="15.75" customHeight="1">
      <c r="A446" s="35"/>
      <c r="B446" s="35"/>
      <c r="C446" s="35"/>
    </row>
    <row r="447" spans="1:3" ht="15.75" customHeight="1">
      <c r="A447" s="35"/>
      <c r="B447" s="35"/>
      <c r="C447" s="35"/>
    </row>
    <row r="448" spans="1:3" ht="15.75" customHeight="1">
      <c r="A448" s="35"/>
      <c r="B448" s="35"/>
      <c r="C448" s="35"/>
    </row>
    <row r="449" spans="1:3" ht="15.75" customHeight="1">
      <c r="A449" s="35"/>
      <c r="B449" s="35"/>
      <c r="C449" s="35"/>
    </row>
    <row r="450" spans="1:3" ht="15.75" customHeight="1">
      <c r="A450" s="35"/>
      <c r="B450" s="35"/>
      <c r="C450" s="35"/>
    </row>
    <row r="451" spans="1:3" ht="15.75" customHeight="1">
      <c r="A451" s="35"/>
      <c r="B451" s="35"/>
      <c r="C451" s="35"/>
    </row>
    <row r="452" spans="1:3" ht="15.75" customHeight="1">
      <c r="A452" s="35"/>
      <c r="B452" s="35"/>
      <c r="C452" s="35"/>
    </row>
    <row r="453" spans="1:3" ht="15.75" customHeight="1">
      <c r="A453" s="35"/>
      <c r="B453" s="35"/>
      <c r="C453" s="35"/>
    </row>
    <row r="454" spans="1:3" ht="15.75" customHeight="1">
      <c r="A454" s="35"/>
      <c r="B454" s="35"/>
      <c r="C454" s="35"/>
    </row>
    <row r="455" spans="1:3" ht="15.75" customHeight="1">
      <c r="A455" s="35"/>
      <c r="B455" s="35"/>
      <c r="C455" s="35"/>
    </row>
    <row r="456" spans="1:3" ht="15.75" customHeight="1">
      <c r="A456" s="35"/>
      <c r="B456" s="35"/>
      <c r="C456" s="35"/>
    </row>
    <row r="457" spans="1:3" ht="15.75" customHeight="1">
      <c r="A457" s="35"/>
      <c r="B457" s="35"/>
      <c r="C457" s="35"/>
    </row>
    <row r="458" spans="1:3" ht="15.75" customHeight="1">
      <c r="A458" s="35"/>
      <c r="B458" s="35"/>
      <c r="C458" s="35"/>
    </row>
    <row r="459" spans="1:3" ht="15.75" customHeight="1">
      <c r="A459" s="35"/>
      <c r="B459" s="35"/>
      <c r="C459" s="35"/>
    </row>
    <row r="460" spans="1:3" ht="15.75" customHeight="1">
      <c r="A460" s="35"/>
      <c r="B460" s="35"/>
      <c r="C460" s="35"/>
    </row>
    <row r="461" spans="1:3" ht="15.75" customHeight="1">
      <c r="A461" s="35"/>
      <c r="B461" s="35"/>
      <c r="C461" s="35"/>
    </row>
    <row r="462" spans="1:3" ht="15.75" customHeight="1">
      <c r="A462" s="35"/>
      <c r="B462" s="35"/>
      <c r="C462" s="35"/>
    </row>
    <row r="463" spans="1:3" ht="15.75" customHeight="1">
      <c r="A463" s="35"/>
      <c r="B463" s="35"/>
      <c r="C463" s="35"/>
    </row>
    <row r="464" spans="1:3" ht="15.75" customHeight="1">
      <c r="A464" s="35"/>
      <c r="B464" s="35"/>
      <c r="C464" s="35"/>
    </row>
    <row r="465" spans="1:3" ht="15.75" customHeight="1">
      <c r="A465" s="35"/>
      <c r="B465" s="35"/>
      <c r="C465" s="35"/>
    </row>
    <row r="466" spans="1:3" ht="15.75" customHeight="1">
      <c r="A466" s="35"/>
      <c r="B466" s="35"/>
      <c r="C466" s="35"/>
    </row>
    <row r="467" spans="1:3" ht="15.75" customHeight="1">
      <c r="A467" s="35"/>
      <c r="B467" s="35"/>
      <c r="C467" s="35"/>
    </row>
    <row r="468" spans="1:3" ht="15.75" customHeight="1">
      <c r="A468" s="35"/>
      <c r="B468" s="35"/>
      <c r="C468" s="35"/>
    </row>
    <row r="469" spans="1:3" ht="15.75" customHeight="1">
      <c r="A469" s="35"/>
      <c r="B469" s="35"/>
      <c r="C469" s="35"/>
    </row>
    <row r="470" spans="1:3" ht="15.75" customHeight="1">
      <c r="A470" s="35"/>
      <c r="B470" s="35"/>
      <c r="C470" s="35"/>
    </row>
    <row r="471" spans="1:3" ht="15.75" customHeight="1">
      <c r="A471" s="35"/>
      <c r="B471" s="35"/>
      <c r="C471" s="35"/>
    </row>
    <row r="472" spans="1:3" ht="15.75" customHeight="1">
      <c r="A472" s="35"/>
      <c r="B472" s="35"/>
      <c r="C472" s="35"/>
    </row>
    <row r="473" spans="1:3" ht="15.75" customHeight="1">
      <c r="A473" s="35"/>
      <c r="B473" s="35"/>
      <c r="C473" s="35"/>
    </row>
    <row r="474" spans="1:3" ht="15.75" customHeight="1">
      <c r="A474" s="35"/>
      <c r="B474" s="35"/>
      <c r="C474" s="35"/>
    </row>
    <row r="475" spans="1:3" ht="15.75" customHeight="1">
      <c r="A475" s="35"/>
      <c r="B475" s="35"/>
      <c r="C475" s="35"/>
    </row>
    <row r="476" spans="1:3" ht="15.75" customHeight="1">
      <c r="A476" s="35"/>
      <c r="B476" s="35"/>
      <c r="C476" s="35"/>
    </row>
    <row r="477" spans="1:3" ht="15.75" customHeight="1">
      <c r="A477" s="35"/>
      <c r="B477" s="35"/>
      <c r="C477" s="35"/>
    </row>
    <row r="478" spans="1:3" ht="15.75" customHeight="1">
      <c r="A478" s="35"/>
      <c r="B478" s="35"/>
      <c r="C478" s="35"/>
    </row>
    <row r="479" spans="1:3" ht="15.75" customHeight="1">
      <c r="A479" s="35"/>
      <c r="B479" s="35"/>
      <c r="C479" s="35"/>
    </row>
    <row r="480" spans="1:3" ht="15.75" customHeight="1">
      <c r="A480" s="35"/>
      <c r="B480" s="35"/>
      <c r="C480" s="35"/>
    </row>
    <row r="481" spans="1:3" ht="15.75" customHeight="1">
      <c r="A481" s="35"/>
      <c r="B481" s="35"/>
      <c r="C481" s="35"/>
    </row>
    <row r="482" spans="1:3" ht="15.75" customHeight="1">
      <c r="A482" s="35"/>
      <c r="B482" s="35"/>
      <c r="C482" s="35"/>
    </row>
    <row r="483" spans="1:3" ht="15.75" customHeight="1">
      <c r="A483" s="35"/>
      <c r="B483" s="35"/>
      <c r="C483" s="35"/>
    </row>
    <row r="484" spans="1:3" ht="15.75" customHeight="1">
      <c r="A484" s="35"/>
      <c r="B484" s="35"/>
      <c r="C484" s="35"/>
    </row>
    <row r="485" spans="1:3" ht="15.75" customHeight="1">
      <c r="A485" s="35"/>
      <c r="B485" s="35"/>
      <c r="C485" s="35"/>
    </row>
    <row r="486" spans="1:3" ht="15.75" customHeight="1">
      <c r="A486" s="35"/>
      <c r="B486" s="35"/>
      <c r="C486" s="35"/>
    </row>
    <row r="487" spans="1:3" ht="15.75" customHeight="1">
      <c r="A487" s="35"/>
      <c r="B487" s="35"/>
      <c r="C487" s="35"/>
    </row>
    <row r="488" spans="1:3" ht="15.75" customHeight="1">
      <c r="A488" s="35"/>
      <c r="B488" s="35"/>
      <c r="C488" s="35"/>
    </row>
    <row r="489" spans="1:3" ht="15.75" customHeight="1">
      <c r="A489" s="35"/>
      <c r="B489" s="35"/>
      <c r="C489" s="35"/>
    </row>
    <row r="490" spans="1:3" ht="15.75" customHeight="1">
      <c r="A490" s="35"/>
      <c r="B490" s="35"/>
      <c r="C490" s="35"/>
    </row>
    <row r="491" spans="1:3" ht="15.75" customHeight="1">
      <c r="A491" s="35"/>
      <c r="B491" s="35"/>
      <c r="C491" s="35"/>
    </row>
    <row r="492" spans="1:3" ht="15.75" customHeight="1">
      <c r="A492" s="35"/>
      <c r="B492" s="35"/>
      <c r="C492" s="35"/>
    </row>
    <row r="493" spans="1:3" ht="15.75" customHeight="1">
      <c r="A493" s="35"/>
      <c r="B493" s="35"/>
      <c r="C493" s="35"/>
    </row>
    <row r="494" spans="1:3" ht="15.75" customHeight="1">
      <c r="A494" s="35"/>
      <c r="B494" s="35"/>
      <c r="C494" s="35"/>
    </row>
    <row r="495" spans="1:3" ht="15.75" customHeight="1">
      <c r="A495" s="35"/>
      <c r="B495" s="35"/>
      <c r="C495" s="35"/>
    </row>
    <row r="496" spans="1:3" ht="15.75" customHeight="1">
      <c r="A496" s="35"/>
      <c r="B496" s="35"/>
      <c r="C496" s="35"/>
    </row>
    <row r="497" spans="1:3" ht="15.75" customHeight="1">
      <c r="A497" s="35"/>
      <c r="B497" s="35"/>
      <c r="C497" s="35"/>
    </row>
    <row r="498" spans="1:3" ht="15.75" customHeight="1">
      <c r="A498" s="35"/>
      <c r="B498" s="35"/>
      <c r="C498" s="35"/>
    </row>
    <row r="499" spans="1:3" ht="15.75" customHeight="1">
      <c r="A499" s="35"/>
      <c r="B499" s="35"/>
      <c r="C499" s="35"/>
    </row>
    <row r="500" spans="1:3" ht="15.75" customHeight="1">
      <c r="A500" s="35"/>
      <c r="B500" s="35"/>
      <c r="C500" s="35"/>
    </row>
    <row r="501" spans="1:3" ht="15.75" customHeight="1">
      <c r="A501" s="35"/>
      <c r="B501" s="35"/>
      <c r="C501" s="35"/>
    </row>
    <row r="502" spans="1:3" ht="15.75" customHeight="1">
      <c r="A502" s="35"/>
      <c r="B502" s="35"/>
      <c r="C502" s="35"/>
    </row>
    <row r="503" spans="1:3" ht="15.75" customHeight="1">
      <c r="A503" s="35"/>
      <c r="B503" s="35"/>
      <c r="C503" s="35"/>
    </row>
    <row r="504" spans="1:3" ht="15.75" customHeight="1">
      <c r="A504" s="35"/>
      <c r="B504" s="35"/>
      <c r="C504" s="35"/>
    </row>
    <row r="505" spans="1:3" ht="15.75" customHeight="1">
      <c r="A505" s="35"/>
      <c r="B505" s="35"/>
      <c r="C505" s="35"/>
    </row>
    <row r="506" spans="1:3" ht="15.75" customHeight="1">
      <c r="A506" s="35"/>
      <c r="B506" s="35"/>
      <c r="C506" s="35"/>
    </row>
    <row r="507" spans="1:3" ht="15.75" customHeight="1">
      <c r="A507" s="35"/>
      <c r="B507" s="35"/>
      <c r="C507" s="35"/>
    </row>
    <row r="508" spans="1:3" ht="15.75" customHeight="1">
      <c r="A508" s="35"/>
      <c r="B508" s="35"/>
      <c r="C508" s="35"/>
    </row>
    <row r="509" spans="1:3" ht="15.75" customHeight="1">
      <c r="A509" s="35"/>
      <c r="B509" s="35"/>
      <c r="C509" s="35"/>
    </row>
    <row r="510" spans="1:3" ht="15.75" customHeight="1">
      <c r="A510" s="35"/>
      <c r="B510" s="35"/>
      <c r="C510" s="35"/>
    </row>
    <row r="511" spans="1:3" ht="15.75" customHeight="1">
      <c r="A511" s="35"/>
      <c r="B511" s="35"/>
      <c r="C511" s="35"/>
    </row>
    <row r="512" spans="1:3" ht="15.75" customHeight="1">
      <c r="A512" s="35"/>
      <c r="B512" s="35"/>
      <c r="C512" s="35"/>
    </row>
    <row r="513" spans="1:3" ht="15.75" customHeight="1">
      <c r="A513" s="35"/>
      <c r="B513" s="35"/>
      <c r="C513" s="35"/>
    </row>
    <row r="514" spans="1:3" ht="15.75" customHeight="1">
      <c r="A514" s="35"/>
      <c r="B514" s="35"/>
      <c r="C514" s="35"/>
    </row>
    <row r="515" spans="1:3" ht="15.75" customHeight="1">
      <c r="A515" s="35"/>
      <c r="B515" s="35"/>
      <c r="C515" s="35"/>
    </row>
    <row r="516" spans="1:3" ht="15.75" customHeight="1">
      <c r="A516" s="35"/>
      <c r="B516" s="35"/>
      <c r="C516" s="35"/>
    </row>
    <row r="517" spans="1:3" ht="15.75" customHeight="1">
      <c r="A517" s="35"/>
      <c r="B517" s="35"/>
      <c r="C517" s="35"/>
    </row>
    <row r="518" spans="1:3" ht="15.75" customHeight="1">
      <c r="A518" s="35"/>
      <c r="B518" s="35"/>
      <c r="C518" s="35"/>
    </row>
    <row r="519" spans="1:3" ht="15.75" customHeight="1">
      <c r="A519" s="35"/>
      <c r="B519" s="35"/>
      <c r="C519" s="35"/>
    </row>
    <row r="520" spans="1:3" ht="15.75" customHeight="1">
      <c r="A520" s="35"/>
      <c r="B520" s="35"/>
      <c r="C520" s="35"/>
    </row>
    <row r="521" spans="1:3" ht="15.75" customHeight="1">
      <c r="A521" s="35"/>
      <c r="B521" s="35"/>
      <c r="C521" s="35"/>
    </row>
    <row r="522" spans="1:3" ht="15.75" customHeight="1">
      <c r="A522" s="35"/>
      <c r="B522" s="35"/>
      <c r="C522" s="35"/>
    </row>
    <row r="523" spans="1:3" ht="15.75" customHeight="1">
      <c r="A523" s="35"/>
      <c r="B523" s="35"/>
      <c r="C523" s="35"/>
    </row>
    <row r="524" spans="1:3" ht="15.75" customHeight="1">
      <c r="A524" s="35"/>
      <c r="B524" s="35"/>
      <c r="C524" s="35"/>
    </row>
    <row r="525" spans="1:3" ht="15.75" customHeight="1">
      <c r="A525" s="35"/>
      <c r="B525" s="35"/>
      <c r="C525" s="35"/>
    </row>
    <row r="526" spans="1:3" ht="15.75" customHeight="1">
      <c r="A526" s="35"/>
      <c r="B526" s="35"/>
      <c r="C526" s="35"/>
    </row>
    <row r="527" spans="1:3" ht="15.75" customHeight="1">
      <c r="A527" s="35"/>
      <c r="B527" s="35"/>
      <c r="C527" s="35"/>
    </row>
    <row r="528" spans="1:3" ht="15.75" customHeight="1">
      <c r="A528" s="35"/>
      <c r="B528" s="35"/>
      <c r="C528" s="35"/>
    </row>
    <row r="529" spans="1:3" ht="15.75" customHeight="1">
      <c r="A529" s="35"/>
      <c r="B529" s="35"/>
      <c r="C529" s="35"/>
    </row>
    <row r="530" spans="1:3" ht="15.75" customHeight="1">
      <c r="A530" s="35"/>
      <c r="B530" s="35"/>
      <c r="C530" s="35"/>
    </row>
    <row r="531" spans="1:3" ht="15.75" customHeight="1">
      <c r="A531" s="35"/>
      <c r="B531" s="35"/>
      <c r="C531" s="35"/>
    </row>
    <row r="532" spans="1:3" ht="15.75" customHeight="1">
      <c r="A532" s="35"/>
      <c r="B532" s="35"/>
      <c r="C532" s="35"/>
    </row>
    <row r="533" spans="1:3" ht="15.75" customHeight="1">
      <c r="A533" s="35"/>
      <c r="B533" s="35"/>
      <c r="C533" s="35"/>
    </row>
    <row r="534" spans="1:3" ht="15.75" customHeight="1">
      <c r="A534" s="35"/>
      <c r="B534" s="35"/>
      <c r="C534" s="35"/>
    </row>
    <row r="535" spans="1:3" ht="15.75" customHeight="1">
      <c r="A535" s="35"/>
      <c r="B535" s="35"/>
      <c r="C535" s="35"/>
    </row>
    <row r="536" spans="1:3" ht="15.75" customHeight="1">
      <c r="A536" s="35"/>
      <c r="B536" s="35"/>
      <c r="C536" s="35"/>
    </row>
    <row r="537" spans="1:3" ht="15.75" customHeight="1">
      <c r="A537" s="35"/>
      <c r="B537" s="35"/>
      <c r="C537" s="35"/>
    </row>
    <row r="538" spans="1:3" ht="15.75" customHeight="1">
      <c r="A538" s="35"/>
      <c r="B538" s="35"/>
      <c r="C538" s="35"/>
    </row>
    <row r="539" spans="1:3" ht="15.75" customHeight="1">
      <c r="A539" s="35"/>
      <c r="B539" s="35"/>
      <c r="C539" s="35"/>
    </row>
    <row r="540" spans="1:3" ht="15.75" customHeight="1">
      <c r="A540" s="35"/>
      <c r="B540" s="35"/>
      <c r="C540" s="35"/>
    </row>
    <row r="541" spans="1:3" ht="15.75" customHeight="1">
      <c r="A541" s="35"/>
      <c r="B541" s="35"/>
      <c r="C541" s="35"/>
    </row>
    <row r="542" spans="1:3" ht="15.75" customHeight="1">
      <c r="A542" s="35"/>
      <c r="B542" s="35"/>
      <c r="C542" s="35"/>
    </row>
    <row r="543" spans="1:3" ht="15.75" customHeight="1">
      <c r="A543" s="35"/>
      <c r="B543" s="35"/>
      <c r="C543" s="35"/>
    </row>
    <row r="544" spans="1:3" ht="15.75" customHeight="1">
      <c r="A544" s="35"/>
      <c r="B544" s="35"/>
      <c r="C544" s="35"/>
    </row>
    <row r="545" spans="1:3" ht="15.75" customHeight="1">
      <c r="A545" s="35"/>
      <c r="B545" s="35"/>
      <c r="C545" s="35"/>
    </row>
    <row r="546" spans="1:3" ht="15.75" customHeight="1">
      <c r="A546" s="35"/>
      <c r="B546" s="35"/>
      <c r="C546" s="35"/>
    </row>
    <row r="547" spans="1:3" ht="15.75" customHeight="1">
      <c r="A547" s="35"/>
      <c r="B547" s="35"/>
      <c r="C547" s="35"/>
    </row>
    <row r="548" spans="1:3" ht="15.75" customHeight="1">
      <c r="A548" s="35"/>
      <c r="B548" s="35"/>
      <c r="C548" s="35"/>
    </row>
    <row r="549" spans="1:3" ht="15.75" customHeight="1">
      <c r="A549" s="35"/>
      <c r="B549" s="35"/>
      <c r="C549" s="35"/>
    </row>
    <row r="550" spans="1:3" ht="15.75" customHeight="1">
      <c r="A550" s="35"/>
      <c r="B550" s="35"/>
      <c r="C550" s="35"/>
    </row>
    <row r="551" spans="1:3" ht="15.75" customHeight="1">
      <c r="A551" s="35"/>
      <c r="B551" s="35"/>
      <c r="C551" s="35"/>
    </row>
    <row r="552" spans="1:3" ht="15.75" customHeight="1">
      <c r="A552" s="35"/>
      <c r="B552" s="35"/>
      <c r="C552" s="35"/>
    </row>
    <row r="553" spans="1:3" ht="15.75" customHeight="1">
      <c r="A553" s="35"/>
      <c r="B553" s="35"/>
      <c r="C553" s="35"/>
    </row>
    <row r="554" spans="1:3" ht="15.75" customHeight="1">
      <c r="A554" s="35"/>
      <c r="B554" s="35"/>
      <c r="C554" s="35"/>
    </row>
    <row r="555" spans="1:3" ht="15.75" customHeight="1">
      <c r="A555" s="35"/>
      <c r="B555" s="35"/>
      <c r="C555" s="35"/>
    </row>
    <row r="556" spans="1:3" ht="15.75" customHeight="1">
      <c r="A556" s="35"/>
      <c r="B556" s="35"/>
      <c r="C556" s="35"/>
    </row>
    <row r="557" spans="1:3" ht="15.75" customHeight="1">
      <c r="A557" s="35"/>
      <c r="B557" s="35"/>
      <c r="C557" s="35"/>
    </row>
    <row r="558" spans="1:3" ht="15.75" customHeight="1">
      <c r="A558" s="35"/>
      <c r="B558" s="35"/>
      <c r="C558" s="35"/>
    </row>
    <row r="559" spans="1:3" ht="15.75" customHeight="1">
      <c r="A559" s="35"/>
      <c r="B559" s="35"/>
      <c r="C559" s="35"/>
    </row>
    <row r="560" spans="1:3" ht="15.75" customHeight="1">
      <c r="A560" s="35"/>
      <c r="B560" s="35"/>
      <c r="C560" s="35"/>
    </row>
    <row r="561" spans="1:3" ht="15.75" customHeight="1">
      <c r="A561" s="35"/>
      <c r="B561" s="35"/>
      <c r="C561" s="35"/>
    </row>
    <row r="562" spans="1:3" ht="15.75" customHeight="1">
      <c r="A562" s="35"/>
      <c r="B562" s="35"/>
      <c r="C562" s="35"/>
    </row>
    <row r="563" spans="1:3" ht="15.75" customHeight="1">
      <c r="A563" s="35"/>
      <c r="B563" s="35"/>
      <c r="C563" s="35"/>
    </row>
    <row r="564" spans="1:3" ht="15.75" customHeight="1">
      <c r="A564" s="35"/>
      <c r="B564" s="35"/>
      <c r="C564" s="35"/>
    </row>
    <row r="565" spans="1:3" ht="15.75" customHeight="1">
      <c r="A565" s="35"/>
      <c r="B565" s="35"/>
      <c r="C565" s="35"/>
    </row>
    <row r="566" spans="1:3" ht="15.75" customHeight="1">
      <c r="A566" s="35"/>
      <c r="B566" s="35"/>
      <c r="C566" s="35"/>
    </row>
    <row r="567" spans="1:3" ht="15.75" customHeight="1">
      <c r="A567" s="35"/>
      <c r="B567" s="35"/>
      <c r="C567" s="35"/>
    </row>
    <row r="568" spans="1:3" ht="15.75" customHeight="1">
      <c r="A568" s="35"/>
      <c r="B568" s="35"/>
      <c r="C568" s="35"/>
    </row>
    <row r="569" spans="1:3" ht="15.75" customHeight="1">
      <c r="A569" s="35"/>
      <c r="B569" s="35"/>
      <c r="C569" s="35"/>
    </row>
    <row r="570" spans="1:3" ht="15.75" customHeight="1">
      <c r="A570" s="35"/>
      <c r="B570" s="35"/>
      <c r="C570" s="35"/>
    </row>
    <row r="571" spans="1:3" ht="15.75" customHeight="1">
      <c r="A571" s="35"/>
      <c r="B571" s="35"/>
      <c r="C571" s="35"/>
    </row>
    <row r="572" spans="1:3" ht="15.75" customHeight="1">
      <c r="A572" s="35"/>
      <c r="B572" s="35"/>
      <c r="C572" s="35"/>
    </row>
    <row r="573" spans="1:3" ht="15.75" customHeight="1">
      <c r="A573" s="35"/>
      <c r="B573" s="35"/>
      <c r="C573" s="35"/>
    </row>
    <row r="574" spans="1:3" ht="15.75" customHeight="1">
      <c r="A574" s="35"/>
      <c r="B574" s="35"/>
      <c r="C574" s="35"/>
    </row>
    <row r="575" spans="1:3" ht="15.75" customHeight="1">
      <c r="A575" s="35"/>
      <c r="B575" s="35"/>
      <c r="C575" s="35"/>
    </row>
    <row r="576" spans="1:3" ht="15.75" customHeight="1">
      <c r="A576" s="35"/>
      <c r="B576" s="35"/>
      <c r="C576" s="35"/>
    </row>
    <row r="577" spans="1:3" ht="15.75" customHeight="1">
      <c r="A577" s="35"/>
      <c r="B577" s="35"/>
      <c r="C577" s="35"/>
    </row>
    <row r="578" spans="1:3" ht="15.75" customHeight="1">
      <c r="A578" s="35"/>
      <c r="B578" s="35"/>
      <c r="C578" s="35"/>
    </row>
    <row r="579" spans="1:3" ht="15.75" customHeight="1">
      <c r="A579" s="35"/>
      <c r="B579" s="35"/>
      <c r="C579" s="35"/>
    </row>
    <row r="580" spans="1:3" ht="15.75" customHeight="1">
      <c r="A580" s="35"/>
      <c r="B580" s="35"/>
      <c r="C580" s="35"/>
    </row>
    <row r="581" spans="1:3" ht="15.75" customHeight="1">
      <c r="A581" s="35"/>
      <c r="B581" s="35"/>
      <c r="C581" s="35"/>
    </row>
    <row r="582" spans="1:3" ht="15.75" customHeight="1">
      <c r="A582" s="35"/>
      <c r="B582" s="35"/>
      <c r="C582" s="35"/>
    </row>
    <row r="583" spans="1:3" ht="15.75" customHeight="1">
      <c r="A583" s="35"/>
      <c r="B583" s="35"/>
      <c r="C583" s="35"/>
    </row>
    <row r="584" spans="1:3" ht="15.75" customHeight="1">
      <c r="A584" s="35"/>
      <c r="B584" s="35"/>
      <c r="C584" s="35"/>
    </row>
    <row r="585" spans="1:3" ht="15.75" customHeight="1">
      <c r="A585" s="35"/>
      <c r="B585" s="35"/>
      <c r="C585" s="35"/>
    </row>
    <row r="586" spans="1:3" ht="15.75" customHeight="1">
      <c r="A586" s="35"/>
      <c r="B586" s="35"/>
      <c r="C586" s="35"/>
    </row>
    <row r="587" spans="1:3" ht="15.75" customHeight="1">
      <c r="A587" s="35"/>
      <c r="B587" s="35"/>
      <c r="C587" s="35"/>
    </row>
    <row r="588" spans="1:3" ht="15.75" customHeight="1">
      <c r="A588" s="35"/>
      <c r="B588" s="35"/>
      <c r="C588" s="35"/>
    </row>
    <row r="589" spans="1:3" ht="15.75" customHeight="1">
      <c r="A589" s="35"/>
      <c r="B589" s="35"/>
      <c r="C589" s="35"/>
    </row>
    <row r="590" spans="1:3" ht="15.75" customHeight="1">
      <c r="A590" s="35"/>
      <c r="B590" s="35"/>
      <c r="C590" s="35"/>
    </row>
    <row r="591" spans="1:3" ht="15.75" customHeight="1">
      <c r="A591" s="35"/>
      <c r="B591" s="35"/>
      <c r="C591" s="35"/>
    </row>
    <row r="592" spans="1:3" ht="15.75" customHeight="1">
      <c r="A592" s="35"/>
      <c r="B592" s="35"/>
      <c r="C592" s="35"/>
    </row>
    <row r="593" spans="1:3" ht="15.75" customHeight="1">
      <c r="A593" s="35"/>
      <c r="B593" s="35"/>
      <c r="C593" s="35"/>
    </row>
    <row r="594" spans="1:3" ht="15.75" customHeight="1">
      <c r="A594" s="35"/>
      <c r="B594" s="35"/>
      <c r="C594" s="35"/>
    </row>
    <row r="595" spans="1:3" ht="15.75" customHeight="1">
      <c r="A595" s="35"/>
      <c r="B595" s="35"/>
      <c r="C595" s="35"/>
    </row>
    <row r="596" spans="1:3" ht="15.75" customHeight="1">
      <c r="A596" s="35"/>
      <c r="B596" s="35"/>
      <c r="C596" s="35"/>
    </row>
    <row r="597" spans="1:3" ht="15.75" customHeight="1">
      <c r="A597" s="35"/>
      <c r="B597" s="35"/>
      <c r="C597" s="35"/>
    </row>
    <row r="598" spans="1:3" ht="15.75" customHeight="1">
      <c r="A598" s="35"/>
      <c r="B598" s="35"/>
      <c r="C598" s="35"/>
    </row>
    <row r="599" spans="1:3" ht="15.75" customHeight="1">
      <c r="A599" s="35"/>
      <c r="B599" s="35"/>
      <c r="C599" s="35"/>
    </row>
    <row r="600" spans="1:3" ht="15.75" customHeight="1">
      <c r="A600" s="35"/>
      <c r="B600" s="35"/>
      <c r="C600" s="35"/>
    </row>
    <row r="601" spans="1:3" ht="15.75" customHeight="1">
      <c r="A601" s="35"/>
      <c r="B601" s="35"/>
      <c r="C601" s="35"/>
    </row>
    <row r="602" spans="1:3" ht="15.75" customHeight="1">
      <c r="A602" s="35"/>
      <c r="B602" s="35"/>
      <c r="C602" s="35"/>
    </row>
    <row r="603" spans="1:3" ht="15.75" customHeight="1">
      <c r="A603" s="35"/>
      <c r="B603" s="35"/>
      <c r="C603" s="35"/>
    </row>
    <row r="604" spans="1:3" ht="15.75" customHeight="1">
      <c r="A604" s="35"/>
      <c r="B604" s="35"/>
      <c r="C604" s="35"/>
    </row>
    <row r="605" spans="1:3" ht="15.75" customHeight="1">
      <c r="A605" s="35"/>
      <c r="B605" s="35"/>
      <c r="C605" s="35"/>
    </row>
    <row r="606" spans="1:3" ht="15.75" customHeight="1">
      <c r="A606" s="35"/>
      <c r="B606" s="35"/>
      <c r="C606" s="35"/>
    </row>
    <row r="607" spans="1:3" ht="15.75" customHeight="1">
      <c r="A607" s="35"/>
      <c r="B607" s="35"/>
      <c r="C607" s="35"/>
    </row>
    <row r="608" spans="1:3" ht="15.75" customHeight="1">
      <c r="A608" s="35"/>
      <c r="B608" s="35"/>
      <c r="C608" s="35"/>
    </row>
    <row r="609" spans="1:3" ht="15.75" customHeight="1">
      <c r="A609" s="35"/>
      <c r="B609" s="35"/>
      <c r="C609" s="35"/>
    </row>
    <row r="610" spans="1:3" ht="15.75" customHeight="1">
      <c r="A610" s="35"/>
      <c r="B610" s="35"/>
      <c r="C610" s="35"/>
    </row>
    <row r="611" spans="1:3" ht="15.75" customHeight="1">
      <c r="A611" s="35"/>
      <c r="B611" s="35"/>
      <c r="C611" s="35"/>
    </row>
    <row r="612" spans="1:3" ht="15.75" customHeight="1">
      <c r="A612" s="35"/>
      <c r="B612" s="35"/>
      <c r="C612" s="35"/>
    </row>
    <row r="613" spans="1:3" ht="15.75" customHeight="1">
      <c r="A613" s="35"/>
      <c r="B613" s="35"/>
      <c r="C613" s="35"/>
    </row>
    <row r="614" spans="1:3" ht="15.75" customHeight="1">
      <c r="A614" s="35"/>
      <c r="B614" s="35"/>
      <c r="C614" s="35"/>
    </row>
    <row r="615" spans="1:3" ht="15.75" customHeight="1">
      <c r="A615" s="35"/>
      <c r="B615" s="35"/>
      <c r="C615" s="35"/>
    </row>
    <row r="616" spans="1:3" ht="15.75" customHeight="1">
      <c r="A616" s="35"/>
      <c r="B616" s="35"/>
      <c r="C616" s="35"/>
    </row>
    <row r="617" spans="1:3" ht="15.75" customHeight="1">
      <c r="A617" s="35"/>
      <c r="B617" s="35"/>
      <c r="C617" s="35"/>
    </row>
    <row r="618" spans="1:3" ht="15.75" customHeight="1">
      <c r="A618" s="35"/>
      <c r="B618" s="35"/>
      <c r="C618" s="35"/>
    </row>
    <row r="619" spans="1:3" ht="15.75" customHeight="1">
      <c r="A619" s="35"/>
      <c r="B619" s="35"/>
      <c r="C619" s="35"/>
    </row>
    <row r="620" spans="1:3" ht="15.75" customHeight="1">
      <c r="A620" s="35"/>
      <c r="B620" s="35"/>
      <c r="C620" s="35"/>
    </row>
    <row r="621" spans="1:3" ht="15.75" customHeight="1">
      <c r="A621" s="35"/>
      <c r="B621" s="35"/>
      <c r="C621" s="35"/>
    </row>
    <row r="622" spans="1:3" ht="15.75" customHeight="1">
      <c r="A622" s="35"/>
      <c r="B622" s="35"/>
      <c r="C622" s="35"/>
    </row>
    <row r="623" spans="1:3" ht="15.75" customHeight="1">
      <c r="A623" s="35"/>
      <c r="B623" s="35"/>
      <c r="C623" s="35"/>
    </row>
    <row r="624" spans="1:3" ht="15.75" customHeight="1">
      <c r="A624" s="35"/>
      <c r="B624" s="35"/>
      <c r="C624" s="35"/>
    </row>
    <row r="625" spans="1:3" ht="15.75" customHeight="1">
      <c r="A625" s="35"/>
      <c r="B625" s="35"/>
      <c r="C625" s="35"/>
    </row>
    <row r="626" spans="1:3" ht="15.75" customHeight="1">
      <c r="A626" s="35"/>
      <c r="B626" s="35"/>
      <c r="C626" s="35"/>
    </row>
    <row r="627" spans="1:3" ht="15.75" customHeight="1">
      <c r="A627" s="35"/>
      <c r="B627" s="35"/>
      <c r="C627" s="35"/>
    </row>
    <row r="628" spans="1:3" ht="15.75" customHeight="1">
      <c r="A628" s="35"/>
      <c r="B628" s="35"/>
      <c r="C628" s="35"/>
    </row>
    <row r="629" spans="1:3" ht="15.75" customHeight="1">
      <c r="A629" s="35"/>
      <c r="B629" s="35"/>
      <c r="C629" s="35"/>
    </row>
    <row r="630" spans="1:3" ht="15.75" customHeight="1">
      <c r="A630" s="35"/>
      <c r="B630" s="35"/>
      <c r="C630" s="35"/>
    </row>
    <row r="631" spans="1:3" ht="15.75" customHeight="1">
      <c r="A631" s="35"/>
      <c r="B631" s="35"/>
      <c r="C631" s="35"/>
    </row>
    <row r="632" spans="1:3" ht="15.75" customHeight="1">
      <c r="A632" s="35"/>
      <c r="B632" s="35"/>
      <c r="C632" s="35"/>
    </row>
    <row r="633" spans="1:3" ht="15.75" customHeight="1">
      <c r="A633" s="35"/>
      <c r="B633" s="35"/>
      <c r="C633" s="35"/>
    </row>
    <row r="634" spans="1:3" ht="15.75" customHeight="1">
      <c r="A634" s="35"/>
      <c r="B634" s="35"/>
      <c r="C634" s="35"/>
    </row>
    <row r="635" spans="1:3" ht="15.75" customHeight="1">
      <c r="A635" s="35"/>
      <c r="B635" s="35"/>
      <c r="C635" s="35"/>
    </row>
    <row r="636" spans="1:3" ht="15.75" customHeight="1">
      <c r="A636" s="35"/>
      <c r="B636" s="35"/>
      <c r="C636" s="35"/>
    </row>
    <row r="637" spans="1:3" ht="15.75" customHeight="1">
      <c r="A637" s="35"/>
      <c r="B637" s="35"/>
      <c r="C637" s="35"/>
    </row>
    <row r="638" spans="1:3" ht="15.75" customHeight="1">
      <c r="A638" s="35"/>
      <c r="B638" s="35"/>
      <c r="C638" s="35"/>
    </row>
    <row r="639" spans="1:3" ht="15.75" customHeight="1">
      <c r="A639" s="35"/>
      <c r="B639" s="35"/>
      <c r="C639" s="35"/>
    </row>
    <row r="640" spans="1:3" ht="15.75" customHeight="1">
      <c r="A640" s="35"/>
      <c r="B640" s="35"/>
      <c r="C640" s="35"/>
    </row>
    <row r="641" spans="1:3" ht="15.75" customHeight="1">
      <c r="A641" s="35"/>
      <c r="B641" s="35"/>
      <c r="C641" s="35"/>
    </row>
    <row r="642" spans="1:3" ht="15.75" customHeight="1">
      <c r="A642" s="35"/>
      <c r="B642" s="35"/>
      <c r="C642" s="35"/>
    </row>
    <row r="643" spans="1:3" ht="15.75" customHeight="1">
      <c r="A643" s="35"/>
      <c r="B643" s="35"/>
      <c r="C643" s="35"/>
    </row>
    <row r="644" spans="1:3" ht="15.75" customHeight="1">
      <c r="A644" s="35"/>
      <c r="B644" s="35"/>
      <c r="C644" s="35"/>
    </row>
    <row r="645" spans="1:3" ht="15.75" customHeight="1">
      <c r="A645" s="35"/>
      <c r="B645" s="35"/>
      <c r="C645" s="35"/>
    </row>
    <row r="646" spans="1:3" ht="15.75" customHeight="1">
      <c r="A646" s="35"/>
      <c r="B646" s="35"/>
      <c r="C646" s="35"/>
    </row>
    <row r="647" spans="1:3" ht="15.75" customHeight="1">
      <c r="A647" s="35"/>
      <c r="B647" s="35"/>
      <c r="C647" s="35"/>
    </row>
    <row r="648" spans="1:3" ht="15.75" customHeight="1">
      <c r="A648" s="35"/>
      <c r="B648" s="35"/>
      <c r="C648" s="35"/>
    </row>
    <row r="649" spans="1:3" ht="15.75" customHeight="1">
      <c r="A649" s="35"/>
      <c r="B649" s="35"/>
      <c r="C649" s="35"/>
    </row>
    <row r="650" spans="1:3" ht="15.75" customHeight="1">
      <c r="A650" s="35"/>
      <c r="B650" s="35"/>
      <c r="C650" s="35"/>
    </row>
    <row r="651" spans="1:3" ht="15.75" customHeight="1">
      <c r="A651" s="35"/>
      <c r="B651" s="35"/>
      <c r="C651" s="35"/>
    </row>
    <row r="652" spans="1:3" ht="15.75" customHeight="1">
      <c r="A652" s="35"/>
      <c r="B652" s="35"/>
      <c r="C652" s="35"/>
    </row>
    <row r="653" spans="1:3" ht="15.75" customHeight="1">
      <c r="A653" s="35"/>
      <c r="B653" s="35"/>
      <c r="C653" s="35"/>
    </row>
    <row r="654" spans="1:3" ht="15.75" customHeight="1">
      <c r="A654" s="35"/>
      <c r="B654" s="35"/>
      <c r="C654" s="35"/>
    </row>
    <row r="655" spans="1:3" ht="15.75" customHeight="1">
      <c r="A655" s="35"/>
      <c r="B655" s="35"/>
      <c r="C655" s="35"/>
    </row>
    <row r="656" spans="1:3" ht="15.75" customHeight="1">
      <c r="A656" s="35"/>
      <c r="B656" s="35"/>
      <c r="C656" s="35"/>
    </row>
    <row r="657" spans="1:3" ht="15.75" customHeight="1">
      <c r="A657" s="35"/>
      <c r="B657" s="35"/>
      <c r="C657" s="35"/>
    </row>
    <row r="658" spans="1:3" ht="15.75" customHeight="1">
      <c r="A658" s="35"/>
      <c r="B658" s="35"/>
      <c r="C658" s="35"/>
    </row>
    <row r="659" spans="1:3" ht="15.75" customHeight="1">
      <c r="A659" s="35"/>
      <c r="B659" s="35"/>
      <c r="C659" s="35"/>
    </row>
    <row r="660" spans="1:3" ht="15.75" customHeight="1">
      <c r="A660" s="35"/>
      <c r="B660" s="35"/>
      <c r="C660" s="35"/>
    </row>
    <row r="661" spans="1:3" ht="15.75" customHeight="1">
      <c r="A661" s="35"/>
      <c r="B661" s="35"/>
      <c r="C661" s="35"/>
    </row>
    <row r="662" spans="1:3" ht="15.75" customHeight="1">
      <c r="A662" s="35"/>
      <c r="B662" s="35"/>
      <c r="C662" s="35"/>
    </row>
    <row r="663" spans="1:3" ht="15.75" customHeight="1">
      <c r="A663" s="35"/>
      <c r="B663" s="35"/>
      <c r="C663" s="35"/>
    </row>
    <row r="664" spans="1:3" ht="15.75" customHeight="1">
      <c r="A664" s="35"/>
      <c r="B664" s="35"/>
      <c r="C664" s="35"/>
    </row>
    <row r="665" spans="1:3" ht="15.75" customHeight="1">
      <c r="A665" s="35"/>
      <c r="B665" s="35"/>
      <c r="C665" s="35"/>
    </row>
    <row r="666" spans="1:3" ht="15.75" customHeight="1">
      <c r="A666" s="35"/>
      <c r="B666" s="35"/>
      <c r="C666" s="35"/>
    </row>
    <row r="667" spans="1:3" ht="15.75" customHeight="1">
      <c r="A667" s="35"/>
      <c r="B667" s="35"/>
      <c r="C667" s="35"/>
    </row>
    <row r="668" spans="1:3" ht="15.75" customHeight="1">
      <c r="A668" s="35"/>
      <c r="B668" s="35"/>
      <c r="C668" s="35"/>
    </row>
    <row r="669" spans="1:3" ht="15.75" customHeight="1">
      <c r="A669" s="35"/>
      <c r="B669" s="35"/>
      <c r="C669" s="35"/>
    </row>
    <row r="670" spans="1:3" ht="15.75" customHeight="1">
      <c r="A670" s="35"/>
      <c r="B670" s="35"/>
      <c r="C670" s="35"/>
    </row>
    <row r="671" spans="1:3" ht="15.75" customHeight="1">
      <c r="A671" s="35"/>
      <c r="B671" s="35"/>
      <c r="C671" s="35"/>
    </row>
    <row r="672" spans="1:3" ht="15.75" customHeight="1">
      <c r="A672" s="35"/>
      <c r="B672" s="35"/>
      <c r="C672" s="35"/>
    </row>
    <row r="673" spans="1:3" ht="15.75" customHeight="1">
      <c r="A673" s="35"/>
      <c r="B673" s="35"/>
      <c r="C673" s="35"/>
    </row>
    <row r="674" spans="1:3" ht="15.75" customHeight="1">
      <c r="A674" s="35"/>
      <c r="B674" s="35"/>
      <c r="C674" s="35"/>
    </row>
    <row r="675" spans="1:3" ht="15.75" customHeight="1">
      <c r="A675" s="35"/>
      <c r="B675" s="35"/>
      <c r="C675" s="35"/>
    </row>
    <row r="676" spans="1:3" ht="15.75" customHeight="1"/>
    <row r="677" spans="1:3" ht="15.75" customHeight="1"/>
    <row r="678" spans="1:3" ht="15.75" customHeight="1"/>
    <row r="679" spans="1:3" ht="15.75" customHeight="1"/>
  </sheetData>
  <mergeCells count="81">
    <mergeCell ref="A68:B68"/>
    <mergeCell ref="N68:O68"/>
    <mergeCell ref="A61:A63"/>
    <mergeCell ref="O61:O63"/>
    <mergeCell ref="A67:C67"/>
    <mergeCell ref="N67:O67"/>
    <mergeCell ref="A64:B64"/>
    <mergeCell ref="N64:O64"/>
    <mergeCell ref="G56:I56"/>
    <mergeCell ref="J56:L56"/>
    <mergeCell ref="M56:M59"/>
    <mergeCell ref="N56:N59"/>
    <mergeCell ref="O56:O59"/>
    <mergeCell ref="G57:I57"/>
    <mergeCell ref="J57:L57"/>
    <mergeCell ref="A55:B55"/>
    <mergeCell ref="A56:A59"/>
    <mergeCell ref="B56:B59"/>
    <mergeCell ref="C56:C59"/>
    <mergeCell ref="D56:F56"/>
    <mergeCell ref="D57:F57"/>
    <mergeCell ref="A8:B8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13:A15"/>
    <mergeCell ref="O13:O15"/>
    <mergeCell ref="A16:B16"/>
    <mergeCell ref="N16:O16"/>
    <mergeCell ref="A17:A18"/>
    <mergeCell ref="O17:O18"/>
    <mergeCell ref="A19:B19"/>
    <mergeCell ref="N19:O19"/>
    <mergeCell ref="A20:A21"/>
    <mergeCell ref="O20:O21"/>
    <mergeCell ref="A22:B22"/>
    <mergeCell ref="N22:O22"/>
    <mergeCell ref="M21:N21"/>
    <mergeCell ref="A31:A34"/>
    <mergeCell ref="B31:B34"/>
    <mergeCell ref="C31:C34"/>
    <mergeCell ref="D31:F31"/>
    <mergeCell ref="G31:I31"/>
    <mergeCell ref="A23:A27"/>
    <mergeCell ref="O23:O27"/>
    <mergeCell ref="A28:B28"/>
    <mergeCell ref="N28:O28"/>
    <mergeCell ref="A30:B30"/>
    <mergeCell ref="J31:L31"/>
    <mergeCell ref="M31:M34"/>
    <mergeCell ref="N31:N34"/>
    <mergeCell ref="O31:O34"/>
    <mergeCell ref="D32:F32"/>
    <mergeCell ref="G32:I32"/>
    <mergeCell ref="J32:L32"/>
    <mergeCell ref="A35:A36"/>
    <mergeCell ref="O35:O36"/>
    <mergeCell ref="A37:B37"/>
    <mergeCell ref="N37:O37"/>
    <mergeCell ref="A38:A44"/>
    <mergeCell ref="O38:O44"/>
    <mergeCell ref="A51:C51"/>
    <mergeCell ref="M51:O51"/>
    <mergeCell ref="A45:B45"/>
    <mergeCell ref="N45:O45"/>
    <mergeCell ref="A46:A47"/>
    <mergeCell ref="O46:O47"/>
    <mergeCell ref="A48:B48"/>
    <mergeCell ref="N48:O48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2405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78"/>
  <sheetViews>
    <sheetView rightToLeft="1" view="pageBreakPreview" topLeftCell="A10" zoomScale="85" zoomScaleNormal="60" zoomScaleSheetLayoutView="85" workbookViewId="0">
      <selection activeCell="R101" sqref="R101"/>
    </sheetView>
  </sheetViews>
  <sheetFormatPr defaultRowHeight="12.75"/>
  <cols>
    <col min="1" max="1" width="30.7109375" style="1" customWidth="1"/>
    <col min="2" max="10" width="9.7109375" style="1" customWidth="1"/>
    <col min="11" max="11" width="30.7109375" style="1" customWidth="1"/>
    <col min="12" max="247" width="9.140625" style="1"/>
    <col min="248" max="248" width="28.28515625" style="1" customWidth="1"/>
    <col min="249" max="260" width="10.28515625" style="1" customWidth="1"/>
    <col min="261" max="503" width="9.140625" style="1"/>
    <col min="504" max="504" width="28.28515625" style="1" customWidth="1"/>
    <col min="505" max="516" width="10.28515625" style="1" customWidth="1"/>
    <col min="517" max="759" width="9.140625" style="1"/>
    <col min="760" max="760" width="28.28515625" style="1" customWidth="1"/>
    <col min="761" max="772" width="10.28515625" style="1" customWidth="1"/>
    <col min="773" max="1015" width="9.140625" style="1"/>
    <col min="1016" max="1016" width="28.28515625" style="1" customWidth="1"/>
    <col min="1017" max="1028" width="10.28515625" style="1" customWidth="1"/>
    <col min="1029" max="1271" width="9.140625" style="1"/>
    <col min="1272" max="1272" width="28.28515625" style="1" customWidth="1"/>
    <col min="1273" max="1284" width="10.28515625" style="1" customWidth="1"/>
    <col min="1285" max="1527" width="9.140625" style="1"/>
    <col min="1528" max="1528" width="28.28515625" style="1" customWidth="1"/>
    <col min="1529" max="1540" width="10.28515625" style="1" customWidth="1"/>
    <col min="1541" max="1783" width="9.140625" style="1"/>
    <col min="1784" max="1784" width="28.28515625" style="1" customWidth="1"/>
    <col min="1785" max="1796" width="10.28515625" style="1" customWidth="1"/>
    <col min="1797" max="2039" width="9.140625" style="1"/>
    <col min="2040" max="2040" width="28.28515625" style="1" customWidth="1"/>
    <col min="2041" max="2052" width="10.28515625" style="1" customWidth="1"/>
    <col min="2053" max="2295" width="9.140625" style="1"/>
    <col min="2296" max="2296" width="28.28515625" style="1" customWidth="1"/>
    <col min="2297" max="2308" width="10.28515625" style="1" customWidth="1"/>
    <col min="2309" max="2551" width="9.140625" style="1"/>
    <col min="2552" max="2552" width="28.28515625" style="1" customWidth="1"/>
    <col min="2553" max="2564" width="10.28515625" style="1" customWidth="1"/>
    <col min="2565" max="2807" width="9.140625" style="1"/>
    <col min="2808" max="2808" width="28.28515625" style="1" customWidth="1"/>
    <col min="2809" max="2820" width="10.28515625" style="1" customWidth="1"/>
    <col min="2821" max="3063" width="9.140625" style="1"/>
    <col min="3064" max="3064" width="28.28515625" style="1" customWidth="1"/>
    <col min="3065" max="3076" width="10.28515625" style="1" customWidth="1"/>
    <col min="3077" max="3319" width="9.140625" style="1"/>
    <col min="3320" max="3320" width="28.28515625" style="1" customWidth="1"/>
    <col min="3321" max="3332" width="10.28515625" style="1" customWidth="1"/>
    <col min="3333" max="3575" width="9.140625" style="1"/>
    <col min="3576" max="3576" width="28.28515625" style="1" customWidth="1"/>
    <col min="3577" max="3588" width="10.28515625" style="1" customWidth="1"/>
    <col min="3589" max="3831" width="9.140625" style="1"/>
    <col min="3832" max="3832" width="28.28515625" style="1" customWidth="1"/>
    <col min="3833" max="3844" width="10.28515625" style="1" customWidth="1"/>
    <col min="3845" max="4087" width="9.140625" style="1"/>
    <col min="4088" max="4088" width="28.28515625" style="1" customWidth="1"/>
    <col min="4089" max="4100" width="10.28515625" style="1" customWidth="1"/>
    <col min="4101" max="4343" width="9.140625" style="1"/>
    <col min="4344" max="4344" width="28.28515625" style="1" customWidth="1"/>
    <col min="4345" max="4356" width="10.28515625" style="1" customWidth="1"/>
    <col min="4357" max="4599" width="9.140625" style="1"/>
    <col min="4600" max="4600" width="28.28515625" style="1" customWidth="1"/>
    <col min="4601" max="4612" width="10.28515625" style="1" customWidth="1"/>
    <col min="4613" max="4855" width="9.140625" style="1"/>
    <col min="4856" max="4856" width="28.28515625" style="1" customWidth="1"/>
    <col min="4857" max="4868" width="10.28515625" style="1" customWidth="1"/>
    <col min="4869" max="5111" width="9.140625" style="1"/>
    <col min="5112" max="5112" width="28.28515625" style="1" customWidth="1"/>
    <col min="5113" max="5124" width="10.28515625" style="1" customWidth="1"/>
    <col min="5125" max="5367" width="9.140625" style="1"/>
    <col min="5368" max="5368" width="28.28515625" style="1" customWidth="1"/>
    <col min="5369" max="5380" width="10.28515625" style="1" customWidth="1"/>
    <col min="5381" max="5623" width="9.140625" style="1"/>
    <col min="5624" max="5624" width="28.28515625" style="1" customWidth="1"/>
    <col min="5625" max="5636" width="10.28515625" style="1" customWidth="1"/>
    <col min="5637" max="5879" width="9.140625" style="1"/>
    <col min="5880" max="5880" width="28.28515625" style="1" customWidth="1"/>
    <col min="5881" max="5892" width="10.28515625" style="1" customWidth="1"/>
    <col min="5893" max="6135" width="9.140625" style="1"/>
    <col min="6136" max="6136" width="28.28515625" style="1" customWidth="1"/>
    <col min="6137" max="6148" width="10.28515625" style="1" customWidth="1"/>
    <col min="6149" max="6391" width="9.140625" style="1"/>
    <col min="6392" max="6392" width="28.28515625" style="1" customWidth="1"/>
    <col min="6393" max="6404" width="10.28515625" style="1" customWidth="1"/>
    <col min="6405" max="6647" width="9.140625" style="1"/>
    <col min="6648" max="6648" width="28.28515625" style="1" customWidth="1"/>
    <col min="6649" max="6660" width="10.28515625" style="1" customWidth="1"/>
    <col min="6661" max="6903" width="9.140625" style="1"/>
    <col min="6904" max="6904" width="28.28515625" style="1" customWidth="1"/>
    <col min="6905" max="6916" width="10.28515625" style="1" customWidth="1"/>
    <col min="6917" max="7159" width="9.140625" style="1"/>
    <col min="7160" max="7160" width="28.28515625" style="1" customWidth="1"/>
    <col min="7161" max="7172" width="10.28515625" style="1" customWidth="1"/>
    <col min="7173" max="7415" width="9.140625" style="1"/>
    <col min="7416" max="7416" width="28.28515625" style="1" customWidth="1"/>
    <col min="7417" max="7428" width="10.28515625" style="1" customWidth="1"/>
    <col min="7429" max="7671" width="9.140625" style="1"/>
    <col min="7672" max="7672" width="28.28515625" style="1" customWidth="1"/>
    <col min="7673" max="7684" width="10.28515625" style="1" customWidth="1"/>
    <col min="7685" max="7927" width="9.140625" style="1"/>
    <col min="7928" max="7928" width="28.28515625" style="1" customWidth="1"/>
    <col min="7929" max="7940" width="10.28515625" style="1" customWidth="1"/>
    <col min="7941" max="8183" width="9.140625" style="1"/>
    <col min="8184" max="8184" width="28.28515625" style="1" customWidth="1"/>
    <col min="8185" max="8196" width="10.28515625" style="1" customWidth="1"/>
    <col min="8197" max="8439" width="9.140625" style="1"/>
    <col min="8440" max="8440" width="28.28515625" style="1" customWidth="1"/>
    <col min="8441" max="8452" width="10.28515625" style="1" customWidth="1"/>
    <col min="8453" max="8695" width="9.140625" style="1"/>
    <col min="8696" max="8696" width="28.28515625" style="1" customWidth="1"/>
    <col min="8697" max="8708" width="10.28515625" style="1" customWidth="1"/>
    <col min="8709" max="8951" width="9.140625" style="1"/>
    <col min="8952" max="8952" width="28.28515625" style="1" customWidth="1"/>
    <col min="8953" max="8964" width="10.28515625" style="1" customWidth="1"/>
    <col min="8965" max="9207" width="9.140625" style="1"/>
    <col min="9208" max="9208" width="28.28515625" style="1" customWidth="1"/>
    <col min="9209" max="9220" width="10.28515625" style="1" customWidth="1"/>
    <col min="9221" max="9463" width="9.140625" style="1"/>
    <col min="9464" max="9464" width="28.28515625" style="1" customWidth="1"/>
    <col min="9465" max="9476" width="10.28515625" style="1" customWidth="1"/>
    <col min="9477" max="9719" width="9.140625" style="1"/>
    <col min="9720" max="9720" width="28.28515625" style="1" customWidth="1"/>
    <col min="9721" max="9732" width="10.28515625" style="1" customWidth="1"/>
    <col min="9733" max="9975" width="9.140625" style="1"/>
    <col min="9976" max="9976" width="28.28515625" style="1" customWidth="1"/>
    <col min="9977" max="9988" width="10.28515625" style="1" customWidth="1"/>
    <col min="9989" max="10231" width="9.140625" style="1"/>
    <col min="10232" max="10232" width="28.28515625" style="1" customWidth="1"/>
    <col min="10233" max="10244" width="10.28515625" style="1" customWidth="1"/>
    <col min="10245" max="10487" width="9.140625" style="1"/>
    <col min="10488" max="10488" width="28.28515625" style="1" customWidth="1"/>
    <col min="10489" max="10500" width="10.28515625" style="1" customWidth="1"/>
    <col min="10501" max="10743" width="9.140625" style="1"/>
    <col min="10744" max="10744" width="28.28515625" style="1" customWidth="1"/>
    <col min="10745" max="10756" width="10.28515625" style="1" customWidth="1"/>
    <col min="10757" max="10999" width="9.140625" style="1"/>
    <col min="11000" max="11000" width="28.28515625" style="1" customWidth="1"/>
    <col min="11001" max="11012" width="10.28515625" style="1" customWidth="1"/>
    <col min="11013" max="11255" width="9.140625" style="1"/>
    <col min="11256" max="11256" width="28.28515625" style="1" customWidth="1"/>
    <col min="11257" max="11268" width="10.28515625" style="1" customWidth="1"/>
    <col min="11269" max="11511" width="9.140625" style="1"/>
    <col min="11512" max="11512" width="28.28515625" style="1" customWidth="1"/>
    <col min="11513" max="11524" width="10.28515625" style="1" customWidth="1"/>
    <col min="11525" max="11767" width="9.140625" style="1"/>
    <col min="11768" max="11768" width="28.28515625" style="1" customWidth="1"/>
    <col min="11769" max="11780" width="10.28515625" style="1" customWidth="1"/>
    <col min="11781" max="12023" width="9.140625" style="1"/>
    <col min="12024" max="12024" width="28.28515625" style="1" customWidth="1"/>
    <col min="12025" max="12036" width="10.28515625" style="1" customWidth="1"/>
    <col min="12037" max="12279" width="9.140625" style="1"/>
    <col min="12280" max="12280" width="28.28515625" style="1" customWidth="1"/>
    <col min="12281" max="12292" width="10.28515625" style="1" customWidth="1"/>
    <col min="12293" max="12535" width="9.140625" style="1"/>
    <col min="12536" max="12536" width="28.28515625" style="1" customWidth="1"/>
    <col min="12537" max="12548" width="10.28515625" style="1" customWidth="1"/>
    <col min="12549" max="12791" width="9.140625" style="1"/>
    <col min="12792" max="12792" width="28.28515625" style="1" customWidth="1"/>
    <col min="12793" max="12804" width="10.28515625" style="1" customWidth="1"/>
    <col min="12805" max="13047" width="9.140625" style="1"/>
    <col min="13048" max="13048" width="28.28515625" style="1" customWidth="1"/>
    <col min="13049" max="13060" width="10.28515625" style="1" customWidth="1"/>
    <col min="13061" max="13303" width="9.140625" style="1"/>
    <col min="13304" max="13304" width="28.28515625" style="1" customWidth="1"/>
    <col min="13305" max="13316" width="10.28515625" style="1" customWidth="1"/>
    <col min="13317" max="13559" width="9.140625" style="1"/>
    <col min="13560" max="13560" width="28.28515625" style="1" customWidth="1"/>
    <col min="13561" max="13572" width="10.28515625" style="1" customWidth="1"/>
    <col min="13573" max="13815" width="9.140625" style="1"/>
    <col min="13816" max="13816" width="28.28515625" style="1" customWidth="1"/>
    <col min="13817" max="13828" width="10.28515625" style="1" customWidth="1"/>
    <col min="13829" max="14071" width="9.140625" style="1"/>
    <col min="14072" max="14072" width="28.28515625" style="1" customWidth="1"/>
    <col min="14073" max="14084" width="10.28515625" style="1" customWidth="1"/>
    <col min="14085" max="14327" width="9.140625" style="1"/>
    <col min="14328" max="14328" width="28.28515625" style="1" customWidth="1"/>
    <col min="14329" max="14340" width="10.28515625" style="1" customWidth="1"/>
    <col min="14341" max="14583" width="9.140625" style="1"/>
    <col min="14584" max="14584" width="28.28515625" style="1" customWidth="1"/>
    <col min="14585" max="14596" width="10.28515625" style="1" customWidth="1"/>
    <col min="14597" max="14839" width="9.140625" style="1"/>
    <col min="14840" max="14840" width="28.28515625" style="1" customWidth="1"/>
    <col min="14841" max="14852" width="10.28515625" style="1" customWidth="1"/>
    <col min="14853" max="15095" width="9.140625" style="1"/>
    <col min="15096" max="15096" width="28.28515625" style="1" customWidth="1"/>
    <col min="15097" max="15108" width="10.28515625" style="1" customWidth="1"/>
    <col min="15109" max="15351" width="9.140625" style="1"/>
    <col min="15352" max="15352" width="28.28515625" style="1" customWidth="1"/>
    <col min="15353" max="15364" width="10.28515625" style="1" customWidth="1"/>
    <col min="15365" max="15607" width="9.140625" style="1"/>
    <col min="15608" max="15608" width="28.28515625" style="1" customWidth="1"/>
    <col min="15609" max="15620" width="10.28515625" style="1" customWidth="1"/>
    <col min="15621" max="15863" width="9.140625" style="1"/>
    <col min="15864" max="15864" width="28.28515625" style="1" customWidth="1"/>
    <col min="15865" max="15876" width="10.28515625" style="1" customWidth="1"/>
    <col min="15877" max="16119" width="9.140625" style="1"/>
    <col min="16120" max="16120" width="28.28515625" style="1" customWidth="1"/>
    <col min="16121" max="16132" width="10.28515625" style="1" customWidth="1"/>
    <col min="16133" max="16384" width="9.140625" style="1"/>
  </cols>
  <sheetData>
    <row r="1" spans="1:11" s="2" customFormat="1" ht="29.25" customHeight="1">
      <c r="A1" s="2693" t="s">
        <v>1965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2" customFormat="1" ht="30.75" customHeight="1">
      <c r="A2" s="2752" t="s">
        <v>1966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</row>
    <row r="3" spans="1:11" s="2" customFormat="1" ht="18" customHeight="1" thickBot="1">
      <c r="A3" s="20" t="s">
        <v>2289</v>
      </c>
      <c r="B3" s="397"/>
      <c r="C3" s="397"/>
      <c r="D3" s="397"/>
      <c r="E3" s="397"/>
      <c r="F3" s="397"/>
      <c r="G3" s="397"/>
      <c r="H3" s="397"/>
      <c r="I3" s="397"/>
      <c r="J3" s="397"/>
      <c r="K3" s="78" t="s">
        <v>2290</v>
      </c>
    </row>
    <row r="4" spans="1:11" ht="16.5" customHeight="1" thickTop="1">
      <c r="A4" s="2692" t="s">
        <v>53</v>
      </c>
      <c r="B4" s="2692" t="s">
        <v>45</v>
      </c>
      <c r="C4" s="2692"/>
      <c r="D4" s="2692"/>
      <c r="E4" s="2692" t="s">
        <v>46</v>
      </c>
      <c r="F4" s="2692"/>
      <c r="G4" s="2692"/>
      <c r="H4" s="2692" t="s">
        <v>905</v>
      </c>
      <c r="I4" s="2692"/>
      <c r="J4" s="2692"/>
      <c r="K4" s="2874" t="s">
        <v>502</v>
      </c>
    </row>
    <row r="5" spans="1:11" ht="11.25" customHeight="1">
      <c r="A5" s="2693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875"/>
    </row>
    <row r="6" spans="1:11" ht="14.25" customHeight="1">
      <c r="A6" s="2693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5"/>
    </row>
    <row r="7" spans="1:11" ht="21" customHeight="1" thickBot="1">
      <c r="A7" s="2694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6"/>
    </row>
    <row r="8" spans="1:11" ht="17.25" customHeight="1">
      <c r="A8" s="388" t="s">
        <v>48</v>
      </c>
      <c r="D8" s="39"/>
      <c r="E8" s="39"/>
      <c r="F8" s="39"/>
      <c r="G8" s="39"/>
      <c r="H8" s="39"/>
      <c r="I8" s="39"/>
      <c r="J8" s="39"/>
      <c r="K8" s="441" t="s">
        <v>504</v>
      </c>
    </row>
    <row r="9" spans="1:11" ht="18.75" customHeight="1">
      <c r="A9" s="383" t="s">
        <v>56</v>
      </c>
      <c r="B9" s="383">
        <v>21</v>
      </c>
      <c r="C9" s="383">
        <v>31</v>
      </c>
      <c r="D9" s="383">
        <v>52</v>
      </c>
      <c r="E9" s="383">
        <v>0</v>
      </c>
      <c r="F9" s="383">
        <v>0</v>
      </c>
      <c r="G9" s="383">
        <v>0</v>
      </c>
      <c r="H9" s="383">
        <f>SUM(E9,B9)</f>
        <v>21</v>
      </c>
      <c r="I9" s="383">
        <f t="shared" ref="I9:J21" si="0">SUM(F9,C9)</f>
        <v>31</v>
      </c>
      <c r="J9" s="383">
        <f t="shared" si="0"/>
        <v>52</v>
      </c>
      <c r="K9" s="42" t="s">
        <v>589</v>
      </c>
    </row>
    <row r="10" spans="1:11" ht="20.25" customHeight="1">
      <c r="A10" s="1865" t="s">
        <v>57</v>
      </c>
      <c r="B10" s="1865">
        <v>29</v>
      </c>
      <c r="C10" s="1865">
        <v>42</v>
      </c>
      <c r="D10" s="1865">
        <v>71</v>
      </c>
      <c r="E10" s="1865">
        <v>0</v>
      </c>
      <c r="F10" s="1865">
        <v>0</v>
      </c>
      <c r="G10" s="1865">
        <v>0</v>
      </c>
      <c r="H10" s="1865">
        <f>SUM(E10,B10)</f>
        <v>29</v>
      </c>
      <c r="I10" s="1865">
        <f t="shared" ref="I10" si="1">SUM(F10,C10)</f>
        <v>42</v>
      </c>
      <c r="J10" s="1865">
        <f t="shared" ref="J10" si="2">SUM(G10,D10)</f>
        <v>71</v>
      </c>
      <c r="K10" s="1512" t="s">
        <v>480</v>
      </c>
    </row>
    <row r="11" spans="1:11" ht="20.25" customHeight="1">
      <c r="A11" s="383" t="s">
        <v>59</v>
      </c>
      <c r="B11" s="383">
        <v>9</v>
      </c>
      <c r="C11" s="383">
        <v>30</v>
      </c>
      <c r="D11" s="383">
        <v>39</v>
      </c>
      <c r="E11" s="1865">
        <v>0</v>
      </c>
      <c r="F11" s="1865">
        <v>0</v>
      </c>
      <c r="G11" s="1865">
        <v>0</v>
      </c>
      <c r="H11" s="383">
        <f t="shared" ref="H11:H21" si="3">SUM(E11,B11)</f>
        <v>9</v>
      </c>
      <c r="I11" s="383">
        <f t="shared" si="0"/>
        <v>30</v>
      </c>
      <c r="J11" s="383">
        <f t="shared" si="0"/>
        <v>39</v>
      </c>
      <c r="K11" s="42" t="s">
        <v>482</v>
      </c>
    </row>
    <row r="12" spans="1:11" ht="20.25" customHeight="1">
      <c r="A12" s="407" t="s">
        <v>60</v>
      </c>
      <c r="B12" s="383">
        <v>53</v>
      </c>
      <c r="C12" s="383">
        <v>40</v>
      </c>
      <c r="D12" s="383">
        <v>93</v>
      </c>
      <c r="E12" s="1865">
        <v>0</v>
      </c>
      <c r="F12" s="1865">
        <v>0</v>
      </c>
      <c r="G12" s="1865">
        <v>0</v>
      </c>
      <c r="H12" s="383">
        <f t="shared" si="3"/>
        <v>53</v>
      </c>
      <c r="I12" s="383">
        <f t="shared" si="0"/>
        <v>40</v>
      </c>
      <c r="J12" s="383">
        <f t="shared" si="0"/>
        <v>93</v>
      </c>
      <c r="K12" s="42" t="s">
        <v>483</v>
      </c>
    </row>
    <row r="13" spans="1:11" ht="20.25" customHeight="1">
      <c r="A13" s="407" t="s">
        <v>61</v>
      </c>
      <c r="B13" s="407">
        <v>108</v>
      </c>
      <c r="C13" s="407">
        <v>83</v>
      </c>
      <c r="D13" s="383">
        <v>191</v>
      </c>
      <c r="E13" s="1865">
        <v>0</v>
      </c>
      <c r="F13" s="1865">
        <v>0</v>
      </c>
      <c r="G13" s="1865">
        <v>0</v>
      </c>
      <c r="H13" s="383">
        <f t="shared" si="3"/>
        <v>108</v>
      </c>
      <c r="I13" s="383">
        <f t="shared" si="0"/>
        <v>83</v>
      </c>
      <c r="J13" s="383">
        <f t="shared" si="0"/>
        <v>191</v>
      </c>
      <c r="K13" s="42" t="s">
        <v>485</v>
      </c>
    </row>
    <row r="14" spans="1:11" ht="20.25" customHeight="1">
      <c r="A14" s="1867" t="s">
        <v>1964</v>
      </c>
      <c r="B14" s="1867">
        <v>19</v>
      </c>
      <c r="C14" s="1867">
        <v>13</v>
      </c>
      <c r="D14" s="1865">
        <v>32</v>
      </c>
      <c r="E14" s="1865">
        <v>0</v>
      </c>
      <c r="F14" s="1865">
        <v>0</v>
      </c>
      <c r="G14" s="1865">
        <v>0</v>
      </c>
      <c r="H14" s="1865">
        <f t="shared" ref="H14" si="4">SUM(E14,B14)</f>
        <v>19</v>
      </c>
      <c r="I14" s="1865">
        <f t="shared" ref="I14" si="5">SUM(F14,C14)</f>
        <v>13</v>
      </c>
      <c r="J14" s="1865">
        <f t="shared" ref="J14" si="6">SUM(G14,D14)</f>
        <v>32</v>
      </c>
      <c r="K14" s="1512" t="s">
        <v>486</v>
      </c>
    </row>
    <row r="15" spans="1:11" ht="20.25" customHeight="1">
      <c r="A15" s="407" t="s">
        <v>1225</v>
      </c>
      <c r="B15" s="407">
        <v>65</v>
      </c>
      <c r="C15" s="407">
        <v>109</v>
      </c>
      <c r="D15" s="383">
        <v>174</v>
      </c>
      <c r="E15" s="383">
        <v>0</v>
      </c>
      <c r="F15" s="383">
        <v>0</v>
      </c>
      <c r="G15" s="383">
        <v>0</v>
      </c>
      <c r="H15" s="383">
        <f t="shared" si="3"/>
        <v>65</v>
      </c>
      <c r="I15" s="383">
        <f t="shared" si="0"/>
        <v>109</v>
      </c>
      <c r="J15" s="383">
        <f t="shared" si="0"/>
        <v>174</v>
      </c>
      <c r="K15" s="42" t="s">
        <v>487</v>
      </c>
    </row>
    <row r="16" spans="1:11" ht="20.25" customHeight="1">
      <c r="A16" s="407" t="s">
        <v>1323</v>
      </c>
      <c r="B16" s="407">
        <v>229</v>
      </c>
      <c r="C16" s="407">
        <v>296</v>
      </c>
      <c r="D16" s="383">
        <v>525</v>
      </c>
      <c r="E16" s="383">
        <v>0</v>
      </c>
      <c r="F16" s="383">
        <v>0</v>
      </c>
      <c r="G16" s="383">
        <v>0</v>
      </c>
      <c r="H16" s="383">
        <f t="shared" si="3"/>
        <v>229</v>
      </c>
      <c r="I16" s="383">
        <f t="shared" si="0"/>
        <v>296</v>
      </c>
      <c r="J16" s="383">
        <f t="shared" si="0"/>
        <v>525</v>
      </c>
      <c r="K16" s="42" t="s">
        <v>1224</v>
      </c>
    </row>
    <row r="17" spans="1:11" ht="20.25" customHeight="1">
      <c r="A17" s="407" t="s">
        <v>137</v>
      </c>
      <c r="B17" s="407">
        <v>44</v>
      </c>
      <c r="C17" s="407">
        <v>49</v>
      </c>
      <c r="D17" s="383">
        <v>93</v>
      </c>
      <c r="E17" s="383">
        <v>0</v>
      </c>
      <c r="F17" s="383">
        <v>0</v>
      </c>
      <c r="G17" s="383">
        <v>0</v>
      </c>
      <c r="H17" s="383">
        <f t="shared" si="3"/>
        <v>44</v>
      </c>
      <c r="I17" s="383">
        <f t="shared" si="0"/>
        <v>49</v>
      </c>
      <c r="J17" s="383">
        <f t="shared" si="0"/>
        <v>93</v>
      </c>
      <c r="K17" s="42" t="s">
        <v>1222</v>
      </c>
    </row>
    <row r="18" spans="1:11" ht="20.25" customHeight="1">
      <c r="A18" s="407" t="s">
        <v>1324</v>
      </c>
      <c r="B18" s="407">
        <v>162</v>
      </c>
      <c r="C18" s="407">
        <v>183</v>
      </c>
      <c r="D18" s="383">
        <v>345</v>
      </c>
      <c r="E18" s="383">
        <v>0</v>
      </c>
      <c r="F18" s="383">
        <v>0</v>
      </c>
      <c r="G18" s="383">
        <v>0</v>
      </c>
      <c r="H18" s="383">
        <f t="shared" si="3"/>
        <v>162</v>
      </c>
      <c r="I18" s="383">
        <f t="shared" si="0"/>
        <v>183</v>
      </c>
      <c r="J18" s="383">
        <f t="shared" si="0"/>
        <v>345</v>
      </c>
      <c r="K18" s="42" t="s">
        <v>679</v>
      </c>
    </row>
    <row r="19" spans="1:11" ht="20.25" customHeight="1">
      <c r="A19" s="407" t="s">
        <v>64</v>
      </c>
      <c r="B19" s="407">
        <v>277</v>
      </c>
      <c r="C19" s="407">
        <v>97</v>
      </c>
      <c r="D19" s="383">
        <v>374</v>
      </c>
      <c r="E19" s="383">
        <v>0</v>
      </c>
      <c r="F19" s="383">
        <v>0</v>
      </c>
      <c r="G19" s="383">
        <v>0</v>
      </c>
      <c r="H19" s="383">
        <f t="shared" si="3"/>
        <v>277</v>
      </c>
      <c r="I19" s="383">
        <f t="shared" si="0"/>
        <v>97</v>
      </c>
      <c r="J19" s="383">
        <f t="shared" si="0"/>
        <v>374</v>
      </c>
      <c r="K19" s="42" t="s">
        <v>527</v>
      </c>
    </row>
    <row r="20" spans="1:11" ht="20.25" customHeight="1">
      <c r="A20" s="407" t="s">
        <v>40</v>
      </c>
      <c r="B20" s="407">
        <v>53</v>
      </c>
      <c r="C20" s="407">
        <v>21</v>
      </c>
      <c r="D20" s="383">
        <v>74</v>
      </c>
      <c r="E20" s="383">
        <v>0</v>
      </c>
      <c r="F20" s="383">
        <v>0</v>
      </c>
      <c r="G20" s="383">
        <v>0</v>
      </c>
      <c r="H20" s="383">
        <f t="shared" si="3"/>
        <v>53</v>
      </c>
      <c r="I20" s="383">
        <f t="shared" si="0"/>
        <v>21</v>
      </c>
      <c r="J20" s="383">
        <f t="shared" si="0"/>
        <v>74</v>
      </c>
      <c r="K20" s="478" t="s">
        <v>1202</v>
      </c>
    </row>
    <row r="21" spans="1:11" ht="20.25" customHeight="1">
      <c r="A21" s="2439" t="s">
        <v>1107</v>
      </c>
      <c r="B21" s="2439">
        <v>108</v>
      </c>
      <c r="C21" s="2439">
        <v>80</v>
      </c>
      <c r="D21" s="2427">
        <v>188</v>
      </c>
      <c r="E21" s="2427">
        <v>0</v>
      </c>
      <c r="F21" s="2427">
        <v>0</v>
      </c>
      <c r="G21" s="2427">
        <v>0</v>
      </c>
      <c r="H21" s="2427">
        <f t="shared" si="3"/>
        <v>108</v>
      </c>
      <c r="I21" s="2427">
        <f t="shared" si="0"/>
        <v>80</v>
      </c>
      <c r="J21" s="2427">
        <f t="shared" si="0"/>
        <v>188</v>
      </c>
      <c r="K21" s="478" t="s">
        <v>496</v>
      </c>
    </row>
    <row r="22" spans="1:11" ht="20.25" customHeight="1">
      <c r="A22" s="2439" t="s">
        <v>50</v>
      </c>
      <c r="B22" s="2439">
        <f>SUM(B9:B21)</f>
        <v>1177</v>
      </c>
      <c r="C22" s="2439">
        <f t="shared" ref="C22:J22" si="7">SUM(C9:C21)</f>
        <v>1074</v>
      </c>
      <c r="D22" s="2427">
        <f t="shared" si="7"/>
        <v>2251</v>
      </c>
      <c r="E22" s="2427">
        <f t="shared" si="7"/>
        <v>0</v>
      </c>
      <c r="F22" s="2427">
        <f t="shared" si="7"/>
        <v>0</v>
      </c>
      <c r="G22" s="2427">
        <f t="shared" si="7"/>
        <v>0</v>
      </c>
      <c r="H22" s="2427">
        <f t="shared" si="7"/>
        <v>1177</v>
      </c>
      <c r="I22" s="2427">
        <f t="shared" si="7"/>
        <v>1074</v>
      </c>
      <c r="J22" s="2427">
        <f t="shared" si="7"/>
        <v>2251</v>
      </c>
      <c r="K22" s="478" t="s">
        <v>500</v>
      </c>
    </row>
    <row r="23" spans="1:11" ht="17.25" customHeight="1">
      <c r="A23" s="378" t="s">
        <v>51</v>
      </c>
      <c r="B23" s="318"/>
      <c r="C23" s="318"/>
      <c r="D23" s="318"/>
      <c r="E23" s="318"/>
      <c r="F23" s="318"/>
      <c r="G23" s="318"/>
      <c r="H23" s="318"/>
      <c r="I23" s="318"/>
      <c r="J23" s="318"/>
      <c r="K23" s="128" t="s">
        <v>582</v>
      </c>
    </row>
    <row r="24" spans="1:11" ht="15" customHeight="1">
      <c r="A24" s="407" t="s">
        <v>1225</v>
      </c>
      <c r="B24" s="407">
        <v>21</v>
      </c>
      <c r="C24" s="407">
        <v>10</v>
      </c>
      <c r="D24" s="407">
        <v>31</v>
      </c>
      <c r="E24" s="407">
        <v>0</v>
      </c>
      <c r="F24" s="407">
        <v>0</v>
      </c>
      <c r="G24" s="407">
        <v>0</v>
      </c>
      <c r="H24" s="407">
        <f>SUM(E24,B24)</f>
        <v>21</v>
      </c>
      <c r="I24" s="407">
        <f t="shared" ref="I24:J28" si="8">SUM(F24,C24)</f>
        <v>10</v>
      </c>
      <c r="J24" s="407">
        <f t="shared" si="8"/>
        <v>31</v>
      </c>
      <c r="K24" s="42" t="s">
        <v>487</v>
      </c>
    </row>
    <row r="25" spans="1:11" ht="20.25" customHeight="1">
      <c r="A25" s="407" t="s">
        <v>1324</v>
      </c>
      <c r="B25" s="407">
        <v>46</v>
      </c>
      <c r="C25" s="407">
        <v>26</v>
      </c>
      <c r="D25" s="407">
        <v>72</v>
      </c>
      <c r="E25" s="407">
        <v>0</v>
      </c>
      <c r="F25" s="407">
        <v>0</v>
      </c>
      <c r="G25" s="407">
        <v>0</v>
      </c>
      <c r="H25" s="407">
        <f t="shared" ref="H25:H28" si="9">SUM(E25,B25)</f>
        <v>46</v>
      </c>
      <c r="I25" s="407">
        <f t="shared" si="8"/>
        <v>26</v>
      </c>
      <c r="J25" s="407">
        <f t="shared" si="8"/>
        <v>72</v>
      </c>
      <c r="K25" s="42" t="s">
        <v>679</v>
      </c>
    </row>
    <row r="26" spans="1:11" ht="20.25" customHeight="1">
      <c r="A26" s="407" t="s">
        <v>1323</v>
      </c>
      <c r="B26" s="407">
        <v>72</v>
      </c>
      <c r="C26" s="407">
        <v>63</v>
      </c>
      <c r="D26" s="407">
        <v>135</v>
      </c>
      <c r="E26" s="407">
        <v>0</v>
      </c>
      <c r="F26" s="407">
        <v>0</v>
      </c>
      <c r="G26" s="407">
        <v>0</v>
      </c>
      <c r="H26" s="407">
        <f t="shared" si="9"/>
        <v>72</v>
      </c>
      <c r="I26" s="407">
        <f t="shared" si="8"/>
        <v>63</v>
      </c>
      <c r="J26" s="407">
        <f t="shared" si="8"/>
        <v>135</v>
      </c>
      <c r="K26" s="42" t="s">
        <v>1224</v>
      </c>
    </row>
    <row r="27" spans="1:11" ht="20.25" customHeight="1">
      <c r="A27" s="407" t="s">
        <v>64</v>
      </c>
      <c r="B27" s="407">
        <v>99</v>
      </c>
      <c r="C27" s="407">
        <v>42</v>
      </c>
      <c r="D27" s="407">
        <v>141</v>
      </c>
      <c r="E27" s="407">
        <v>0</v>
      </c>
      <c r="F27" s="407">
        <v>0</v>
      </c>
      <c r="G27" s="407">
        <v>0</v>
      </c>
      <c r="H27" s="407">
        <f t="shared" si="9"/>
        <v>99</v>
      </c>
      <c r="I27" s="407">
        <f t="shared" si="8"/>
        <v>42</v>
      </c>
      <c r="J27" s="407">
        <f t="shared" si="8"/>
        <v>141</v>
      </c>
      <c r="K27" s="42" t="s">
        <v>527</v>
      </c>
    </row>
    <row r="28" spans="1:11" ht="20.25" customHeight="1">
      <c r="A28" s="407" t="s">
        <v>1107</v>
      </c>
      <c r="B28" s="407">
        <v>112</v>
      </c>
      <c r="C28" s="407">
        <v>14</v>
      </c>
      <c r="D28" s="407">
        <v>126</v>
      </c>
      <c r="E28" s="407">
        <v>0</v>
      </c>
      <c r="F28" s="407">
        <v>0</v>
      </c>
      <c r="G28" s="407">
        <v>0</v>
      </c>
      <c r="H28" s="407">
        <f t="shared" si="9"/>
        <v>112</v>
      </c>
      <c r="I28" s="407">
        <f t="shared" si="8"/>
        <v>14</v>
      </c>
      <c r="J28" s="407">
        <f t="shared" si="8"/>
        <v>126</v>
      </c>
      <c r="K28" s="42" t="s">
        <v>496</v>
      </c>
    </row>
    <row r="29" spans="1:11" ht="17.25" customHeight="1" thickBot="1">
      <c r="A29" s="137" t="s">
        <v>456</v>
      </c>
      <c r="B29" s="137">
        <f>SUM(B24:B28)</f>
        <v>350</v>
      </c>
      <c r="C29" s="1871">
        <f t="shared" ref="C29:J29" si="10">SUM(C24:C28)</f>
        <v>155</v>
      </c>
      <c r="D29" s="1871">
        <f t="shared" si="10"/>
        <v>505</v>
      </c>
      <c r="E29" s="1871">
        <f t="shared" si="10"/>
        <v>0</v>
      </c>
      <c r="F29" s="1871">
        <f t="shared" si="10"/>
        <v>0</v>
      </c>
      <c r="G29" s="1871">
        <f t="shared" si="10"/>
        <v>0</v>
      </c>
      <c r="H29" s="1871">
        <f t="shared" si="10"/>
        <v>350</v>
      </c>
      <c r="I29" s="1871">
        <f t="shared" si="10"/>
        <v>155</v>
      </c>
      <c r="J29" s="1871">
        <f t="shared" si="10"/>
        <v>505</v>
      </c>
      <c r="K29" s="128" t="s">
        <v>1325</v>
      </c>
    </row>
    <row r="30" spans="1:11" ht="15.75" customHeight="1" thickBot="1">
      <c r="A30" s="34" t="s">
        <v>218</v>
      </c>
      <c r="B30" s="34">
        <f t="shared" ref="B30:J30" si="11">SUM(B29,B22)</f>
        <v>1527</v>
      </c>
      <c r="C30" s="34">
        <f t="shared" si="11"/>
        <v>1229</v>
      </c>
      <c r="D30" s="34">
        <f t="shared" si="11"/>
        <v>2756</v>
      </c>
      <c r="E30" s="34">
        <f t="shared" si="11"/>
        <v>0</v>
      </c>
      <c r="F30" s="34">
        <f t="shared" si="11"/>
        <v>0</v>
      </c>
      <c r="G30" s="34">
        <f t="shared" si="11"/>
        <v>0</v>
      </c>
      <c r="H30" s="34">
        <f t="shared" si="11"/>
        <v>1527</v>
      </c>
      <c r="I30" s="34">
        <f t="shared" si="11"/>
        <v>1229</v>
      </c>
      <c r="J30" s="34">
        <f t="shared" si="11"/>
        <v>2756</v>
      </c>
      <c r="K30" s="1432" t="s">
        <v>2351</v>
      </c>
    </row>
    <row r="31" spans="1:11" ht="16.5" thickTop="1">
      <c r="A31" s="4"/>
      <c r="B31" s="7"/>
      <c r="C31" s="7"/>
      <c r="D31" s="7"/>
      <c r="E31" s="7"/>
      <c r="F31" s="7"/>
      <c r="G31" s="7"/>
      <c r="H31" s="7"/>
      <c r="I31" s="7"/>
      <c r="J31" s="7"/>
    </row>
    <row r="32" spans="1:11" ht="15.75">
      <c r="A32" s="4"/>
      <c r="B32" s="7"/>
      <c r="C32" s="7"/>
      <c r="D32" s="7"/>
      <c r="E32" s="7"/>
      <c r="F32" s="7"/>
      <c r="G32" s="7"/>
      <c r="H32" s="7"/>
      <c r="I32" s="7"/>
      <c r="J32" s="7"/>
    </row>
    <row r="33" spans="1:10" ht="15.75">
      <c r="A33" s="4"/>
      <c r="B33" s="3"/>
      <c r="C33" s="3"/>
      <c r="D33" s="3"/>
      <c r="E33" s="3"/>
      <c r="F33" s="3"/>
      <c r="G33" s="3"/>
      <c r="H33" s="3"/>
      <c r="I33" s="3"/>
      <c r="J33" s="3"/>
    </row>
    <row r="34" spans="1:10" ht="15.75">
      <c r="A34" s="4"/>
      <c r="B34" s="3"/>
      <c r="C34" s="3"/>
      <c r="D34" s="3"/>
      <c r="E34" s="3"/>
      <c r="F34" s="3"/>
      <c r="G34" s="3"/>
      <c r="H34" s="3"/>
      <c r="I34" s="3"/>
      <c r="J34" s="3"/>
    </row>
    <row r="35" spans="1:10" ht="15.75">
      <c r="A35" s="4"/>
    </row>
    <row r="36" spans="1:10" ht="15.75">
      <c r="A36" s="4"/>
    </row>
    <row r="37" spans="1:10" ht="15.75">
      <c r="A37" s="4"/>
    </row>
    <row r="38" spans="1:10" ht="15.75">
      <c r="A38" s="4"/>
    </row>
    <row r="39" spans="1:10" ht="15.75">
      <c r="A39" s="4"/>
    </row>
    <row r="40" spans="1:10" ht="15.75">
      <c r="A40" s="4"/>
    </row>
    <row r="41" spans="1:10" ht="15.75">
      <c r="A41" s="4"/>
    </row>
    <row r="42" spans="1:10" ht="15.75">
      <c r="A42" s="4"/>
    </row>
    <row r="43" spans="1:10" ht="15.75">
      <c r="A43" s="4"/>
    </row>
    <row r="44" spans="1:10" ht="15.75">
      <c r="A44" s="4"/>
    </row>
    <row r="45" spans="1:10" ht="15.75">
      <c r="A45" s="4"/>
    </row>
    <row r="46" spans="1:10" ht="15.75">
      <c r="A46" s="4"/>
    </row>
    <row r="47" spans="1:10" ht="15.75">
      <c r="A47" s="4"/>
    </row>
    <row r="48" spans="1:10" ht="15.75">
      <c r="A48" s="4"/>
    </row>
    <row r="49" spans="1:1" ht="15.75">
      <c r="A49" s="4"/>
    </row>
    <row r="50" spans="1:1" ht="15.75">
      <c r="A50" s="4"/>
    </row>
    <row r="51" spans="1:1" ht="15.75">
      <c r="A51" s="4"/>
    </row>
    <row r="52" spans="1:1" ht="15.75">
      <c r="A52" s="4"/>
    </row>
    <row r="53" spans="1:1" ht="15.75">
      <c r="A53" s="4"/>
    </row>
    <row r="54" spans="1:1" ht="15.75">
      <c r="A54" s="4"/>
    </row>
    <row r="55" spans="1:1" ht="15.75">
      <c r="A55" s="4"/>
    </row>
    <row r="56" spans="1:1" ht="15.75">
      <c r="A56" s="4"/>
    </row>
    <row r="57" spans="1:1" ht="15.75">
      <c r="A57" s="4"/>
    </row>
    <row r="58" spans="1:1" ht="15.75">
      <c r="A58" s="4"/>
    </row>
    <row r="59" spans="1:1" ht="15.75">
      <c r="A59" s="4"/>
    </row>
    <row r="60" spans="1:1" ht="15.75">
      <c r="A60" s="4"/>
    </row>
    <row r="61" spans="1:1" ht="15.75">
      <c r="A61" s="4"/>
    </row>
    <row r="62" spans="1:1" ht="15.75">
      <c r="A62" s="4"/>
    </row>
    <row r="63" spans="1:1" ht="15.75">
      <c r="A63" s="4"/>
    </row>
    <row r="64" spans="1:1" ht="15.75">
      <c r="A64" s="4"/>
    </row>
    <row r="65" spans="1:1" ht="15.75">
      <c r="A65" s="4"/>
    </row>
    <row r="66" spans="1:1" ht="15.75">
      <c r="A66" s="4"/>
    </row>
    <row r="67" spans="1:1" ht="15.75">
      <c r="A67" s="4"/>
    </row>
    <row r="68" spans="1:1" ht="15.75">
      <c r="A68" s="4"/>
    </row>
    <row r="69" spans="1:1" ht="15.75">
      <c r="A69" s="4"/>
    </row>
    <row r="70" spans="1:1" ht="15.75">
      <c r="A70" s="4"/>
    </row>
    <row r="71" spans="1:1" ht="15.75">
      <c r="A71" s="4"/>
    </row>
    <row r="72" spans="1:1" ht="15.75">
      <c r="A72" s="4"/>
    </row>
    <row r="73" spans="1:1" ht="15.75">
      <c r="A73" s="4"/>
    </row>
    <row r="74" spans="1:1" ht="15.75">
      <c r="A74" s="4"/>
    </row>
    <row r="75" spans="1:1" ht="15.75">
      <c r="A75" s="4"/>
    </row>
    <row r="76" spans="1:1" ht="15.75">
      <c r="A76" s="4"/>
    </row>
    <row r="77" spans="1:1" ht="15.75">
      <c r="A77" s="4"/>
    </row>
    <row r="78" spans="1:1" ht="15.75">
      <c r="A78" s="4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77"/>
  <sheetViews>
    <sheetView rightToLeft="1" view="pageBreakPreview" topLeftCell="A94" zoomScale="80" zoomScaleSheetLayoutView="80" workbookViewId="0">
      <selection activeCell="R101" sqref="R101"/>
    </sheetView>
  </sheetViews>
  <sheetFormatPr defaultRowHeight="20.100000000000001" customHeight="1"/>
  <cols>
    <col min="1" max="1" width="15.140625" style="24" customWidth="1"/>
    <col min="2" max="2" width="20.28515625" style="24" customWidth="1"/>
    <col min="3" max="3" width="10.7109375" style="24" customWidth="1"/>
    <col min="4" max="5" width="8" style="38" customWidth="1"/>
    <col min="6" max="6" width="7.85546875" style="38" customWidth="1"/>
    <col min="7" max="9" width="8" style="38" customWidth="1"/>
    <col min="10" max="10" width="6.7109375" style="38" customWidth="1"/>
    <col min="11" max="12" width="8" style="38" customWidth="1"/>
    <col min="13" max="13" width="10.28515625" style="104" customWidth="1"/>
    <col min="14" max="14" width="27" style="104" customWidth="1"/>
    <col min="15" max="15" width="23.42578125" style="104" customWidth="1"/>
    <col min="16" max="16384" width="9.140625" style="38"/>
  </cols>
  <sheetData>
    <row r="1" spans="1:15" ht="31.5" customHeight="1">
      <c r="A1" s="2693" t="s">
        <v>1842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ht="36.75" customHeight="1">
      <c r="A2" s="2752" t="s">
        <v>1843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752"/>
      <c r="M2" s="2752"/>
      <c r="N2" s="2752"/>
      <c r="O2" s="2752"/>
    </row>
    <row r="3" spans="1:15" ht="20.100000000000001" customHeight="1" thickBot="1">
      <c r="A3" s="2708" t="s">
        <v>1681</v>
      </c>
      <c r="B3" s="2708"/>
      <c r="C3" s="20"/>
      <c r="D3" s="20"/>
      <c r="E3" s="20"/>
      <c r="F3" s="20"/>
      <c r="G3" s="20"/>
      <c r="H3" s="20"/>
      <c r="I3" s="20"/>
      <c r="J3" s="20"/>
      <c r="K3" s="20"/>
      <c r="L3" s="20"/>
      <c r="M3" s="1305"/>
      <c r="N3" s="1533"/>
      <c r="O3" s="1533" t="s">
        <v>1625</v>
      </c>
    </row>
    <row r="4" spans="1:15" ht="20.100000000000001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753" t="s">
        <v>503</v>
      </c>
      <c r="N4" s="2753" t="s">
        <v>509</v>
      </c>
      <c r="O4" s="2753" t="s">
        <v>502</v>
      </c>
    </row>
    <row r="5" spans="1:15" ht="20.100000000000001" customHeight="1">
      <c r="A5" s="2690"/>
      <c r="B5" s="2690"/>
      <c r="C5" s="2690"/>
      <c r="D5" s="1085"/>
      <c r="E5" s="1085" t="s">
        <v>1673</v>
      </c>
      <c r="F5" s="1085"/>
      <c r="G5" s="1085"/>
      <c r="H5" s="1085" t="s">
        <v>463</v>
      </c>
      <c r="I5" s="1085"/>
      <c r="J5" s="1085"/>
      <c r="K5" s="1085" t="s">
        <v>464</v>
      </c>
      <c r="L5" s="1085"/>
      <c r="M5" s="2754"/>
      <c r="N5" s="2754"/>
      <c r="O5" s="2754"/>
    </row>
    <row r="6" spans="1:15" ht="20.100000000000001" customHeight="1">
      <c r="A6" s="2690"/>
      <c r="B6" s="2690"/>
      <c r="C6" s="2690"/>
      <c r="D6" s="1320" t="s">
        <v>931</v>
      </c>
      <c r="E6" s="493" t="s">
        <v>1126</v>
      </c>
      <c r="F6" s="1320" t="s">
        <v>954</v>
      </c>
      <c r="G6" s="1320" t="s">
        <v>931</v>
      </c>
      <c r="H6" s="1320" t="s">
        <v>932</v>
      </c>
      <c r="I6" s="1320" t="s">
        <v>954</v>
      </c>
      <c r="J6" s="1320" t="s">
        <v>931</v>
      </c>
      <c r="K6" s="1320" t="s">
        <v>932</v>
      </c>
      <c r="L6" s="1320" t="s">
        <v>954</v>
      </c>
      <c r="M6" s="2754"/>
      <c r="N6" s="2754"/>
      <c r="O6" s="2754"/>
    </row>
    <row r="7" spans="1:15" ht="20.100000000000001" customHeight="1" thickBot="1">
      <c r="A7" s="2707"/>
      <c r="B7" s="2707"/>
      <c r="C7" s="2707"/>
      <c r="D7" s="1329" t="s">
        <v>934</v>
      </c>
      <c r="E7" s="1329" t="s">
        <v>935</v>
      </c>
      <c r="F7" s="1329" t="s">
        <v>936</v>
      </c>
      <c r="G7" s="1329" t="s">
        <v>934</v>
      </c>
      <c r="H7" s="1329" t="s">
        <v>935</v>
      </c>
      <c r="I7" s="1329" t="s">
        <v>936</v>
      </c>
      <c r="J7" s="1329" t="s">
        <v>934</v>
      </c>
      <c r="K7" s="1329" t="s">
        <v>935</v>
      </c>
      <c r="L7" s="1329" t="s">
        <v>936</v>
      </c>
      <c r="M7" s="2755"/>
      <c r="N7" s="2755"/>
      <c r="O7" s="2755"/>
    </row>
    <row r="8" spans="1:15" ht="18.75" customHeight="1">
      <c r="A8" s="2739" t="s">
        <v>48</v>
      </c>
      <c r="B8" s="2739"/>
      <c r="C8" s="329"/>
      <c r="D8" s="97"/>
      <c r="E8" s="97"/>
      <c r="F8" s="97"/>
      <c r="G8" s="97"/>
      <c r="H8" s="97"/>
      <c r="I8" s="97"/>
      <c r="J8" s="97"/>
      <c r="K8" s="97"/>
      <c r="L8" s="97"/>
      <c r="M8" s="300"/>
      <c r="N8" s="2778" t="s">
        <v>504</v>
      </c>
      <c r="O8" s="2778"/>
    </row>
    <row r="9" spans="1:15" ht="22.5" customHeight="1">
      <c r="A9" s="2391" t="s">
        <v>56</v>
      </c>
      <c r="B9" s="303" t="s">
        <v>70</v>
      </c>
      <c r="C9" s="303"/>
      <c r="D9" s="875">
        <v>54</v>
      </c>
      <c r="E9" s="875">
        <v>84</v>
      </c>
      <c r="F9" s="875">
        <v>138</v>
      </c>
      <c r="G9" s="875">
        <v>0</v>
      </c>
      <c r="H9" s="875">
        <v>0</v>
      </c>
      <c r="I9" s="875">
        <v>0</v>
      </c>
      <c r="J9" s="875">
        <f>SUM(D9,G9)</f>
        <v>54</v>
      </c>
      <c r="K9" s="875">
        <f t="shared" ref="K9:L9" si="0">SUM(E9,H9)</f>
        <v>84</v>
      </c>
      <c r="L9" s="875">
        <f t="shared" si="0"/>
        <v>138</v>
      </c>
      <c r="M9" s="94"/>
      <c r="N9" s="94" t="s">
        <v>506</v>
      </c>
      <c r="O9" s="2485" t="s">
        <v>478</v>
      </c>
    </row>
    <row r="10" spans="1:15" ht="22.5" customHeight="1">
      <c r="A10" s="2391" t="s">
        <v>57</v>
      </c>
      <c r="B10" s="303" t="s">
        <v>70</v>
      </c>
      <c r="C10" s="303"/>
      <c r="D10" s="875">
        <v>50</v>
      </c>
      <c r="E10" s="875">
        <v>73</v>
      </c>
      <c r="F10" s="1705">
        <f t="shared" ref="F10:F18" si="1">SUM(D10:E10)</f>
        <v>123</v>
      </c>
      <c r="G10" s="875">
        <v>0</v>
      </c>
      <c r="H10" s="875">
        <v>0</v>
      </c>
      <c r="I10" s="875">
        <v>0</v>
      </c>
      <c r="J10" s="875">
        <f t="shared" ref="J10:J25" si="2">SUM(D10,G10)</f>
        <v>50</v>
      </c>
      <c r="K10" s="875">
        <f t="shared" ref="K10:K25" si="3">SUM(E10,H10)</f>
        <v>73</v>
      </c>
      <c r="L10" s="875">
        <f t="shared" ref="L10:L25" si="4">SUM(F10,I10)</f>
        <v>123</v>
      </c>
      <c r="M10" s="94"/>
      <c r="N10" s="94" t="s">
        <v>506</v>
      </c>
      <c r="O10" s="2485" t="s">
        <v>480</v>
      </c>
    </row>
    <row r="11" spans="1:15" ht="22.5" customHeight="1">
      <c r="A11" s="2391" t="s">
        <v>58</v>
      </c>
      <c r="B11" s="303" t="s">
        <v>70</v>
      </c>
      <c r="C11" s="303"/>
      <c r="D11" s="875">
        <v>44</v>
      </c>
      <c r="E11" s="875">
        <v>88</v>
      </c>
      <c r="F11" s="1705">
        <f t="shared" si="1"/>
        <v>132</v>
      </c>
      <c r="G11" s="875">
        <v>0</v>
      </c>
      <c r="H11" s="875">
        <v>0</v>
      </c>
      <c r="I11" s="875">
        <v>0</v>
      </c>
      <c r="J11" s="875">
        <f t="shared" si="2"/>
        <v>44</v>
      </c>
      <c r="K11" s="875">
        <f t="shared" si="3"/>
        <v>88</v>
      </c>
      <c r="L11" s="875">
        <f t="shared" si="4"/>
        <v>132</v>
      </c>
      <c r="M11" s="94"/>
      <c r="N11" s="324" t="s">
        <v>506</v>
      </c>
      <c r="O11" s="2486" t="s">
        <v>481</v>
      </c>
    </row>
    <row r="12" spans="1:15" ht="22.5" customHeight="1">
      <c r="A12" s="2703" t="s">
        <v>60</v>
      </c>
      <c r="B12" s="303" t="s">
        <v>917</v>
      </c>
      <c r="C12" s="303"/>
      <c r="D12" s="875">
        <v>56</v>
      </c>
      <c r="E12" s="875">
        <v>29</v>
      </c>
      <c r="F12" s="1705">
        <f t="shared" si="1"/>
        <v>85</v>
      </c>
      <c r="G12" s="875">
        <v>0</v>
      </c>
      <c r="H12" s="875">
        <v>0</v>
      </c>
      <c r="I12" s="875">
        <v>0</v>
      </c>
      <c r="J12" s="875">
        <f t="shared" si="2"/>
        <v>56</v>
      </c>
      <c r="K12" s="875">
        <f t="shared" si="3"/>
        <v>29</v>
      </c>
      <c r="L12" s="875">
        <f t="shared" si="4"/>
        <v>85</v>
      </c>
      <c r="M12" s="94"/>
      <c r="N12" s="328" t="s">
        <v>592</v>
      </c>
      <c r="O12" s="2756" t="s">
        <v>483</v>
      </c>
    </row>
    <row r="13" spans="1:15" ht="22.5" customHeight="1">
      <c r="A13" s="2704"/>
      <c r="B13" s="311" t="s">
        <v>946</v>
      </c>
      <c r="C13" s="303"/>
      <c r="D13" s="875">
        <v>21</v>
      </c>
      <c r="E13" s="875">
        <v>15</v>
      </c>
      <c r="F13" s="1705">
        <f t="shared" si="1"/>
        <v>36</v>
      </c>
      <c r="G13" s="875">
        <v>0</v>
      </c>
      <c r="H13" s="875">
        <v>0</v>
      </c>
      <c r="I13" s="875">
        <v>0</v>
      </c>
      <c r="J13" s="875">
        <f t="shared" si="2"/>
        <v>21</v>
      </c>
      <c r="K13" s="875">
        <f t="shared" si="3"/>
        <v>15</v>
      </c>
      <c r="L13" s="875">
        <f t="shared" si="4"/>
        <v>36</v>
      </c>
      <c r="M13" s="340"/>
      <c r="N13" s="886" t="s">
        <v>594</v>
      </c>
      <c r="O13" s="2757"/>
    </row>
    <row r="14" spans="1:15" ht="22.5" customHeight="1">
      <c r="A14" s="2704"/>
      <c r="B14" s="867" t="s">
        <v>947</v>
      </c>
      <c r="C14" s="303"/>
      <c r="D14" s="875">
        <v>24</v>
      </c>
      <c r="E14" s="875">
        <v>24</v>
      </c>
      <c r="F14" s="1705">
        <f t="shared" si="1"/>
        <v>48</v>
      </c>
      <c r="G14" s="875">
        <v>0</v>
      </c>
      <c r="H14" s="875">
        <v>0</v>
      </c>
      <c r="I14" s="875">
        <v>0</v>
      </c>
      <c r="J14" s="875">
        <f t="shared" si="2"/>
        <v>24</v>
      </c>
      <c r="K14" s="875">
        <f t="shared" si="3"/>
        <v>24</v>
      </c>
      <c r="L14" s="875">
        <f t="shared" si="4"/>
        <v>48</v>
      </c>
      <c r="M14" s="341"/>
      <c r="N14" s="370" t="s">
        <v>594</v>
      </c>
      <c r="O14" s="2757"/>
    </row>
    <row r="15" spans="1:15" ht="22.5" customHeight="1">
      <c r="A15" s="2704"/>
      <c r="B15" s="303" t="s">
        <v>948</v>
      </c>
      <c r="C15" s="306"/>
      <c r="D15" s="875">
        <v>8</v>
      </c>
      <c r="E15" s="875">
        <v>21</v>
      </c>
      <c r="F15" s="1705">
        <f t="shared" si="1"/>
        <v>29</v>
      </c>
      <c r="G15" s="875">
        <v>0</v>
      </c>
      <c r="H15" s="875">
        <v>0</v>
      </c>
      <c r="I15" s="875">
        <v>0</v>
      </c>
      <c r="J15" s="875">
        <f t="shared" si="2"/>
        <v>8</v>
      </c>
      <c r="K15" s="875">
        <f t="shared" si="3"/>
        <v>21</v>
      </c>
      <c r="L15" s="875">
        <f t="shared" si="4"/>
        <v>29</v>
      </c>
      <c r="M15" s="102"/>
      <c r="N15" s="370" t="s">
        <v>507</v>
      </c>
      <c r="O15" s="2757"/>
    </row>
    <row r="16" spans="1:15" ht="22.5" customHeight="1">
      <c r="A16" s="2704"/>
      <c r="B16" s="303" t="s">
        <v>949</v>
      </c>
      <c r="C16" s="303"/>
      <c r="D16" s="875">
        <v>3</v>
      </c>
      <c r="E16" s="875">
        <v>10</v>
      </c>
      <c r="F16" s="1705">
        <f t="shared" si="1"/>
        <v>13</v>
      </c>
      <c r="G16" s="875">
        <v>0</v>
      </c>
      <c r="H16" s="875">
        <v>0</v>
      </c>
      <c r="I16" s="875">
        <v>0</v>
      </c>
      <c r="J16" s="875">
        <f t="shared" si="2"/>
        <v>3</v>
      </c>
      <c r="K16" s="875">
        <f t="shared" si="3"/>
        <v>10</v>
      </c>
      <c r="L16" s="875">
        <f t="shared" si="4"/>
        <v>13</v>
      </c>
      <c r="M16" s="94"/>
      <c r="N16" s="370" t="s">
        <v>595</v>
      </c>
      <c r="O16" s="2757"/>
    </row>
    <row r="17" spans="1:15" ht="22.5" customHeight="1">
      <c r="A17" s="2704"/>
      <c r="B17" s="303" t="s">
        <v>247</v>
      </c>
      <c r="C17" s="302"/>
      <c r="D17" s="875">
        <v>14</v>
      </c>
      <c r="E17" s="875">
        <v>20</v>
      </c>
      <c r="F17" s="1705">
        <f t="shared" si="1"/>
        <v>34</v>
      </c>
      <c r="G17" s="875">
        <v>0</v>
      </c>
      <c r="H17" s="875">
        <v>0</v>
      </c>
      <c r="I17" s="875">
        <v>0</v>
      </c>
      <c r="J17" s="875">
        <f t="shared" si="2"/>
        <v>14</v>
      </c>
      <c r="K17" s="875">
        <f t="shared" si="3"/>
        <v>20</v>
      </c>
      <c r="L17" s="875">
        <f t="shared" si="4"/>
        <v>34</v>
      </c>
      <c r="M17" s="328"/>
      <c r="N17" s="328" t="s">
        <v>597</v>
      </c>
      <c r="O17" s="2757"/>
    </row>
    <row r="18" spans="1:15" ht="22.5" customHeight="1">
      <c r="A18" s="2705"/>
      <c r="B18" s="303" t="s">
        <v>950</v>
      </c>
      <c r="C18" s="302"/>
      <c r="D18" s="875">
        <v>6</v>
      </c>
      <c r="E18" s="875">
        <v>23</v>
      </c>
      <c r="F18" s="1705">
        <f t="shared" si="1"/>
        <v>29</v>
      </c>
      <c r="G18" s="875">
        <v>0</v>
      </c>
      <c r="H18" s="875">
        <v>0</v>
      </c>
      <c r="I18" s="875">
        <v>0</v>
      </c>
      <c r="J18" s="875">
        <f t="shared" si="2"/>
        <v>6</v>
      </c>
      <c r="K18" s="875">
        <f t="shared" si="3"/>
        <v>23</v>
      </c>
      <c r="L18" s="875">
        <f t="shared" si="4"/>
        <v>29</v>
      </c>
      <c r="M18" s="328"/>
      <c r="N18" s="328" t="s">
        <v>596</v>
      </c>
      <c r="O18" s="2776"/>
    </row>
    <row r="19" spans="1:15" ht="22.5" customHeight="1">
      <c r="A19" s="2706" t="s">
        <v>219</v>
      </c>
      <c r="B19" s="2706"/>
      <c r="C19" s="2706"/>
      <c r="D19" s="875">
        <f>SUM(D12:D18)</f>
        <v>132</v>
      </c>
      <c r="E19" s="875">
        <f t="shared" ref="E19:L19" si="5">SUM(E12:E18)</f>
        <v>142</v>
      </c>
      <c r="F19" s="875">
        <f t="shared" si="5"/>
        <v>274</v>
      </c>
      <c r="G19" s="875">
        <f t="shared" si="5"/>
        <v>0</v>
      </c>
      <c r="H19" s="875">
        <f t="shared" si="5"/>
        <v>0</v>
      </c>
      <c r="I19" s="875">
        <f t="shared" si="5"/>
        <v>0</v>
      </c>
      <c r="J19" s="875">
        <f t="shared" si="5"/>
        <v>132</v>
      </c>
      <c r="K19" s="875">
        <f t="shared" si="5"/>
        <v>142</v>
      </c>
      <c r="L19" s="875">
        <f t="shared" si="5"/>
        <v>274</v>
      </c>
      <c r="M19" s="2775" t="s">
        <v>2348</v>
      </c>
      <c r="N19" s="2775"/>
      <c r="O19" s="2775"/>
    </row>
    <row r="20" spans="1:15" ht="22.5" customHeight="1">
      <c r="A20" s="2704" t="s">
        <v>63</v>
      </c>
      <c r="B20" s="868" t="s">
        <v>77</v>
      </c>
      <c r="C20" s="868"/>
      <c r="D20" s="875">
        <v>33</v>
      </c>
      <c r="E20" s="875">
        <v>61</v>
      </c>
      <c r="F20" s="875">
        <v>94</v>
      </c>
      <c r="G20" s="875">
        <v>0</v>
      </c>
      <c r="H20" s="875">
        <v>0</v>
      </c>
      <c r="I20" s="875">
        <v>0</v>
      </c>
      <c r="J20" s="875">
        <f t="shared" si="2"/>
        <v>33</v>
      </c>
      <c r="K20" s="875">
        <f t="shared" si="3"/>
        <v>61</v>
      </c>
      <c r="L20" s="875">
        <f t="shared" si="4"/>
        <v>94</v>
      </c>
      <c r="M20" s="94"/>
      <c r="N20" s="304" t="s">
        <v>519</v>
      </c>
      <c r="O20" s="2756" t="s">
        <v>906</v>
      </c>
    </row>
    <row r="21" spans="1:15" ht="22.5" customHeight="1">
      <c r="A21" s="2704"/>
      <c r="B21" s="303" t="s">
        <v>78</v>
      </c>
      <c r="C21" s="303"/>
      <c r="D21" s="875">
        <v>45</v>
      </c>
      <c r="E21" s="875">
        <v>54</v>
      </c>
      <c r="F21" s="875">
        <v>99</v>
      </c>
      <c r="G21" s="875">
        <v>0</v>
      </c>
      <c r="H21" s="875">
        <v>0</v>
      </c>
      <c r="I21" s="875">
        <v>0</v>
      </c>
      <c r="J21" s="875">
        <f t="shared" si="2"/>
        <v>45</v>
      </c>
      <c r="K21" s="875">
        <f t="shared" si="3"/>
        <v>54</v>
      </c>
      <c r="L21" s="875">
        <f t="shared" si="4"/>
        <v>99</v>
      </c>
      <c r="M21" s="94"/>
      <c r="N21" s="304" t="s">
        <v>521</v>
      </c>
      <c r="O21" s="2757"/>
    </row>
    <row r="22" spans="1:15" ht="22.5" customHeight="1">
      <c r="A22" s="2704"/>
      <c r="B22" s="303" t="s">
        <v>79</v>
      </c>
      <c r="C22" s="303"/>
      <c r="D22" s="875">
        <v>14</v>
      </c>
      <c r="E22" s="875">
        <v>29</v>
      </c>
      <c r="F22" s="875">
        <v>43</v>
      </c>
      <c r="G22" s="875">
        <v>0</v>
      </c>
      <c r="H22" s="875">
        <v>0</v>
      </c>
      <c r="I22" s="875">
        <v>0</v>
      </c>
      <c r="J22" s="875">
        <f t="shared" si="2"/>
        <v>14</v>
      </c>
      <c r="K22" s="875">
        <f t="shared" si="3"/>
        <v>29</v>
      </c>
      <c r="L22" s="875">
        <f t="shared" si="4"/>
        <v>43</v>
      </c>
      <c r="M22" s="94"/>
      <c r="N22" s="304" t="s">
        <v>522</v>
      </c>
      <c r="O22" s="2757"/>
    </row>
    <row r="23" spans="1:15" ht="22.5" customHeight="1">
      <c r="A23" s="2704"/>
      <c r="B23" s="303" t="s">
        <v>80</v>
      </c>
      <c r="C23" s="303"/>
      <c r="D23" s="875">
        <v>22</v>
      </c>
      <c r="E23" s="875">
        <v>27</v>
      </c>
      <c r="F23" s="875">
        <v>49</v>
      </c>
      <c r="G23" s="875">
        <v>0</v>
      </c>
      <c r="H23" s="875">
        <v>0</v>
      </c>
      <c r="I23" s="875">
        <v>0</v>
      </c>
      <c r="J23" s="875">
        <f t="shared" si="2"/>
        <v>22</v>
      </c>
      <c r="K23" s="875">
        <f t="shared" si="3"/>
        <v>27</v>
      </c>
      <c r="L23" s="875">
        <f t="shared" si="4"/>
        <v>49</v>
      </c>
      <c r="M23" s="94"/>
      <c r="N23" s="304" t="s">
        <v>523</v>
      </c>
      <c r="O23" s="2757"/>
    </row>
    <row r="24" spans="1:15" ht="22.5" customHeight="1">
      <c r="A24" s="2704"/>
      <c r="B24" s="303" t="s">
        <v>945</v>
      </c>
      <c r="C24" s="303"/>
      <c r="D24" s="875">
        <v>14</v>
      </c>
      <c r="E24" s="875">
        <v>22</v>
      </c>
      <c r="F24" s="875">
        <v>36</v>
      </c>
      <c r="G24" s="875">
        <v>0</v>
      </c>
      <c r="H24" s="875">
        <v>0</v>
      </c>
      <c r="I24" s="875">
        <v>0</v>
      </c>
      <c r="J24" s="875">
        <f t="shared" si="2"/>
        <v>14</v>
      </c>
      <c r="K24" s="875">
        <f t="shared" si="3"/>
        <v>22</v>
      </c>
      <c r="L24" s="875">
        <f t="shared" si="4"/>
        <v>36</v>
      </c>
      <c r="M24" s="94"/>
      <c r="N24" s="328" t="s">
        <v>598</v>
      </c>
      <c r="O24" s="2757"/>
    </row>
    <row r="25" spans="1:15" ht="22.5" customHeight="1">
      <c r="A25" s="2704"/>
      <c r="B25" s="872" t="s">
        <v>22</v>
      </c>
      <c r="C25" s="872"/>
      <c r="D25" s="881">
        <v>27</v>
      </c>
      <c r="E25" s="881">
        <v>30</v>
      </c>
      <c r="F25" s="881">
        <v>57</v>
      </c>
      <c r="G25" s="881">
        <v>0</v>
      </c>
      <c r="H25" s="881">
        <v>0</v>
      </c>
      <c r="I25" s="881">
        <v>0</v>
      </c>
      <c r="J25" s="881">
        <f t="shared" si="2"/>
        <v>27</v>
      </c>
      <c r="K25" s="881">
        <f t="shared" si="3"/>
        <v>30</v>
      </c>
      <c r="L25" s="881">
        <f t="shared" si="4"/>
        <v>57</v>
      </c>
      <c r="M25" s="166"/>
      <c r="N25" s="874" t="s">
        <v>507</v>
      </c>
      <c r="O25" s="2757"/>
    </row>
    <row r="26" spans="1:15" ht="22.5" customHeight="1" thickBot="1">
      <c r="A26" s="2728" t="s">
        <v>219</v>
      </c>
      <c r="B26" s="2728"/>
      <c r="C26" s="2728"/>
      <c r="D26" s="317">
        <f>SUM(D20:D25)</f>
        <v>155</v>
      </c>
      <c r="E26" s="317">
        <f t="shared" ref="E26:L26" si="6">SUM(E20:E25)</f>
        <v>223</v>
      </c>
      <c r="F26" s="317">
        <f t="shared" si="6"/>
        <v>378</v>
      </c>
      <c r="G26" s="317">
        <f t="shared" si="6"/>
        <v>0</v>
      </c>
      <c r="H26" s="317">
        <f t="shared" si="6"/>
        <v>0</v>
      </c>
      <c r="I26" s="317">
        <f t="shared" si="6"/>
        <v>0</v>
      </c>
      <c r="J26" s="317">
        <f t="shared" si="6"/>
        <v>155</v>
      </c>
      <c r="K26" s="317">
        <f t="shared" si="6"/>
        <v>223</v>
      </c>
      <c r="L26" s="317">
        <f t="shared" si="6"/>
        <v>378</v>
      </c>
      <c r="M26" s="2758" t="s">
        <v>2348</v>
      </c>
      <c r="N26" s="2758"/>
      <c r="O26" s="2758"/>
    </row>
    <row r="27" spans="1:15" ht="18" customHeight="1" thickTop="1">
      <c r="A27" s="293"/>
      <c r="B27" s="293"/>
      <c r="C27" s="293"/>
      <c r="D27" s="310"/>
      <c r="E27" s="310"/>
      <c r="F27" s="310"/>
      <c r="G27" s="293"/>
      <c r="H27" s="293"/>
      <c r="I27" s="293"/>
      <c r="J27" s="310"/>
      <c r="K27" s="310"/>
      <c r="L27" s="310"/>
    </row>
    <row r="28" spans="1:15" ht="18" customHeight="1">
      <c r="A28" s="293"/>
      <c r="B28" s="293"/>
      <c r="C28" s="293"/>
      <c r="D28" s="310"/>
      <c r="E28" s="310"/>
      <c r="F28" s="310"/>
      <c r="G28" s="293"/>
      <c r="H28" s="293"/>
      <c r="I28" s="293"/>
      <c r="J28" s="310"/>
      <c r="K28" s="310"/>
      <c r="L28" s="310"/>
    </row>
    <row r="29" spans="1:15" ht="21.75" customHeight="1" thickBot="1">
      <c r="A29" s="2708" t="s">
        <v>1626</v>
      </c>
      <c r="B29" s="2708"/>
      <c r="C29" s="1454"/>
      <c r="D29" s="20"/>
      <c r="E29" s="20"/>
      <c r="F29" s="20"/>
      <c r="G29" s="20"/>
      <c r="H29" s="20"/>
      <c r="I29" s="20"/>
      <c r="J29" s="20"/>
      <c r="K29" s="20"/>
      <c r="L29" s="20"/>
      <c r="M29" s="1305"/>
      <c r="N29" s="2763" t="s">
        <v>1683</v>
      </c>
      <c r="O29" s="2763"/>
    </row>
    <row r="30" spans="1:15" ht="17.25" customHeight="1" thickTop="1">
      <c r="A30" s="2695" t="s">
        <v>53</v>
      </c>
      <c r="B30" s="2695" t="s">
        <v>54</v>
      </c>
      <c r="C30" s="2695" t="s">
        <v>55</v>
      </c>
      <c r="D30" s="2695" t="s">
        <v>45</v>
      </c>
      <c r="E30" s="2695"/>
      <c r="F30" s="2695"/>
      <c r="G30" s="2695" t="s">
        <v>46</v>
      </c>
      <c r="H30" s="2695"/>
      <c r="I30" s="2695"/>
      <c r="J30" s="2695" t="s">
        <v>905</v>
      </c>
      <c r="K30" s="2695"/>
      <c r="L30" s="2695"/>
      <c r="M30" s="2753" t="s">
        <v>503</v>
      </c>
      <c r="N30" s="2753" t="s">
        <v>509</v>
      </c>
      <c r="O30" s="2753" t="s">
        <v>502</v>
      </c>
    </row>
    <row r="31" spans="1:15" ht="17.25" customHeight="1">
      <c r="A31" s="2690"/>
      <c r="B31" s="2690"/>
      <c r="C31" s="2690"/>
      <c r="D31" s="2690" t="s">
        <v>1673</v>
      </c>
      <c r="E31" s="2690"/>
      <c r="F31" s="2690"/>
      <c r="G31" s="2690" t="s">
        <v>463</v>
      </c>
      <c r="H31" s="2690"/>
      <c r="I31" s="2690"/>
      <c r="J31" s="2690" t="s">
        <v>464</v>
      </c>
      <c r="K31" s="2690"/>
      <c r="L31" s="2690"/>
      <c r="M31" s="2754"/>
      <c r="N31" s="2754"/>
      <c r="O31" s="2754"/>
    </row>
    <row r="32" spans="1:15" ht="15" customHeight="1">
      <c r="A32" s="2690"/>
      <c r="B32" s="2690"/>
      <c r="C32" s="2690"/>
      <c r="D32" s="1320" t="s">
        <v>931</v>
      </c>
      <c r="E32" s="493" t="s">
        <v>1126</v>
      </c>
      <c r="F32" s="1320" t="s">
        <v>954</v>
      </c>
      <c r="G32" s="1320" t="s">
        <v>931</v>
      </c>
      <c r="H32" s="1320" t="s">
        <v>932</v>
      </c>
      <c r="I32" s="1320" t="s">
        <v>954</v>
      </c>
      <c r="J32" s="1320" t="s">
        <v>931</v>
      </c>
      <c r="K32" s="1320" t="s">
        <v>932</v>
      </c>
      <c r="L32" s="1320" t="s">
        <v>954</v>
      </c>
      <c r="M32" s="2754"/>
      <c r="N32" s="2754"/>
      <c r="O32" s="2754"/>
    </row>
    <row r="33" spans="1:15" ht="15.75" customHeight="1" thickBot="1">
      <c r="A33" s="2707"/>
      <c r="B33" s="2707"/>
      <c r="C33" s="2707"/>
      <c r="D33" s="1329" t="s">
        <v>934</v>
      </c>
      <c r="E33" s="1329" t="s">
        <v>935</v>
      </c>
      <c r="F33" s="1329" t="s">
        <v>936</v>
      </c>
      <c r="G33" s="1329" t="s">
        <v>934</v>
      </c>
      <c r="H33" s="1329" t="s">
        <v>935</v>
      </c>
      <c r="I33" s="1329" t="s">
        <v>936</v>
      </c>
      <c r="J33" s="1329" t="s">
        <v>934</v>
      </c>
      <c r="K33" s="1329" t="s">
        <v>935</v>
      </c>
      <c r="L33" s="1329" t="s">
        <v>936</v>
      </c>
      <c r="M33" s="2755"/>
      <c r="N33" s="2755"/>
      <c r="O33" s="2755"/>
    </row>
    <row r="34" spans="1:15" ht="24.75" customHeight="1">
      <c r="A34" s="2715" t="s">
        <v>64</v>
      </c>
      <c r="B34" s="306" t="s">
        <v>83</v>
      </c>
      <c r="C34" s="303"/>
      <c r="D34" s="875">
        <v>24</v>
      </c>
      <c r="E34" s="875">
        <v>20</v>
      </c>
      <c r="F34" s="875">
        <f>SUM(D34:E34)</f>
        <v>44</v>
      </c>
      <c r="G34" s="875">
        <v>0</v>
      </c>
      <c r="H34" s="875">
        <v>0</v>
      </c>
      <c r="I34" s="875">
        <v>0</v>
      </c>
      <c r="J34" s="875">
        <f>SUM(D34,G34)</f>
        <v>24</v>
      </c>
      <c r="K34" s="875">
        <f t="shared" ref="K34:L34" si="7">SUM(E34,H34)</f>
        <v>20</v>
      </c>
      <c r="L34" s="875">
        <f t="shared" si="7"/>
        <v>44</v>
      </c>
      <c r="M34" s="94"/>
      <c r="N34" s="304" t="s">
        <v>528</v>
      </c>
      <c r="O34" s="2759" t="s">
        <v>527</v>
      </c>
    </row>
    <row r="35" spans="1:15" ht="24.75" customHeight="1">
      <c r="A35" s="2704"/>
      <c r="B35" s="306" t="s">
        <v>87</v>
      </c>
      <c r="C35" s="303"/>
      <c r="D35" s="875">
        <v>106</v>
      </c>
      <c r="E35" s="875">
        <v>61</v>
      </c>
      <c r="F35" s="1705">
        <f t="shared" ref="F35:F40" si="8">SUM(D35:E35)</f>
        <v>167</v>
      </c>
      <c r="G35" s="875">
        <v>0</v>
      </c>
      <c r="H35" s="875">
        <v>0</v>
      </c>
      <c r="I35" s="875">
        <v>0</v>
      </c>
      <c r="J35" s="875">
        <f t="shared" ref="J35:J52" si="9">SUM(D35,G35)</f>
        <v>106</v>
      </c>
      <c r="K35" s="875">
        <f t="shared" ref="K35:K52" si="10">SUM(E35,H35)</f>
        <v>61</v>
      </c>
      <c r="L35" s="875">
        <f t="shared" ref="L35:L52" si="11">SUM(F35,I35)</f>
        <v>167</v>
      </c>
      <c r="M35" s="1725"/>
      <c r="N35" s="1725" t="s">
        <v>529</v>
      </c>
      <c r="O35" s="2760"/>
    </row>
    <row r="36" spans="1:15" ht="24.75" customHeight="1">
      <c r="A36" s="2704"/>
      <c r="B36" s="306" t="s">
        <v>84</v>
      </c>
      <c r="C36" s="303"/>
      <c r="D36" s="875">
        <v>82</v>
      </c>
      <c r="E36" s="875">
        <v>31</v>
      </c>
      <c r="F36" s="1705">
        <f t="shared" si="8"/>
        <v>113</v>
      </c>
      <c r="G36" s="875">
        <v>0</v>
      </c>
      <c r="H36" s="875">
        <v>0</v>
      </c>
      <c r="I36" s="875">
        <v>0</v>
      </c>
      <c r="J36" s="875">
        <f t="shared" si="9"/>
        <v>82</v>
      </c>
      <c r="K36" s="875">
        <f t="shared" si="10"/>
        <v>31</v>
      </c>
      <c r="L36" s="875">
        <f t="shared" si="11"/>
        <v>113</v>
      </c>
      <c r="M36" s="94"/>
      <c r="N36" s="304" t="s">
        <v>532</v>
      </c>
      <c r="O36" s="2760"/>
    </row>
    <row r="37" spans="1:15" ht="24.75" customHeight="1">
      <c r="A37" s="2704"/>
      <c r="B37" s="318" t="s">
        <v>82</v>
      </c>
      <c r="C37" s="303"/>
      <c r="D37" s="875">
        <v>58</v>
      </c>
      <c r="E37" s="875">
        <v>45</v>
      </c>
      <c r="F37" s="1705">
        <f t="shared" si="8"/>
        <v>103</v>
      </c>
      <c r="G37" s="875">
        <v>0</v>
      </c>
      <c r="H37" s="875">
        <v>0</v>
      </c>
      <c r="I37" s="875">
        <v>0</v>
      </c>
      <c r="J37" s="875">
        <f t="shared" si="9"/>
        <v>58</v>
      </c>
      <c r="K37" s="875">
        <f t="shared" si="10"/>
        <v>45</v>
      </c>
      <c r="L37" s="875">
        <f t="shared" si="11"/>
        <v>103</v>
      </c>
      <c r="M37" s="94"/>
      <c r="N37" s="119" t="s">
        <v>533</v>
      </c>
      <c r="O37" s="2760"/>
    </row>
    <row r="38" spans="1:15" ht="24.75" customHeight="1">
      <c r="A38" s="2704"/>
      <c r="B38" s="318" t="s">
        <v>126</v>
      </c>
      <c r="C38" s="305"/>
      <c r="D38" s="881">
        <v>2</v>
      </c>
      <c r="E38" s="881">
        <v>1</v>
      </c>
      <c r="F38" s="1705">
        <f t="shared" si="8"/>
        <v>3</v>
      </c>
      <c r="G38" s="881">
        <v>0</v>
      </c>
      <c r="H38" s="881">
        <v>0</v>
      </c>
      <c r="I38" s="881">
        <v>0</v>
      </c>
      <c r="J38" s="875">
        <f t="shared" si="9"/>
        <v>2</v>
      </c>
      <c r="K38" s="875">
        <f t="shared" si="10"/>
        <v>1</v>
      </c>
      <c r="L38" s="875">
        <f t="shared" si="11"/>
        <v>3</v>
      </c>
      <c r="M38" s="107"/>
      <c r="N38" s="1047" t="s">
        <v>599</v>
      </c>
      <c r="O38" s="2760"/>
    </row>
    <row r="39" spans="1:15" ht="24.75" customHeight="1">
      <c r="A39" s="2705"/>
      <c r="B39" s="306" t="s">
        <v>242</v>
      </c>
      <c r="C39" s="306"/>
      <c r="D39" s="875">
        <v>45</v>
      </c>
      <c r="E39" s="875">
        <v>35</v>
      </c>
      <c r="F39" s="1705">
        <f t="shared" si="8"/>
        <v>80</v>
      </c>
      <c r="G39" s="875">
        <v>0</v>
      </c>
      <c r="H39" s="875">
        <v>0</v>
      </c>
      <c r="I39" s="875">
        <v>0</v>
      </c>
      <c r="J39" s="875">
        <f t="shared" si="9"/>
        <v>45</v>
      </c>
      <c r="K39" s="875">
        <f t="shared" si="10"/>
        <v>35</v>
      </c>
      <c r="L39" s="875">
        <f t="shared" si="11"/>
        <v>80</v>
      </c>
      <c r="M39" s="308"/>
      <c r="N39" s="308" t="s">
        <v>1679</v>
      </c>
      <c r="O39" s="2761"/>
    </row>
    <row r="40" spans="1:15" ht="24.75" customHeight="1">
      <c r="A40" s="2706" t="s">
        <v>219</v>
      </c>
      <c r="B40" s="2706"/>
      <c r="C40" s="2706"/>
      <c r="D40" s="883">
        <v>317</v>
      </c>
      <c r="E40" s="883">
        <v>193</v>
      </c>
      <c r="F40" s="1705">
        <f t="shared" si="8"/>
        <v>510</v>
      </c>
      <c r="G40" s="883">
        <v>0</v>
      </c>
      <c r="H40" s="883">
        <v>0</v>
      </c>
      <c r="I40" s="883">
        <v>0</v>
      </c>
      <c r="J40" s="875">
        <f t="shared" si="9"/>
        <v>317</v>
      </c>
      <c r="K40" s="875">
        <f t="shared" si="10"/>
        <v>193</v>
      </c>
      <c r="L40" s="875">
        <f t="shared" si="11"/>
        <v>510</v>
      </c>
      <c r="M40" s="2762" t="s">
        <v>2348</v>
      </c>
      <c r="N40" s="2762"/>
      <c r="O40" s="2762"/>
    </row>
    <row r="41" spans="1:15" ht="24.75" customHeight="1">
      <c r="A41" s="2703" t="s">
        <v>1838</v>
      </c>
      <c r="B41" s="1692" t="s">
        <v>1839</v>
      </c>
      <c r="C41" s="1692"/>
      <c r="D41" s="996">
        <v>29</v>
      </c>
      <c r="E41" s="996">
        <v>15</v>
      </c>
      <c r="F41" s="1705">
        <f>SUM(D41:E41)</f>
        <v>44</v>
      </c>
      <c r="G41" s="996">
        <v>0</v>
      </c>
      <c r="H41" s="996">
        <v>0</v>
      </c>
      <c r="I41" s="996">
        <v>0</v>
      </c>
      <c r="J41" s="1705">
        <f>SUM(D41,G41)</f>
        <v>29</v>
      </c>
      <c r="K41" s="1705">
        <f t="shared" si="10"/>
        <v>15</v>
      </c>
      <c r="L41" s="1705">
        <f t="shared" si="11"/>
        <v>44</v>
      </c>
      <c r="M41" s="1697"/>
      <c r="N41" s="308" t="s">
        <v>1778</v>
      </c>
      <c r="O41" s="2780" t="s">
        <v>2228</v>
      </c>
    </row>
    <row r="42" spans="1:15" ht="24.75" customHeight="1">
      <c r="A42" s="2705"/>
      <c r="B42" s="1692" t="s">
        <v>1840</v>
      </c>
      <c r="C42" s="1692"/>
      <c r="D42" s="996">
        <v>44</v>
      </c>
      <c r="E42" s="996">
        <v>14</v>
      </c>
      <c r="F42" s="1705">
        <f t="shared" ref="F42:F43" si="12">SUM(D42:E42)</f>
        <v>58</v>
      </c>
      <c r="G42" s="996">
        <v>0</v>
      </c>
      <c r="H42" s="996">
        <v>0</v>
      </c>
      <c r="I42" s="996">
        <v>0</v>
      </c>
      <c r="J42" s="1705">
        <f>SUM(D42,G42)</f>
        <v>44</v>
      </c>
      <c r="K42" s="1705">
        <f t="shared" ref="K42" si="13">SUM(E42,H42)</f>
        <v>14</v>
      </c>
      <c r="L42" s="1705">
        <f t="shared" ref="L42" si="14">SUM(F42,I42)</f>
        <v>58</v>
      </c>
      <c r="M42" s="1697"/>
      <c r="N42" s="308" t="s">
        <v>2229</v>
      </c>
      <c r="O42" s="2781"/>
    </row>
    <row r="43" spans="1:15" ht="24.75" customHeight="1">
      <c r="A43" s="2706" t="s">
        <v>219</v>
      </c>
      <c r="B43" s="2706"/>
      <c r="C43" s="2706"/>
      <c r="D43" s="996">
        <f>SUM(D41:D42)</f>
        <v>73</v>
      </c>
      <c r="E43" s="996">
        <f t="shared" ref="E43:L43" si="15">SUM(E41:E42)</f>
        <v>29</v>
      </c>
      <c r="F43" s="1705">
        <f t="shared" si="12"/>
        <v>102</v>
      </c>
      <c r="G43" s="996">
        <f t="shared" si="15"/>
        <v>0</v>
      </c>
      <c r="H43" s="996">
        <f t="shared" si="15"/>
        <v>0</v>
      </c>
      <c r="I43" s="996">
        <f t="shared" si="15"/>
        <v>0</v>
      </c>
      <c r="J43" s="996">
        <f t="shared" si="15"/>
        <v>73</v>
      </c>
      <c r="K43" s="996">
        <f t="shared" si="15"/>
        <v>29</v>
      </c>
      <c r="L43" s="996">
        <f t="shared" si="15"/>
        <v>102</v>
      </c>
      <c r="M43" s="2782" t="s">
        <v>2348</v>
      </c>
      <c r="N43" s="2782"/>
      <c r="O43" s="2782"/>
    </row>
    <row r="44" spans="1:15" ht="24.75" customHeight="1">
      <c r="A44" s="2703" t="s">
        <v>239</v>
      </c>
      <c r="B44" s="303" t="s">
        <v>79</v>
      </c>
      <c r="C44" s="303"/>
      <c r="D44" s="875">
        <v>45</v>
      </c>
      <c r="E44" s="875">
        <v>38</v>
      </c>
      <c r="F44" s="875">
        <f>SUM(D44:E44)</f>
        <v>83</v>
      </c>
      <c r="G44" s="875">
        <v>0</v>
      </c>
      <c r="H44" s="875">
        <v>0</v>
      </c>
      <c r="I44" s="875">
        <v>0</v>
      </c>
      <c r="J44" s="875">
        <f t="shared" si="9"/>
        <v>45</v>
      </c>
      <c r="K44" s="875">
        <f t="shared" si="10"/>
        <v>38</v>
      </c>
      <c r="L44" s="875">
        <f t="shared" si="11"/>
        <v>83</v>
      </c>
      <c r="M44" s="94"/>
      <c r="N44" s="304" t="s">
        <v>522</v>
      </c>
      <c r="O44" s="2767" t="s">
        <v>590</v>
      </c>
    </row>
    <row r="45" spans="1:15" ht="24.75" customHeight="1">
      <c r="A45" s="2704"/>
      <c r="B45" s="303" t="s">
        <v>80</v>
      </c>
      <c r="C45" s="303"/>
      <c r="D45" s="875">
        <v>67</v>
      </c>
      <c r="E45" s="875">
        <v>49</v>
      </c>
      <c r="F45" s="1705">
        <f t="shared" ref="F45:F52" si="16">SUM(D45:E45)</f>
        <v>116</v>
      </c>
      <c r="G45" s="875">
        <v>0</v>
      </c>
      <c r="H45" s="875">
        <v>0</v>
      </c>
      <c r="I45" s="875">
        <v>0</v>
      </c>
      <c r="J45" s="875">
        <f t="shared" si="9"/>
        <v>67</v>
      </c>
      <c r="K45" s="875">
        <f t="shared" si="10"/>
        <v>49</v>
      </c>
      <c r="L45" s="875">
        <f t="shared" si="11"/>
        <v>116</v>
      </c>
      <c r="M45" s="94"/>
      <c r="N45" s="304" t="s">
        <v>523</v>
      </c>
      <c r="O45" s="2768"/>
    </row>
    <row r="46" spans="1:15" ht="24.75" customHeight="1">
      <c r="A46" s="2704"/>
      <c r="B46" s="311" t="s">
        <v>22</v>
      </c>
      <c r="C46" s="311"/>
      <c r="D46" s="881">
        <v>64</v>
      </c>
      <c r="E46" s="881">
        <v>54</v>
      </c>
      <c r="F46" s="1705">
        <f t="shared" si="16"/>
        <v>118</v>
      </c>
      <c r="G46" s="881">
        <v>0</v>
      </c>
      <c r="H46" s="881">
        <v>0</v>
      </c>
      <c r="I46" s="881">
        <v>0</v>
      </c>
      <c r="J46" s="875">
        <f t="shared" si="9"/>
        <v>64</v>
      </c>
      <c r="K46" s="875">
        <f t="shared" si="10"/>
        <v>54</v>
      </c>
      <c r="L46" s="875">
        <f t="shared" si="11"/>
        <v>118</v>
      </c>
      <c r="M46" s="166"/>
      <c r="N46" s="320" t="s">
        <v>507</v>
      </c>
      <c r="O46" s="2768"/>
    </row>
    <row r="47" spans="1:15" ht="24.75" customHeight="1">
      <c r="A47" s="2704"/>
      <c r="B47" s="303" t="s">
        <v>100</v>
      </c>
      <c r="C47" s="303"/>
      <c r="D47" s="875">
        <v>76</v>
      </c>
      <c r="E47" s="875">
        <v>76</v>
      </c>
      <c r="F47" s="1705">
        <f t="shared" si="16"/>
        <v>152</v>
      </c>
      <c r="G47" s="875">
        <v>0</v>
      </c>
      <c r="H47" s="875">
        <v>0</v>
      </c>
      <c r="I47" s="875">
        <v>0</v>
      </c>
      <c r="J47" s="875">
        <f t="shared" si="9"/>
        <v>76</v>
      </c>
      <c r="K47" s="875">
        <f t="shared" si="10"/>
        <v>76</v>
      </c>
      <c r="L47" s="875">
        <f t="shared" si="11"/>
        <v>152</v>
      </c>
      <c r="M47" s="94"/>
      <c r="N47" s="304" t="s">
        <v>544</v>
      </c>
      <c r="O47" s="2768"/>
    </row>
    <row r="48" spans="1:15" ht="24.75" customHeight="1">
      <c r="A48" s="2704"/>
      <c r="B48" s="303" t="s">
        <v>88</v>
      </c>
      <c r="C48" s="303"/>
      <c r="D48" s="875">
        <v>91</v>
      </c>
      <c r="E48" s="875">
        <v>83</v>
      </c>
      <c r="F48" s="1705">
        <f t="shared" si="16"/>
        <v>174</v>
      </c>
      <c r="G48" s="875">
        <v>0</v>
      </c>
      <c r="H48" s="875">
        <v>0</v>
      </c>
      <c r="I48" s="875">
        <v>0</v>
      </c>
      <c r="J48" s="875">
        <f t="shared" si="9"/>
        <v>91</v>
      </c>
      <c r="K48" s="875">
        <f t="shared" si="10"/>
        <v>83</v>
      </c>
      <c r="L48" s="875">
        <f t="shared" si="11"/>
        <v>174</v>
      </c>
      <c r="M48" s="94"/>
      <c r="N48" s="304" t="s">
        <v>538</v>
      </c>
      <c r="O48" s="2768"/>
    </row>
    <row r="49" spans="1:15" ht="24.75" customHeight="1">
      <c r="A49" s="2704"/>
      <c r="B49" s="303" t="s">
        <v>89</v>
      </c>
      <c r="C49" s="303"/>
      <c r="D49" s="875">
        <v>98</v>
      </c>
      <c r="E49" s="875">
        <v>50</v>
      </c>
      <c r="F49" s="1705">
        <f t="shared" si="16"/>
        <v>148</v>
      </c>
      <c r="G49" s="875">
        <v>0</v>
      </c>
      <c r="H49" s="875">
        <v>0</v>
      </c>
      <c r="I49" s="875">
        <v>0</v>
      </c>
      <c r="J49" s="875">
        <f t="shared" si="9"/>
        <v>98</v>
      </c>
      <c r="K49" s="875">
        <f t="shared" si="10"/>
        <v>50</v>
      </c>
      <c r="L49" s="875">
        <f t="shared" si="11"/>
        <v>148</v>
      </c>
      <c r="M49" s="94"/>
      <c r="N49" s="304" t="s">
        <v>539</v>
      </c>
      <c r="O49" s="2768"/>
    </row>
    <row r="50" spans="1:15" ht="24.75" customHeight="1">
      <c r="A50" s="2704"/>
      <c r="B50" s="102" t="s">
        <v>174</v>
      </c>
      <c r="C50" s="311"/>
      <c r="D50" s="881">
        <v>57</v>
      </c>
      <c r="E50" s="881">
        <v>33</v>
      </c>
      <c r="F50" s="1705">
        <f t="shared" si="16"/>
        <v>90</v>
      </c>
      <c r="G50" s="881">
        <v>0</v>
      </c>
      <c r="H50" s="881">
        <v>0</v>
      </c>
      <c r="I50" s="881">
        <v>0</v>
      </c>
      <c r="J50" s="875">
        <f t="shared" si="9"/>
        <v>57</v>
      </c>
      <c r="K50" s="875">
        <f t="shared" si="10"/>
        <v>33</v>
      </c>
      <c r="L50" s="875">
        <f t="shared" si="11"/>
        <v>90</v>
      </c>
      <c r="M50" s="166"/>
      <c r="N50" s="321" t="s">
        <v>540</v>
      </c>
      <c r="O50" s="2768"/>
    </row>
    <row r="51" spans="1:15" ht="24.75" customHeight="1">
      <c r="A51" s="2704"/>
      <c r="B51" s="303" t="s">
        <v>15</v>
      </c>
      <c r="C51" s="303"/>
      <c r="D51" s="875">
        <v>79</v>
      </c>
      <c r="E51" s="875">
        <v>64</v>
      </c>
      <c r="F51" s="1705">
        <f t="shared" si="16"/>
        <v>143</v>
      </c>
      <c r="G51" s="875">
        <v>0</v>
      </c>
      <c r="H51" s="875">
        <v>0</v>
      </c>
      <c r="I51" s="875">
        <v>0</v>
      </c>
      <c r="J51" s="875">
        <f t="shared" si="9"/>
        <v>79</v>
      </c>
      <c r="K51" s="875">
        <f t="shared" si="10"/>
        <v>64</v>
      </c>
      <c r="L51" s="875">
        <f t="shared" si="11"/>
        <v>143</v>
      </c>
      <c r="M51" s="94"/>
      <c r="N51" s="304" t="s">
        <v>541</v>
      </c>
      <c r="O51" s="2768"/>
    </row>
    <row r="52" spans="1:15" ht="24.75" customHeight="1">
      <c r="A52" s="2705"/>
      <c r="B52" s="102" t="s">
        <v>14</v>
      </c>
      <c r="C52" s="302"/>
      <c r="D52" s="875">
        <v>75</v>
      </c>
      <c r="E52" s="875">
        <v>31</v>
      </c>
      <c r="F52" s="1705">
        <f t="shared" si="16"/>
        <v>106</v>
      </c>
      <c r="G52" s="875">
        <v>0</v>
      </c>
      <c r="H52" s="875">
        <v>0</v>
      </c>
      <c r="I52" s="875">
        <v>0</v>
      </c>
      <c r="J52" s="875">
        <f t="shared" si="9"/>
        <v>75</v>
      </c>
      <c r="K52" s="875">
        <f t="shared" si="10"/>
        <v>31</v>
      </c>
      <c r="L52" s="875">
        <f t="shared" si="11"/>
        <v>106</v>
      </c>
      <c r="M52" s="328"/>
      <c r="N52" s="294" t="s">
        <v>600</v>
      </c>
      <c r="O52" s="2769"/>
    </row>
    <row r="53" spans="1:15" ht="24.75" customHeight="1" thickBot="1">
      <c r="A53" s="2728" t="s">
        <v>219</v>
      </c>
      <c r="B53" s="2728"/>
      <c r="C53" s="2728"/>
      <c r="D53" s="317">
        <f>SUM(D44:D52)</f>
        <v>652</v>
      </c>
      <c r="E53" s="317">
        <f t="shared" ref="E53:L53" si="17">SUM(E44:E52)</f>
        <v>478</v>
      </c>
      <c r="F53" s="317">
        <f t="shared" si="17"/>
        <v>1130</v>
      </c>
      <c r="G53" s="317">
        <f t="shared" si="17"/>
        <v>0</v>
      </c>
      <c r="H53" s="317">
        <f t="shared" si="17"/>
        <v>0</v>
      </c>
      <c r="I53" s="317">
        <f t="shared" si="17"/>
        <v>0</v>
      </c>
      <c r="J53" s="317">
        <f t="shared" si="17"/>
        <v>652</v>
      </c>
      <c r="K53" s="317">
        <f t="shared" si="17"/>
        <v>478</v>
      </c>
      <c r="L53" s="317">
        <f t="shared" si="17"/>
        <v>1130</v>
      </c>
      <c r="M53" s="2779" t="s">
        <v>2348</v>
      </c>
      <c r="N53" s="2779"/>
      <c r="O53" s="2779"/>
    </row>
    <row r="54" spans="1:15" ht="21" customHeight="1" thickTop="1">
      <c r="A54" s="2343"/>
      <c r="B54" s="2343"/>
      <c r="C54" s="2343"/>
      <c r="D54" s="2396"/>
      <c r="E54" s="2396"/>
      <c r="F54" s="2396"/>
      <c r="G54" s="2396"/>
      <c r="H54" s="2396"/>
      <c r="I54" s="2396"/>
      <c r="J54" s="2396"/>
      <c r="K54" s="2396"/>
      <c r="L54" s="2396"/>
      <c r="M54" s="2376"/>
      <c r="N54" s="2376"/>
      <c r="O54" s="2376"/>
    </row>
    <row r="55" spans="1:15" ht="21" customHeight="1">
      <c r="A55" s="2343"/>
      <c r="B55" s="2343"/>
      <c r="C55" s="2343"/>
      <c r="D55" s="2396"/>
      <c r="E55" s="2396"/>
      <c r="F55" s="2396"/>
      <c r="G55" s="2396"/>
      <c r="H55" s="2396"/>
      <c r="I55" s="2396"/>
      <c r="J55" s="2396"/>
      <c r="K55" s="2396"/>
      <c r="L55" s="2396"/>
      <c r="M55" s="2376"/>
      <c r="N55" s="2376"/>
      <c r="O55" s="2376"/>
    </row>
    <row r="56" spans="1:15" ht="21" customHeight="1">
      <c r="A56" s="1696"/>
      <c r="B56" s="1696"/>
      <c r="C56" s="1696"/>
      <c r="D56" s="1708"/>
      <c r="E56" s="1708"/>
      <c r="F56" s="1708"/>
      <c r="G56" s="1708"/>
      <c r="H56" s="1708"/>
      <c r="I56" s="1708"/>
      <c r="J56" s="1708"/>
      <c r="K56" s="1708"/>
      <c r="L56" s="1708"/>
      <c r="M56" s="1703"/>
      <c r="N56" s="1703"/>
      <c r="O56" s="1703"/>
    </row>
    <row r="57" spans="1:15" ht="14.25" customHeight="1">
      <c r="A57" s="293"/>
      <c r="B57" s="293"/>
      <c r="C57" s="293"/>
      <c r="D57" s="162"/>
      <c r="E57" s="162"/>
      <c r="F57" s="162"/>
      <c r="G57" s="162"/>
      <c r="H57" s="162"/>
      <c r="I57" s="162"/>
      <c r="J57" s="162"/>
      <c r="K57" s="162"/>
      <c r="L57" s="162"/>
      <c r="N57" s="309"/>
      <c r="O57" s="309"/>
    </row>
    <row r="58" spans="1:15" ht="20.100000000000001" customHeight="1" thickBot="1">
      <c r="A58" s="2708" t="s">
        <v>1626</v>
      </c>
      <c r="B58" s="2708"/>
      <c r="C58" s="1454"/>
      <c r="D58" s="20"/>
      <c r="E58" s="20"/>
      <c r="F58" s="20"/>
      <c r="G58" s="20"/>
      <c r="H58" s="20"/>
      <c r="I58" s="20"/>
      <c r="J58" s="20"/>
      <c r="K58" s="20"/>
      <c r="L58" s="20"/>
      <c r="M58" s="1305"/>
      <c r="N58" s="2763" t="s">
        <v>1683</v>
      </c>
      <c r="O58" s="2763"/>
    </row>
    <row r="59" spans="1:15" ht="20.100000000000001" customHeight="1" thickTop="1">
      <c r="A59" s="2695" t="s">
        <v>53</v>
      </c>
      <c r="B59" s="2695" t="s">
        <v>54</v>
      </c>
      <c r="C59" s="2695" t="s">
        <v>55</v>
      </c>
      <c r="D59" s="2695" t="s">
        <v>45</v>
      </c>
      <c r="E59" s="2695"/>
      <c r="F59" s="2695"/>
      <c r="G59" s="2695" t="s">
        <v>46</v>
      </c>
      <c r="H59" s="2695"/>
      <c r="I59" s="2695"/>
      <c r="J59" s="2695" t="s">
        <v>905</v>
      </c>
      <c r="K59" s="2695"/>
      <c r="L59" s="2695"/>
      <c r="M59" s="2753" t="s">
        <v>503</v>
      </c>
      <c r="N59" s="2753" t="s">
        <v>509</v>
      </c>
      <c r="O59" s="2753" t="s">
        <v>502</v>
      </c>
    </row>
    <row r="60" spans="1:15" ht="20.100000000000001" customHeight="1">
      <c r="A60" s="2690"/>
      <c r="B60" s="2690"/>
      <c r="C60" s="2690"/>
      <c r="D60" s="1085"/>
      <c r="E60" s="1085" t="s">
        <v>1673</v>
      </c>
      <c r="F60" s="1085"/>
      <c r="G60" s="1085"/>
      <c r="H60" s="1085" t="s">
        <v>463</v>
      </c>
      <c r="I60" s="1085"/>
      <c r="J60" s="1085"/>
      <c r="K60" s="1085" t="s">
        <v>464</v>
      </c>
      <c r="L60" s="1085"/>
      <c r="M60" s="2754"/>
      <c r="N60" s="2754"/>
      <c r="O60" s="2754"/>
    </row>
    <row r="61" spans="1:15" ht="20.100000000000001" customHeight="1">
      <c r="A61" s="2690"/>
      <c r="B61" s="2690"/>
      <c r="C61" s="2690"/>
      <c r="D61" s="1320" t="s">
        <v>931</v>
      </c>
      <c r="E61" s="493" t="s">
        <v>1126</v>
      </c>
      <c r="F61" s="1320" t="s">
        <v>954</v>
      </c>
      <c r="G61" s="1320" t="s">
        <v>931</v>
      </c>
      <c r="H61" s="1320" t="s">
        <v>932</v>
      </c>
      <c r="I61" s="1320" t="s">
        <v>954</v>
      </c>
      <c r="J61" s="1320" t="s">
        <v>931</v>
      </c>
      <c r="K61" s="1320" t="s">
        <v>932</v>
      </c>
      <c r="L61" s="1320" t="s">
        <v>954</v>
      </c>
      <c r="M61" s="2754"/>
      <c r="N61" s="2754"/>
      <c r="O61" s="2754"/>
    </row>
    <row r="62" spans="1:15" ht="21.75" customHeight="1" thickBot="1">
      <c r="A62" s="2707"/>
      <c r="B62" s="2707"/>
      <c r="C62" s="2707"/>
      <c r="D62" s="1329" t="s">
        <v>934</v>
      </c>
      <c r="E62" s="1329" t="s">
        <v>935</v>
      </c>
      <c r="F62" s="1329" t="s">
        <v>936</v>
      </c>
      <c r="G62" s="1329" t="s">
        <v>934</v>
      </c>
      <c r="H62" s="1329" t="s">
        <v>935</v>
      </c>
      <c r="I62" s="1329" t="s">
        <v>936</v>
      </c>
      <c r="J62" s="1329" t="s">
        <v>934</v>
      </c>
      <c r="K62" s="1329" t="s">
        <v>935</v>
      </c>
      <c r="L62" s="1329" t="s">
        <v>936</v>
      </c>
      <c r="M62" s="2755"/>
      <c r="N62" s="2755"/>
      <c r="O62" s="2755"/>
    </row>
    <row r="63" spans="1:15" ht="28.5" customHeight="1">
      <c r="A63" s="2715" t="s">
        <v>175</v>
      </c>
      <c r="B63" s="1720" t="s">
        <v>1841</v>
      </c>
      <c r="C63" s="1706"/>
      <c r="D63" s="1706">
        <v>76</v>
      </c>
      <c r="E63" s="1706">
        <v>65</v>
      </c>
      <c r="F63" s="1706">
        <v>141</v>
      </c>
      <c r="G63" s="1706">
        <v>0</v>
      </c>
      <c r="H63" s="1706">
        <v>0</v>
      </c>
      <c r="I63" s="1706">
        <v>0</v>
      </c>
      <c r="J63" s="1706">
        <f>SUM(D63,G63)</f>
        <v>76</v>
      </c>
      <c r="K63" s="1706">
        <f t="shared" ref="K63:L63" si="18">SUM(E63,H63)</f>
        <v>65</v>
      </c>
      <c r="L63" s="1706">
        <f t="shared" si="18"/>
        <v>141</v>
      </c>
      <c r="M63" s="1706"/>
      <c r="N63" s="1709" t="s">
        <v>601</v>
      </c>
      <c r="O63" s="2772" t="s">
        <v>591</v>
      </c>
    </row>
    <row r="64" spans="1:15" ht="33" customHeight="1" thickBot="1">
      <c r="A64" s="2704"/>
      <c r="B64" s="1548" t="s">
        <v>14</v>
      </c>
      <c r="C64" s="1706"/>
      <c r="D64" s="1706">
        <v>49</v>
      </c>
      <c r="E64" s="1706">
        <v>60</v>
      </c>
      <c r="F64" s="1706">
        <v>109</v>
      </c>
      <c r="G64" s="1706">
        <v>0</v>
      </c>
      <c r="H64" s="1706">
        <v>0</v>
      </c>
      <c r="I64" s="1706">
        <v>0</v>
      </c>
      <c r="J64" s="1706">
        <f>SUM(D64,G64)</f>
        <v>49</v>
      </c>
      <c r="K64" s="1706">
        <f t="shared" ref="K64" si="19">SUM(E64,H64)</f>
        <v>60</v>
      </c>
      <c r="L64" s="1706">
        <f t="shared" ref="L64" si="20">SUM(F64,I64)</f>
        <v>109</v>
      </c>
      <c r="M64" s="1706"/>
      <c r="N64" s="347" t="s">
        <v>600</v>
      </c>
      <c r="O64" s="2768"/>
    </row>
    <row r="65" spans="1:15" ht="18" customHeight="1" thickTop="1">
      <c r="A65" s="2704"/>
      <c r="B65" s="2704" t="s">
        <v>63</v>
      </c>
      <c r="C65" s="306" t="s">
        <v>210</v>
      </c>
      <c r="D65" s="875">
        <v>13</v>
      </c>
      <c r="E65" s="875">
        <v>26</v>
      </c>
      <c r="F65" s="875">
        <v>39</v>
      </c>
      <c r="G65" s="875">
        <v>0</v>
      </c>
      <c r="H65" s="875">
        <v>0</v>
      </c>
      <c r="I65" s="875">
        <v>0</v>
      </c>
      <c r="J65" s="875">
        <f>SUM(D65,G65)</f>
        <v>13</v>
      </c>
      <c r="K65" s="875">
        <f t="shared" ref="K65:L65" si="21">SUM(E65,H65)</f>
        <v>26</v>
      </c>
      <c r="L65" s="875">
        <f t="shared" si="21"/>
        <v>39</v>
      </c>
      <c r="M65" s="109" t="s">
        <v>519</v>
      </c>
      <c r="N65" s="2783" t="s">
        <v>487</v>
      </c>
      <c r="O65" s="2768"/>
    </row>
    <row r="66" spans="1:15" ht="21.75" customHeight="1">
      <c r="A66" s="2704"/>
      <c r="B66" s="2704"/>
      <c r="C66" s="306" t="s">
        <v>109</v>
      </c>
      <c r="D66" s="875">
        <v>8</v>
      </c>
      <c r="E66" s="875">
        <v>23</v>
      </c>
      <c r="F66" s="875">
        <v>31</v>
      </c>
      <c r="G66" s="875">
        <v>0</v>
      </c>
      <c r="H66" s="875">
        <v>0</v>
      </c>
      <c r="I66" s="875">
        <v>0</v>
      </c>
      <c r="J66" s="875">
        <f t="shared" ref="J66:J69" si="22">SUM(D66,G66)</f>
        <v>8</v>
      </c>
      <c r="K66" s="875">
        <f t="shared" ref="K66:K69" si="23">SUM(E66,H66)</f>
        <v>23</v>
      </c>
      <c r="L66" s="875">
        <f t="shared" ref="L66:L69" si="24">SUM(F66,I66)</f>
        <v>31</v>
      </c>
      <c r="M66" s="109" t="s">
        <v>521</v>
      </c>
      <c r="N66" s="2783"/>
      <c r="O66" s="2768"/>
    </row>
    <row r="67" spans="1:15" ht="18" customHeight="1">
      <c r="A67" s="2704"/>
      <c r="B67" s="2705"/>
      <c r="C67" s="306" t="s">
        <v>106</v>
      </c>
      <c r="D67" s="875">
        <v>19</v>
      </c>
      <c r="E67" s="875">
        <v>9</v>
      </c>
      <c r="F67" s="875">
        <v>28</v>
      </c>
      <c r="G67" s="875">
        <v>0</v>
      </c>
      <c r="H67" s="875">
        <v>0</v>
      </c>
      <c r="I67" s="875">
        <v>0</v>
      </c>
      <c r="J67" s="875">
        <f t="shared" si="22"/>
        <v>19</v>
      </c>
      <c r="K67" s="875">
        <f t="shared" si="23"/>
        <v>9</v>
      </c>
      <c r="L67" s="875">
        <f t="shared" si="24"/>
        <v>28</v>
      </c>
      <c r="M67" s="109" t="s">
        <v>522</v>
      </c>
      <c r="N67" s="2784"/>
      <c r="O67" s="2768"/>
    </row>
    <row r="68" spans="1:15" ht="18" customHeight="1">
      <c r="A68" s="2704"/>
      <c r="B68" s="306" t="s">
        <v>302</v>
      </c>
      <c r="C68" s="306"/>
      <c r="D68" s="875">
        <f>SUM(D65:D67)</f>
        <v>40</v>
      </c>
      <c r="E68" s="1705">
        <f t="shared" ref="E68:L68" si="25">SUM(E65:E67)</f>
        <v>58</v>
      </c>
      <c r="F68" s="1705">
        <f t="shared" si="25"/>
        <v>98</v>
      </c>
      <c r="G68" s="1705">
        <f t="shared" si="25"/>
        <v>0</v>
      </c>
      <c r="H68" s="1705">
        <f t="shared" si="25"/>
        <v>0</v>
      </c>
      <c r="I68" s="1705">
        <f t="shared" si="25"/>
        <v>0</v>
      </c>
      <c r="J68" s="1705">
        <f t="shared" si="25"/>
        <v>40</v>
      </c>
      <c r="K68" s="1705">
        <f t="shared" si="25"/>
        <v>58</v>
      </c>
      <c r="L68" s="1705">
        <f t="shared" si="25"/>
        <v>98</v>
      </c>
      <c r="M68" s="2785" t="s">
        <v>2357</v>
      </c>
      <c r="N68" s="2785"/>
      <c r="O68" s="2768"/>
    </row>
    <row r="69" spans="1:15" ht="18" customHeight="1">
      <c r="A69" s="2704"/>
      <c r="B69" s="303" t="s">
        <v>80</v>
      </c>
      <c r="C69" s="303"/>
      <c r="D69" s="875">
        <v>33</v>
      </c>
      <c r="E69" s="875">
        <v>42</v>
      </c>
      <c r="F69" s="875">
        <f>SUM(D69:E69)</f>
        <v>75</v>
      </c>
      <c r="G69" s="875">
        <v>0</v>
      </c>
      <c r="H69" s="875">
        <v>0</v>
      </c>
      <c r="I69" s="875">
        <v>0</v>
      </c>
      <c r="J69" s="875">
        <f t="shared" si="22"/>
        <v>33</v>
      </c>
      <c r="K69" s="875">
        <f t="shared" si="23"/>
        <v>42</v>
      </c>
      <c r="L69" s="875">
        <f t="shared" si="24"/>
        <v>75</v>
      </c>
      <c r="M69" s="94"/>
      <c r="N69" s="328" t="s">
        <v>523</v>
      </c>
      <c r="O69" s="2768"/>
    </row>
    <row r="70" spans="1:15" ht="19.5" customHeight="1">
      <c r="A70" s="2704"/>
      <c r="B70" s="303" t="s">
        <v>231</v>
      </c>
      <c r="C70" s="311"/>
      <c r="D70" s="881">
        <v>32</v>
      </c>
      <c r="E70" s="881">
        <v>38</v>
      </c>
      <c r="F70" s="1705">
        <f t="shared" ref="F70:F80" si="26">SUM(D70:E70)</f>
        <v>70</v>
      </c>
      <c r="G70" s="881">
        <v>0</v>
      </c>
      <c r="H70" s="881">
        <v>0</v>
      </c>
      <c r="I70" s="881">
        <v>0</v>
      </c>
      <c r="J70" s="875">
        <f t="shared" ref="J70:J80" si="27">SUM(D70,G70)</f>
        <v>32</v>
      </c>
      <c r="K70" s="875">
        <f t="shared" ref="K70:K80" si="28">SUM(E70,H70)</f>
        <v>38</v>
      </c>
      <c r="L70" s="875">
        <f t="shared" ref="L70:L80" si="29">SUM(F70,I70)</f>
        <v>70</v>
      </c>
      <c r="M70" s="166"/>
      <c r="N70" s="873" t="s">
        <v>507</v>
      </c>
      <c r="O70" s="2768"/>
    </row>
    <row r="71" spans="1:15" ht="18" customHeight="1">
      <c r="A71" s="2704"/>
      <c r="B71" s="303" t="s">
        <v>176</v>
      </c>
      <c r="C71" s="311"/>
      <c r="D71" s="881">
        <v>176</v>
      </c>
      <c r="E71" s="881">
        <v>14</v>
      </c>
      <c r="F71" s="1705">
        <f t="shared" si="26"/>
        <v>190</v>
      </c>
      <c r="G71" s="881">
        <v>0</v>
      </c>
      <c r="H71" s="881">
        <v>0</v>
      </c>
      <c r="I71" s="881">
        <v>0</v>
      </c>
      <c r="J71" s="875">
        <f t="shared" si="27"/>
        <v>176</v>
      </c>
      <c r="K71" s="875">
        <f t="shared" si="28"/>
        <v>14</v>
      </c>
      <c r="L71" s="875">
        <f t="shared" si="29"/>
        <v>190</v>
      </c>
      <c r="M71" s="166"/>
      <c r="N71" s="1015" t="s">
        <v>1649</v>
      </c>
      <c r="O71" s="2768"/>
    </row>
    <row r="72" spans="1:15" ht="18" customHeight="1">
      <c r="A72" s="2704"/>
      <c r="B72" s="2358" t="s">
        <v>177</v>
      </c>
      <c r="C72" s="2378"/>
      <c r="D72" s="875">
        <v>83</v>
      </c>
      <c r="E72" s="875">
        <v>64</v>
      </c>
      <c r="F72" s="1705">
        <f t="shared" si="26"/>
        <v>147</v>
      </c>
      <c r="G72" s="875">
        <v>0</v>
      </c>
      <c r="H72" s="875">
        <v>0</v>
      </c>
      <c r="I72" s="875">
        <v>0</v>
      </c>
      <c r="J72" s="875">
        <f t="shared" si="27"/>
        <v>83</v>
      </c>
      <c r="K72" s="875">
        <f t="shared" si="28"/>
        <v>64</v>
      </c>
      <c r="L72" s="875">
        <f>SUM(F72,I72)</f>
        <v>147</v>
      </c>
      <c r="M72" s="110"/>
      <c r="N72" s="995" t="s">
        <v>1684</v>
      </c>
      <c r="O72" s="2768"/>
    </row>
    <row r="73" spans="1:15" ht="20.100000000000001" customHeight="1">
      <c r="A73" s="2704"/>
      <c r="B73" s="303" t="s">
        <v>108</v>
      </c>
      <c r="C73" s="303"/>
      <c r="D73" s="875">
        <v>110</v>
      </c>
      <c r="E73" s="875">
        <v>62</v>
      </c>
      <c r="F73" s="1705">
        <f t="shared" si="26"/>
        <v>172</v>
      </c>
      <c r="G73" s="875">
        <v>0</v>
      </c>
      <c r="H73" s="875">
        <v>0</v>
      </c>
      <c r="I73" s="875">
        <v>0</v>
      </c>
      <c r="J73" s="875">
        <f t="shared" si="27"/>
        <v>110</v>
      </c>
      <c r="K73" s="875">
        <f t="shared" si="28"/>
        <v>62</v>
      </c>
      <c r="L73" s="875">
        <f t="shared" si="29"/>
        <v>172</v>
      </c>
      <c r="M73" s="94"/>
      <c r="N73" s="328" t="s">
        <v>602</v>
      </c>
      <c r="O73" s="2768"/>
    </row>
    <row r="74" spans="1:15" ht="20.100000000000001" customHeight="1">
      <c r="A74" s="2704"/>
      <c r="B74" s="303" t="s">
        <v>148</v>
      </c>
      <c r="C74" s="303"/>
      <c r="D74" s="875">
        <v>0</v>
      </c>
      <c r="E74" s="875">
        <v>73</v>
      </c>
      <c r="F74" s="1705">
        <f t="shared" si="26"/>
        <v>73</v>
      </c>
      <c r="G74" s="875">
        <v>0</v>
      </c>
      <c r="H74" s="875">
        <v>0</v>
      </c>
      <c r="I74" s="875">
        <v>0</v>
      </c>
      <c r="J74" s="875">
        <f t="shared" si="27"/>
        <v>0</v>
      </c>
      <c r="K74" s="875">
        <f t="shared" si="28"/>
        <v>73</v>
      </c>
      <c r="L74" s="875">
        <f t="shared" si="29"/>
        <v>73</v>
      </c>
      <c r="M74" s="102"/>
      <c r="N74" s="328" t="s">
        <v>547</v>
      </c>
      <c r="O74" s="2768"/>
    </row>
    <row r="75" spans="1:15" ht="20.100000000000001" customHeight="1">
      <c r="A75" s="2704"/>
      <c r="B75" s="303" t="s">
        <v>179</v>
      </c>
      <c r="C75" s="303"/>
      <c r="D75" s="875">
        <v>33</v>
      </c>
      <c r="E75" s="875">
        <v>51</v>
      </c>
      <c r="F75" s="1705">
        <f t="shared" si="26"/>
        <v>84</v>
      </c>
      <c r="G75" s="875">
        <v>0</v>
      </c>
      <c r="H75" s="875">
        <v>0</v>
      </c>
      <c r="I75" s="875">
        <v>0</v>
      </c>
      <c r="J75" s="875">
        <f t="shared" si="27"/>
        <v>33</v>
      </c>
      <c r="K75" s="875">
        <f t="shared" si="28"/>
        <v>51</v>
      </c>
      <c r="L75" s="875">
        <f t="shared" si="29"/>
        <v>84</v>
      </c>
      <c r="M75" s="102"/>
      <c r="N75" s="328" t="s">
        <v>603</v>
      </c>
      <c r="O75" s="2768"/>
    </row>
    <row r="76" spans="1:15" ht="20.100000000000001" customHeight="1">
      <c r="A76" s="2704"/>
      <c r="B76" s="303" t="s">
        <v>178</v>
      </c>
      <c r="C76" s="303"/>
      <c r="D76" s="875">
        <v>40</v>
      </c>
      <c r="E76" s="875">
        <v>32</v>
      </c>
      <c r="F76" s="1705">
        <f t="shared" si="26"/>
        <v>72</v>
      </c>
      <c r="G76" s="875">
        <v>0</v>
      </c>
      <c r="H76" s="875">
        <v>0</v>
      </c>
      <c r="I76" s="875">
        <v>0</v>
      </c>
      <c r="J76" s="875">
        <f t="shared" si="27"/>
        <v>40</v>
      </c>
      <c r="K76" s="875">
        <f t="shared" si="28"/>
        <v>32</v>
      </c>
      <c r="L76" s="875">
        <f t="shared" si="29"/>
        <v>72</v>
      </c>
      <c r="M76" s="102"/>
      <c r="N76" s="995" t="s">
        <v>604</v>
      </c>
      <c r="O76" s="2768"/>
    </row>
    <row r="77" spans="1:15" ht="20.100000000000001" customHeight="1">
      <c r="A77" s="2704"/>
      <c r="B77" s="303" t="s">
        <v>100</v>
      </c>
      <c r="C77" s="303"/>
      <c r="D77" s="875">
        <v>62</v>
      </c>
      <c r="E77" s="875">
        <v>89</v>
      </c>
      <c r="F77" s="1705">
        <f t="shared" si="26"/>
        <v>151</v>
      </c>
      <c r="G77" s="875">
        <v>0</v>
      </c>
      <c r="H77" s="875">
        <v>0</v>
      </c>
      <c r="I77" s="875">
        <v>0</v>
      </c>
      <c r="J77" s="875">
        <f t="shared" si="27"/>
        <v>62</v>
      </c>
      <c r="K77" s="875">
        <f t="shared" si="28"/>
        <v>89</v>
      </c>
      <c r="L77" s="875">
        <f t="shared" si="29"/>
        <v>151</v>
      </c>
      <c r="M77" s="94"/>
      <c r="N77" s="328" t="s">
        <v>544</v>
      </c>
      <c r="O77" s="2768"/>
    </row>
    <row r="78" spans="1:15" ht="20.100000000000001" customHeight="1">
      <c r="A78" s="2704"/>
      <c r="B78" s="303" t="s">
        <v>101</v>
      </c>
      <c r="C78" s="303"/>
      <c r="D78" s="875">
        <v>34</v>
      </c>
      <c r="E78" s="875">
        <v>49</v>
      </c>
      <c r="F78" s="1705">
        <f t="shared" si="26"/>
        <v>83</v>
      </c>
      <c r="G78" s="875">
        <v>0</v>
      </c>
      <c r="H78" s="875">
        <v>0</v>
      </c>
      <c r="I78" s="875">
        <v>0</v>
      </c>
      <c r="J78" s="875">
        <f t="shared" si="27"/>
        <v>34</v>
      </c>
      <c r="K78" s="875">
        <f t="shared" si="28"/>
        <v>49</v>
      </c>
      <c r="L78" s="875">
        <f t="shared" si="29"/>
        <v>83</v>
      </c>
      <c r="M78" s="94"/>
      <c r="N78" s="328" t="s">
        <v>605</v>
      </c>
      <c r="O78" s="2768"/>
    </row>
    <row r="79" spans="1:15" ht="20.100000000000001" customHeight="1">
      <c r="A79" s="2704"/>
      <c r="B79" s="303" t="s">
        <v>88</v>
      </c>
      <c r="C79" s="303"/>
      <c r="D79" s="875">
        <v>65</v>
      </c>
      <c r="E79" s="875">
        <v>57</v>
      </c>
      <c r="F79" s="1705">
        <f t="shared" si="26"/>
        <v>122</v>
      </c>
      <c r="G79" s="875">
        <v>0</v>
      </c>
      <c r="H79" s="875">
        <v>0</v>
      </c>
      <c r="I79" s="875">
        <v>0</v>
      </c>
      <c r="J79" s="875">
        <f t="shared" si="27"/>
        <v>65</v>
      </c>
      <c r="K79" s="875">
        <f t="shared" si="28"/>
        <v>57</v>
      </c>
      <c r="L79" s="875">
        <f t="shared" si="29"/>
        <v>122</v>
      </c>
      <c r="M79" s="94"/>
      <c r="N79" s="328" t="s">
        <v>538</v>
      </c>
      <c r="O79" s="2768"/>
    </row>
    <row r="80" spans="1:15" ht="20.100000000000001" customHeight="1">
      <c r="A80" s="2705"/>
      <c r="B80" s="311" t="s">
        <v>89</v>
      </c>
      <c r="C80" s="306"/>
      <c r="D80" s="875">
        <v>77</v>
      </c>
      <c r="E80" s="875">
        <v>70</v>
      </c>
      <c r="F80" s="1705">
        <f t="shared" si="26"/>
        <v>147</v>
      </c>
      <c r="G80" s="875">
        <v>0</v>
      </c>
      <c r="H80" s="875">
        <v>0</v>
      </c>
      <c r="I80" s="875">
        <v>0</v>
      </c>
      <c r="J80" s="875">
        <f t="shared" si="27"/>
        <v>77</v>
      </c>
      <c r="K80" s="875">
        <f t="shared" si="28"/>
        <v>70</v>
      </c>
      <c r="L80" s="875">
        <f t="shared" si="29"/>
        <v>147</v>
      </c>
      <c r="M80" s="102"/>
      <c r="N80" s="107" t="s">
        <v>539</v>
      </c>
      <c r="O80" s="2769"/>
    </row>
    <row r="81" spans="1:15" ht="20.100000000000001" customHeight="1">
      <c r="A81" s="2706" t="s">
        <v>219</v>
      </c>
      <c r="B81" s="2706"/>
      <c r="C81" s="2706"/>
      <c r="D81" s="875">
        <f>SUM(D69:D80,D68,D64,D63)</f>
        <v>910</v>
      </c>
      <c r="E81" s="1705">
        <f t="shared" ref="E81:L81" si="30">SUM(E69:E80,E68,E64,E63)</f>
        <v>824</v>
      </c>
      <c r="F81" s="1705">
        <f t="shared" si="30"/>
        <v>1734</v>
      </c>
      <c r="G81" s="1705">
        <f t="shared" si="30"/>
        <v>0</v>
      </c>
      <c r="H81" s="1705">
        <f t="shared" si="30"/>
        <v>0</v>
      </c>
      <c r="I81" s="1705">
        <f t="shared" si="30"/>
        <v>0</v>
      </c>
      <c r="J81" s="1705">
        <f t="shared" si="30"/>
        <v>910</v>
      </c>
      <c r="K81" s="1705">
        <f t="shared" si="30"/>
        <v>824</v>
      </c>
      <c r="L81" s="1705">
        <f t="shared" si="30"/>
        <v>1734</v>
      </c>
      <c r="M81" s="2775" t="s">
        <v>2342</v>
      </c>
      <c r="N81" s="2775"/>
      <c r="O81" s="2775"/>
    </row>
    <row r="82" spans="1:15" ht="20.100000000000001" customHeight="1">
      <c r="A82" s="2703" t="s">
        <v>181</v>
      </c>
      <c r="B82" s="303" t="s">
        <v>100</v>
      </c>
      <c r="C82" s="303"/>
      <c r="D82" s="875">
        <v>31</v>
      </c>
      <c r="E82" s="875">
        <v>52</v>
      </c>
      <c r="F82" s="875">
        <v>83</v>
      </c>
      <c r="G82" s="875">
        <v>0</v>
      </c>
      <c r="H82" s="875">
        <v>0</v>
      </c>
      <c r="I82" s="875">
        <v>0</v>
      </c>
      <c r="J82" s="875">
        <f>SUM(D82,G82)</f>
        <v>31</v>
      </c>
      <c r="K82" s="875">
        <f t="shared" ref="K82:L82" si="31">SUM(E82,H82)</f>
        <v>52</v>
      </c>
      <c r="L82" s="875">
        <f t="shared" si="31"/>
        <v>83</v>
      </c>
      <c r="M82" s="111"/>
      <c r="N82" s="328" t="s">
        <v>535</v>
      </c>
      <c r="O82" s="2767" t="s">
        <v>1168</v>
      </c>
    </row>
    <row r="83" spans="1:15" ht="20.100000000000001" customHeight="1">
      <c r="A83" s="2704"/>
      <c r="B83" s="303" t="s">
        <v>101</v>
      </c>
      <c r="C83" s="303"/>
      <c r="D83" s="875">
        <v>22</v>
      </c>
      <c r="E83" s="875">
        <v>33</v>
      </c>
      <c r="F83" s="875">
        <v>55</v>
      </c>
      <c r="G83" s="875">
        <v>0</v>
      </c>
      <c r="H83" s="875">
        <v>0</v>
      </c>
      <c r="I83" s="875">
        <v>0</v>
      </c>
      <c r="J83" s="875">
        <f t="shared" ref="J83:J84" si="32">SUM(D83,G83)</f>
        <v>22</v>
      </c>
      <c r="K83" s="875">
        <f t="shared" ref="K83:K84" si="33">SUM(E83,H83)</f>
        <v>33</v>
      </c>
      <c r="L83" s="875">
        <f t="shared" ref="L83:L84" si="34">SUM(F83,I83)</f>
        <v>55</v>
      </c>
      <c r="M83" s="111"/>
      <c r="N83" s="328" t="s">
        <v>605</v>
      </c>
      <c r="O83" s="2768"/>
    </row>
    <row r="84" spans="1:15" ht="20.100000000000001" customHeight="1" thickBot="1">
      <c r="A84" s="2743"/>
      <c r="B84" s="296" t="s">
        <v>88</v>
      </c>
      <c r="C84" s="296"/>
      <c r="D84" s="317">
        <v>61</v>
      </c>
      <c r="E84" s="317">
        <v>50</v>
      </c>
      <c r="F84" s="317">
        <v>111</v>
      </c>
      <c r="G84" s="317">
        <v>0</v>
      </c>
      <c r="H84" s="317">
        <v>0</v>
      </c>
      <c r="I84" s="317">
        <v>0</v>
      </c>
      <c r="J84" s="317">
        <f t="shared" si="32"/>
        <v>61</v>
      </c>
      <c r="K84" s="317">
        <f t="shared" si="33"/>
        <v>50</v>
      </c>
      <c r="L84" s="317">
        <f t="shared" si="34"/>
        <v>111</v>
      </c>
      <c r="M84" s="173"/>
      <c r="N84" s="174" t="s">
        <v>538</v>
      </c>
      <c r="O84" s="2777"/>
    </row>
    <row r="85" spans="1:15" ht="20.100000000000001" customHeight="1" thickTop="1">
      <c r="A85" s="21"/>
      <c r="B85" s="293"/>
      <c r="C85" s="293"/>
      <c r="D85" s="162"/>
      <c r="E85" s="162"/>
      <c r="F85" s="162"/>
      <c r="G85" s="162"/>
      <c r="H85" s="162"/>
      <c r="I85" s="162"/>
      <c r="J85" s="162"/>
      <c r="K85" s="162"/>
      <c r="L85" s="162"/>
      <c r="M85" s="113"/>
      <c r="N85" s="114"/>
      <c r="O85" s="115"/>
    </row>
    <row r="86" spans="1:15" ht="20.100000000000001" customHeight="1">
      <c r="A86" s="21"/>
      <c r="B86" s="293"/>
      <c r="C86" s="293"/>
      <c r="D86" s="162"/>
      <c r="E86" s="162"/>
      <c r="F86" s="162"/>
      <c r="G86" s="162"/>
      <c r="H86" s="162"/>
      <c r="I86" s="162"/>
      <c r="J86" s="162"/>
      <c r="K86" s="162"/>
      <c r="L86" s="162"/>
      <c r="M86" s="113"/>
      <c r="N86" s="114"/>
      <c r="O86" s="115"/>
    </row>
    <row r="87" spans="1:15" ht="20.100000000000001" customHeight="1">
      <c r="A87" s="21"/>
      <c r="B87" s="293"/>
      <c r="C87" s="293"/>
      <c r="D87" s="162"/>
      <c r="E87" s="162"/>
      <c r="F87" s="162"/>
      <c r="G87" s="162"/>
      <c r="H87" s="162"/>
      <c r="I87" s="162"/>
      <c r="J87" s="162"/>
      <c r="K87" s="162"/>
      <c r="L87" s="162"/>
      <c r="M87" s="113"/>
      <c r="N87" s="114"/>
      <c r="O87" s="115"/>
    </row>
    <row r="88" spans="1:15" ht="20.100000000000001" customHeight="1">
      <c r="A88" s="21"/>
      <c r="B88" s="293"/>
      <c r="C88" s="293"/>
      <c r="D88" s="162"/>
      <c r="E88" s="162"/>
      <c r="F88" s="162"/>
      <c r="G88" s="162"/>
      <c r="H88" s="162"/>
      <c r="I88" s="162"/>
      <c r="J88" s="162"/>
      <c r="K88" s="162"/>
      <c r="L88" s="162"/>
      <c r="M88" s="113"/>
      <c r="N88" s="114"/>
      <c r="O88" s="115"/>
    </row>
    <row r="89" spans="1:15" ht="20.100000000000001" customHeight="1" thickBot="1">
      <c r="A89" s="2708" t="s">
        <v>1626</v>
      </c>
      <c r="B89" s="2708"/>
      <c r="C89" s="1454"/>
      <c r="D89" s="20"/>
      <c r="E89" s="20"/>
      <c r="F89" s="20"/>
      <c r="G89" s="20"/>
      <c r="H89" s="20"/>
      <c r="I89" s="20"/>
      <c r="J89" s="20"/>
      <c r="K89" s="20"/>
      <c r="L89" s="20"/>
      <c r="M89" s="1305"/>
      <c r="N89" s="2763" t="s">
        <v>1683</v>
      </c>
      <c r="O89" s="2763"/>
    </row>
    <row r="90" spans="1:15" ht="20.100000000000001" customHeight="1" thickTop="1">
      <c r="A90" s="2695" t="s">
        <v>53</v>
      </c>
      <c r="B90" s="2695" t="s">
        <v>54</v>
      </c>
      <c r="C90" s="2695" t="s">
        <v>55</v>
      </c>
      <c r="D90" s="2695" t="s">
        <v>45</v>
      </c>
      <c r="E90" s="2695"/>
      <c r="F90" s="2695"/>
      <c r="G90" s="2695" t="s">
        <v>46</v>
      </c>
      <c r="H90" s="2695"/>
      <c r="I90" s="2695"/>
      <c r="J90" s="2695" t="s">
        <v>905</v>
      </c>
      <c r="K90" s="2695"/>
      <c r="L90" s="2695"/>
      <c r="M90" s="2753" t="s">
        <v>503</v>
      </c>
      <c r="N90" s="2753" t="s">
        <v>509</v>
      </c>
      <c r="O90" s="2753" t="s">
        <v>502</v>
      </c>
    </row>
    <row r="91" spans="1:15" ht="20.100000000000001" customHeight="1">
      <c r="A91" s="2690"/>
      <c r="B91" s="2690"/>
      <c r="C91" s="2690"/>
      <c r="D91" s="1085"/>
      <c r="E91" s="1085" t="s">
        <v>1673</v>
      </c>
      <c r="F91" s="1085"/>
      <c r="G91" s="1085"/>
      <c r="H91" s="1085" t="s">
        <v>463</v>
      </c>
      <c r="I91" s="1085"/>
      <c r="J91" s="1085"/>
      <c r="K91" s="1085" t="s">
        <v>464</v>
      </c>
      <c r="L91" s="1085"/>
      <c r="M91" s="2754"/>
      <c r="N91" s="2754"/>
      <c r="O91" s="2754"/>
    </row>
    <row r="92" spans="1:15" ht="20.100000000000001" customHeight="1">
      <c r="A92" s="2690"/>
      <c r="B92" s="2690"/>
      <c r="C92" s="2690"/>
      <c r="D92" s="1320" t="s">
        <v>931</v>
      </c>
      <c r="E92" s="493" t="s">
        <v>1126</v>
      </c>
      <c r="F92" s="1320" t="s">
        <v>954</v>
      </c>
      <c r="G92" s="1320" t="s">
        <v>931</v>
      </c>
      <c r="H92" s="1320" t="s">
        <v>932</v>
      </c>
      <c r="I92" s="1320" t="s">
        <v>954</v>
      </c>
      <c r="J92" s="1320" t="s">
        <v>931</v>
      </c>
      <c r="K92" s="1320" t="s">
        <v>932</v>
      </c>
      <c r="L92" s="1320" t="s">
        <v>954</v>
      </c>
      <c r="M92" s="2754"/>
      <c r="N92" s="2754"/>
      <c r="O92" s="2754"/>
    </row>
    <row r="93" spans="1:15" ht="20.100000000000001" customHeight="1" thickBot="1">
      <c r="A93" s="2707"/>
      <c r="B93" s="2707"/>
      <c r="C93" s="2707"/>
      <c r="D93" s="1329" t="s">
        <v>934</v>
      </c>
      <c r="E93" s="1329" t="s">
        <v>935</v>
      </c>
      <c r="F93" s="1329" t="s">
        <v>936</v>
      </c>
      <c r="G93" s="1329" t="s">
        <v>934</v>
      </c>
      <c r="H93" s="1329" t="s">
        <v>935</v>
      </c>
      <c r="I93" s="1329" t="s">
        <v>936</v>
      </c>
      <c r="J93" s="1329" t="s">
        <v>934</v>
      </c>
      <c r="K93" s="1329" t="s">
        <v>935</v>
      </c>
      <c r="L93" s="1329" t="s">
        <v>936</v>
      </c>
      <c r="M93" s="2755"/>
      <c r="N93" s="2755"/>
      <c r="O93" s="2755"/>
    </row>
    <row r="94" spans="1:15" ht="22.5" customHeight="1">
      <c r="A94" s="2715" t="s">
        <v>181</v>
      </c>
      <c r="B94" s="303" t="s">
        <v>90</v>
      </c>
      <c r="C94" s="303"/>
      <c r="D94" s="875">
        <v>30</v>
      </c>
      <c r="E94" s="875">
        <v>57</v>
      </c>
      <c r="F94" s="875">
        <f>SUM(D94:E94)</f>
        <v>87</v>
      </c>
      <c r="G94" s="875">
        <v>0</v>
      </c>
      <c r="H94" s="875">
        <v>0</v>
      </c>
      <c r="I94" s="875">
        <v>0</v>
      </c>
      <c r="J94" s="875">
        <f>SUM(D94,G94)</f>
        <v>30</v>
      </c>
      <c r="K94" s="875">
        <f t="shared" ref="K94:L94" si="35">SUM(E94,H94)</f>
        <v>57</v>
      </c>
      <c r="L94" s="875">
        <f t="shared" si="35"/>
        <v>87</v>
      </c>
      <c r="M94" s="111"/>
      <c r="N94" s="328" t="s">
        <v>551</v>
      </c>
      <c r="O94" s="2772" t="s">
        <v>1168</v>
      </c>
    </row>
    <row r="95" spans="1:15" ht="22.5" customHeight="1">
      <c r="A95" s="2704"/>
      <c r="B95" s="303" t="s">
        <v>91</v>
      </c>
      <c r="C95" s="303"/>
      <c r="D95" s="875">
        <v>29</v>
      </c>
      <c r="E95" s="875">
        <v>56</v>
      </c>
      <c r="F95" s="1705">
        <f t="shared" ref="F95:F100" si="36">SUM(D95:E95)</f>
        <v>85</v>
      </c>
      <c r="G95" s="875">
        <v>0</v>
      </c>
      <c r="H95" s="875">
        <v>0</v>
      </c>
      <c r="I95" s="875">
        <v>0</v>
      </c>
      <c r="J95" s="875">
        <f t="shared" ref="J95:J100" si="37">SUM(D95,G95)</f>
        <v>29</v>
      </c>
      <c r="K95" s="875">
        <f t="shared" ref="K95:K100" si="38">SUM(E95,H95)</f>
        <v>56</v>
      </c>
      <c r="L95" s="875">
        <f t="shared" ref="L95:L100" si="39">SUM(F95,I95)</f>
        <v>85</v>
      </c>
      <c r="M95" s="111"/>
      <c r="N95" s="995" t="s">
        <v>1682</v>
      </c>
      <c r="O95" s="2768"/>
    </row>
    <row r="96" spans="1:15" ht="22.5" customHeight="1">
      <c r="A96" s="2704"/>
      <c r="B96" s="303" t="s">
        <v>193</v>
      </c>
      <c r="C96" s="303"/>
      <c r="D96" s="875">
        <v>97</v>
      </c>
      <c r="E96" s="875">
        <v>70</v>
      </c>
      <c r="F96" s="1705">
        <f t="shared" si="36"/>
        <v>167</v>
      </c>
      <c r="G96" s="875">
        <v>0</v>
      </c>
      <c r="H96" s="875">
        <v>0</v>
      </c>
      <c r="I96" s="875">
        <v>0</v>
      </c>
      <c r="J96" s="875">
        <f t="shared" si="37"/>
        <v>97</v>
      </c>
      <c r="K96" s="875">
        <f t="shared" si="38"/>
        <v>70</v>
      </c>
      <c r="L96" s="875">
        <f t="shared" si="39"/>
        <v>167</v>
      </c>
      <c r="M96" s="111"/>
      <c r="N96" s="328" t="s">
        <v>606</v>
      </c>
      <c r="O96" s="2768"/>
    </row>
    <row r="97" spans="1:15" ht="22.5" customHeight="1">
      <c r="A97" s="2704"/>
      <c r="B97" s="303" t="s">
        <v>41</v>
      </c>
      <c r="C97" s="303"/>
      <c r="D97" s="875">
        <v>86</v>
      </c>
      <c r="E97" s="875">
        <v>79</v>
      </c>
      <c r="F97" s="1705">
        <f t="shared" si="36"/>
        <v>165</v>
      </c>
      <c r="G97" s="875">
        <v>0</v>
      </c>
      <c r="H97" s="875">
        <v>0</v>
      </c>
      <c r="I97" s="875">
        <v>0</v>
      </c>
      <c r="J97" s="875">
        <f t="shared" si="37"/>
        <v>86</v>
      </c>
      <c r="K97" s="875">
        <f t="shared" si="38"/>
        <v>79</v>
      </c>
      <c r="L97" s="875">
        <f t="shared" si="39"/>
        <v>165</v>
      </c>
      <c r="M97" s="111"/>
      <c r="N97" s="328" t="s">
        <v>607</v>
      </c>
      <c r="O97" s="2768"/>
    </row>
    <row r="98" spans="1:15" ht="22.5" customHeight="1">
      <c r="A98" s="2704"/>
      <c r="B98" s="303" t="s">
        <v>103</v>
      </c>
      <c r="C98" s="303"/>
      <c r="D98" s="875">
        <v>16</v>
      </c>
      <c r="E98" s="875">
        <v>49</v>
      </c>
      <c r="F98" s="1705">
        <f t="shared" si="36"/>
        <v>65</v>
      </c>
      <c r="G98" s="875">
        <v>0</v>
      </c>
      <c r="H98" s="875">
        <v>0</v>
      </c>
      <c r="I98" s="875">
        <v>0</v>
      </c>
      <c r="J98" s="875">
        <f t="shared" si="37"/>
        <v>16</v>
      </c>
      <c r="K98" s="875">
        <f t="shared" si="38"/>
        <v>49</v>
      </c>
      <c r="L98" s="875">
        <f t="shared" si="39"/>
        <v>65</v>
      </c>
      <c r="M98" s="111"/>
      <c r="N98" s="328" t="s">
        <v>608</v>
      </c>
      <c r="O98" s="2768"/>
    </row>
    <row r="99" spans="1:15" ht="22.5" customHeight="1">
      <c r="A99" s="2704"/>
      <c r="B99" s="303" t="s">
        <v>67</v>
      </c>
      <c r="C99" s="303"/>
      <c r="D99" s="875">
        <v>31</v>
      </c>
      <c r="E99" s="875">
        <v>12</v>
      </c>
      <c r="F99" s="1705">
        <f t="shared" si="36"/>
        <v>43</v>
      </c>
      <c r="G99" s="875">
        <v>0</v>
      </c>
      <c r="H99" s="875">
        <v>0</v>
      </c>
      <c r="I99" s="875">
        <v>0</v>
      </c>
      <c r="J99" s="875">
        <f t="shared" si="37"/>
        <v>31</v>
      </c>
      <c r="K99" s="875">
        <f t="shared" si="38"/>
        <v>12</v>
      </c>
      <c r="L99" s="875">
        <f t="shared" si="39"/>
        <v>43</v>
      </c>
      <c r="M99" s="111"/>
      <c r="N99" s="106" t="s">
        <v>494</v>
      </c>
      <c r="O99" s="2768"/>
    </row>
    <row r="100" spans="1:15" ht="22.5" customHeight="1">
      <c r="A100" s="2705"/>
      <c r="B100" s="311" t="s">
        <v>149</v>
      </c>
      <c r="C100" s="311"/>
      <c r="D100" s="881">
        <v>17</v>
      </c>
      <c r="E100" s="881">
        <v>38</v>
      </c>
      <c r="F100" s="1705">
        <f t="shared" si="36"/>
        <v>55</v>
      </c>
      <c r="G100" s="881">
        <v>0</v>
      </c>
      <c r="H100" s="881">
        <v>0</v>
      </c>
      <c r="I100" s="881">
        <v>0</v>
      </c>
      <c r="J100" s="875">
        <f t="shared" si="37"/>
        <v>17</v>
      </c>
      <c r="K100" s="875">
        <f t="shared" si="38"/>
        <v>38</v>
      </c>
      <c r="L100" s="875">
        <f t="shared" si="39"/>
        <v>55</v>
      </c>
      <c r="M100" s="116"/>
      <c r="N100" s="107" t="s">
        <v>558</v>
      </c>
      <c r="O100" s="2769"/>
    </row>
    <row r="101" spans="1:15" ht="22.5" customHeight="1">
      <c r="A101" s="2706" t="s">
        <v>219</v>
      </c>
      <c r="B101" s="2706"/>
      <c r="C101" s="2706"/>
      <c r="D101" s="875">
        <f>SUM(D94:D100,D82:D84)</f>
        <v>420</v>
      </c>
      <c r="E101" s="1705">
        <f t="shared" ref="E101:L101" si="40">SUM(E94:E100,E82:E84)</f>
        <v>496</v>
      </c>
      <c r="F101" s="1705">
        <f t="shared" si="40"/>
        <v>916</v>
      </c>
      <c r="G101" s="1705">
        <f t="shared" si="40"/>
        <v>0</v>
      </c>
      <c r="H101" s="1705">
        <f t="shared" si="40"/>
        <v>0</v>
      </c>
      <c r="I101" s="1705">
        <f t="shared" si="40"/>
        <v>0</v>
      </c>
      <c r="J101" s="1705">
        <f t="shared" si="40"/>
        <v>420</v>
      </c>
      <c r="K101" s="1705">
        <f t="shared" si="40"/>
        <v>496</v>
      </c>
      <c r="L101" s="1705">
        <f t="shared" si="40"/>
        <v>916</v>
      </c>
      <c r="M101" s="94"/>
      <c r="N101" s="2775" t="s">
        <v>2342</v>
      </c>
      <c r="O101" s="2775"/>
    </row>
    <row r="102" spans="1:15" ht="22.5" customHeight="1">
      <c r="A102" s="2391" t="s">
        <v>68</v>
      </c>
      <c r="B102" s="303" t="s">
        <v>70</v>
      </c>
      <c r="C102" s="303"/>
      <c r="D102" s="875">
        <v>173</v>
      </c>
      <c r="E102" s="875">
        <v>168</v>
      </c>
      <c r="F102" s="875">
        <v>341</v>
      </c>
      <c r="G102" s="875">
        <f>SUM(G83:G85,G95:G101)</f>
        <v>0</v>
      </c>
      <c r="H102" s="875">
        <f>SUM(H83:H85,H95:H101)</f>
        <v>0</v>
      </c>
      <c r="I102" s="875">
        <f>SUM(I83:I85,I95:I101)</f>
        <v>0</v>
      </c>
      <c r="J102" s="875">
        <f>SUM(D102,G102)</f>
        <v>173</v>
      </c>
      <c r="K102" s="875">
        <f t="shared" ref="K102:L102" si="41">SUM(E102,H102)</f>
        <v>168</v>
      </c>
      <c r="L102" s="875">
        <f t="shared" si="41"/>
        <v>341</v>
      </c>
      <c r="M102" s="94"/>
      <c r="N102" s="1439" t="s">
        <v>506</v>
      </c>
      <c r="O102" s="2487" t="s">
        <v>496</v>
      </c>
    </row>
    <row r="103" spans="1:15" ht="22.5" customHeight="1">
      <c r="A103" s="2358" t="s">
        <v>170</v>
      </c>
      <c r="B103" s="303"/>
      <c r="C103" s="303"/>
      <c r="D103" s="875">
        <v>57</v>
      </c>
      <c r="E103" s="875">
        <v>95</v>
      </c>
      <c r="F103" s="875">
        <v>152</v>
      </c>
      <c r="G103" s="875">
        <f>SUM(G84:G87,G96:G102)</f>
        <v>0</v>
      </c>
      <c r="H103" s="875">
        <f>SUM(H84:H87,H96:H102)</f>
        <v>0</v>
      </c>
      <c r="I103" s="875">
        <f>SUM(I84:I87,I96:I102)</f>
        <v>0</v>
      </c>
      <c r="J103" s="875">
        <f t="shared" ref="J103:J104" si="42">SUM(D103,G103)</f>
        <v>57</v>
      </c>
      <c r="K103" s="875">
        <f t="shared" ref="K103:K104" si="43">SUM(E103,H103)</f>
        <v>95</v>
      </c>
      <c r="L103" s="875">
        <f t="shared" ref="L103:L104" si="44">SUM(F103,I103)</f>
        <v>152</v>
      </c>
      <c r="M103" s="94"/>
      <c r="N103" s="304"/>
      <c r="O103" s="2348" t="s">
        <v>497</v>
      </c>
    </row>
    <row r="104" spans="1:15" ht="22.5" customHeight="1">
      <c r="A104" s="2377" t="s">
        <v>16</v>
      </c>
      <c r="B104" s="307" t="s">
        <v>70</v>
      </c>
      <c r="C104" s="307"/>
      <c r="D104" s="883">
        <v>76</v>
      </c>
      <c r="E104" s="883">
        <v>9</v>
      </c>
      <c r="F104" s="883">
        <v>85</v>
      </c>
      <c r="G104" s="875">
        <f>SUM(G85:G90,G97:G103)</f>
        <v>0</v>
      </c>
      <c r="H104" s="875">
        <f>SUM(H85:H90,H97:H103)</f>
        <v>0</v>
      </c>
      <c r="I104" s="875">
        <f>SUM(I85:I90,I97:I103)</f>
        <v>0</v>
      </c>
      <c r="J104" s="875">
        <f t="shared" si="42"/>
        <v>76</v>
      </c>
      <c r="K104" s="875">
        <f t="shared" si="43"/>
        <v>9</v>
      </c>
      <c r="L104" s="875">
        <f t="shared" si="44"/>
        <v>85</v>
      </c>
      <c r="M104" s="342"/>
      <c r="N104" s="322" t="s">
        <v>506</v>
      </c>
      <c r="O104" s="2356" t="s">
        <v>1649</v>
      </c>
    </row>
    <row r="105" spans="1:15" ht="22.5" customHeight="1">
      <c r="A105" s="2786" t="s">
        <v>50</v>
      </c>
      <c r="B105" s="2786"/>
      <c r="C105" s="2786"/>
      <c r="D105" s="875">
        <f t="shared" ref="D105:L105" si="45">SUM(D102:D104,D101,D81,D53,D43,D40,D26,D19,D11,D10,D9)</f>
        <v>3113</v>
      </c>
      <c r="E105" s="1705">
        <f t="shared" si="45"/>
        <v>2902</v>
      </c>
      <c r="F105" s="1705">
        <f t="shared" si="45"/>
        <v>6015</v>
      </c>
      <c r="G105" s="1705">
        <f t="shared" si="45"/>
        <v>0</v>
      </c>
      <c r="H105" s="1705">
        <f t="shared" si="45"/>
        <v>0</v>
      </c>
      <c r="I105" s="1705">
        <f t="shared" si="45"/>
        <v>0</v>
      </c>
      <c r="J105" s="1705">
        <f t="shared" si="45"/>
        <v>3113</v>
      </c>
      <c r="K105" s="1705">
        <f t="shared" si="45"/>
        <v>2902</v>
      </c>
      <c r="L105" s="1705">
        <f t="shared" si="45"/>
        <v>6015</v>
      </c>
      <c r="M105" s="94"/>
      <c r="N105" s="2787" t="s">
        <v>500</v>
      </c>
      <c r="O105" s="2787"/>
    </row>
    <row r="106" spans="1:15" ht="22.5" customHeight="1">
      <c r="A106" s="2788" t="s">
        <v>911</v>
      </c>
      <c r="B106" s="2734"/>
      <c r="C106" s="293"/>
      <c r="D106" s="882"/>
      <c r="E106" s="882"/>
      <c r="F106" s="882"/>
      <c r="G106" s="882"/>
      <c r="H106" s="882"/>
      <c r="I106" s="882"/>
      <c r="J106" s="882"/>
      <c r="K106" s="882"/>
      <c r="L106" s="882"/>
      <c r="M106" s="94"/>
      <c r="N106" s="2787" t="s">
        <v>901</v>
      </c>
      <c r="O106" s="2787"/>
    </row>
    <row r="107" spans="1:15" ht="22.5" customHeight="1">
      <c r="A107" s="2703" t="s">
        <v>60</v>
      </c>
      <c r="B107" s="303" t="s">
        <v>917</v>
      </c>
      <c r="C107" s="303"/>
      <c r="D107" s="875">
        <v>82</v>
      </c>
      <c r="E107" s="875">
        <v>25</v>
      </c>
      <c r="F107" s="875">
        <f>SUM(D107:E107)</f>
        <v>107</v>
      </c>
      <c r="G107" s="875">
        <v>0</v>
      </c>
      <c r="H107" s="875">
        <v>0</v>
      </c>
      <c r="I107" s="875">
        <v>0</v>
      </c>
      <c r="J107" s="875">
        <f>SUM(D107,G107)</f>
        <v>82</v>
      </c>
      <c r="K107" s="875">
        <f t="shared" ref="K107:L107" si="46">SUM(E107,H107)</f>
        <v>25</v>
      </c>
      <c r="L107" s="875">
        <f t="shared" si="46"/>
        <v>107</v>
      </c>
      <c r="M107" s="94"/>
      <c r="N107" s="328" t="s">
        <v>592</v>
      </c>
      <c r="O107" s="2756" t="s">
        <v>483</v>
      </c>
    </row>
    <row r="108" spans="1:15" ht="22.5" customHeight="1">
      <c r="A108" s="2704"/>
      <c r="B108" s="464" t="s">
        <v>946</v>
      </c>
      <c r="C108" s="303"/>
      <c r="D108" s="875">
        <v>43</v>
      </c>
      <c r="E108" s="875">
        <v>12</v>
      </c>
      <c r="F108" s="1705">
        <f t="shared" ref="F108:F113" si="47">SUM(D108:E108)</f>
        <v>55</v>
      </c>
      <c r="G108" s="875">
        <v>0</v>
      </c>
      <c r="H108" s="875">
        <v>0</v>
      </c>
      <c r="I108" s="875">
        <v>0</v>
      </c>
      <c r="J108" s="875">
        <f t="shared" ref="J108:J113" si="48">SUM(D108,G108)</f>
        <v>43</v>
      </c>
      <c r="K108" s="875">
        <f t="shared" ref="K108:K113" si="49">SUM(E108,H108)</f>
        <v>12</v>
      </c>
      <c r="L108" s="875">
        <f t="shared" ref="L108:L113" si="50">SUM(F108,I108)</f>
        <v>55</v>
      </c>
      <c r="M108" s="340"/>
      <c r="N108" s="328" t="s">
        <v>594</v>
      </c>
      <c r="O108" s="2757"/>
    </row>
    <row r="109" spans="1:15" ht="22.5" customHeight="1">
      <c r="A109" s="2704"/>
      <c r="B109" s="464" t="s">
        <v>920</v>
      </c>
      <c r="C109" s="303"/>
      <c r="D109" s="875">
        <v>40</v>
      </c>
      <c r="E109" s="875">
        <v>15</v>
      </c>
      <c r="F109" s="1705">
        <f t="shared" si="47"/>
        <v>55</v>
      </c>
      <c r="G109" s="875">
        <v>0</v>
      </c>
      <c r="H109" s="875">
        <v>0</v>
      </c>
      <c r="I109" s="875">
        <v>0</v>
      </c>
      <c r="J109" s="875">
        <f t="shared" si="48"/>
        <v>40</v>
      </c>
      <c r="K109" s="875">
        <f t="shared" si="49"/>
        <v>15</v>
      </c>
      <c r="L109" s="875">
        <f t="shared" si="50"/>
        <v>55</v>
      </c>
      <c r="M109" s="341"/>
      <c r="N109" s="328" t="s">
        <v>507</v>
      </c>
      <c r="O109" s="2757"/>
    </row>
    <row r="110" spans="1:15" ht="22.5" customHeight="1">
      <c r="A110" s="2704"/>
      <c r="B110" s="306" t="s">
        <v>951</v>
      </c>
      <c r="C110" s="306"/>
      <c r="D110" s="875">
        <v>29</v>
      </c>
      <c r="E110" s="875">
        <v>20</v>
      </c>
      <c r="F110" s="1705">
        <f t="shared" si="47"/>
        <v>49</v>
      </c>
      <c r="G110" s="875">
        <v>0</v>
      </c>
      <c r="H110" s="875">
        <v>0</v>
      </c>
      <c r="I110" s="875">
        <v>0</v>
      </c>
      <c r="J110" s="875">
        <f t="shared" si="48"/>
        <v>29</v>
      </c>
      <c r="K110" s="875">
        <f t="shared" si="49"/>
        <v>20</v>
      </c>
      <c r="L110" s="875">
        <f t="shared" si="50"/>
        <v>49</v>
      </c>
      <c r="M110" s="102"/>
      <c r="N110" s="328" t="s">
        <v>595</v>
      </c>
      <c r="O110" s="2757"/>
    </row>
    <row r="111" spans="1:15" ht="22.5" customHeight="1">
      <c r="A111" s="2704"/>
      <c r="B111" s="303" t="s">
        <v>248</v>
      </c>
      <c r="C111" s="303"/>
      <c r="D111" s="875">
        <v>9</v>
      </c>
      <c r="E111" s="875">
        <v>33</v>
      </c>
      <c r="F111" s="1705">
        <f t="shared" si="47"/>
        <v>42</v>
      </c>
      <c r="G111" s="875">
        <v>0</v>
      </c>
      <c r="H111" s="875">
        <v>0</v>
      </c>
      <c r="I111" s="875">
        <v>0</v>
      </c>
      <c r="J111" s="875">
        <f t="shared" si="48"/>
        <v>9</v>
      </c>
      <c r="K111" s="875">
        <f t="shared" si="49"/>
        <v>33</v>
      </c>
      <c r="L111" s="875">
        <f t="shared" si="50"/>
        <v>42</v>
      </c>
      <c r="M111" s="94"/>
      <c r="N111" s="995" t="s">
        <v>595</v>
      </c>
      <c r="O111" s="2757"/>
    </row>
    <row r="112" spans="1:15" ht="22.5" customHeight="1">
      <c r="A112" s="2704"/>
      <c r="B112" s="303" t="s">
        <v>247</v>
      </c>
      <c r="C112" s="302"/>
      <c r="D112" s="875">
        <v>14</v>
      </c>
      <c r="E112" s="875">
        <v>18</v>
      </c>
      <c r="F112" s="1705">
        <f t="shared" si="47"/>
        <v>32</v>
      </c>
      <c r="G112" s="875">
        <v>0</v>
      </c>
      <c r="H112" s="875">
        <v>0</v>
      </c>
      <c r="I112" s="875">
        <v>0</v>
      </c>
      <c r="J112" s="875">
        <f t="shared" si="48"/>
        <v>14</v>
      </c>
      <c r="K112" s="875">
        <f t="shared" si="49"/>
        <v>18</v>
      </c>
      <c r="L112" s="875">
        <f t="shared" si="50"/>
        <v>32</v>
      </c>
      <c r="M112" s="328"/>
      <c r="N112" s="328" t="s">
        <v>597</v>
      </c>
      <c r="O112" s="2757"/>
    </row>
    <row r="113" spans="1:15" ht="22.5" customHeight="1">
      <c r="A113" s="2705"/>
      <c r="B113" s="303" t="s">
        <v>952</v>
      </c>
      <c r="C113" s="302"/>
      <c r="D113" s="875">
        <v>43</v>
      </c>
      <c r="E113" s="875">
        <v>22</v>
      </c>
      <c r="F113" s="1705">
        <f t="shared" si="47"/>
        <v>65</v>
      </c>
      <c r="G113" s="875">
        <v>0</v>
      </c>
      <c r="H113" s="875">
        <v>0</v>
      </c>
      <c r="I113" s="875">
        <v>0</v>
      </c>
      <c r="J113" s="875">
        <f t="shared" si="48"/>
        <v>43</v>
      </c>
      <c r="K113" s="875">
        <f t="shared" si="49"/>
        <v>22</v>
      </c>
      <c r="L113" s="875">
        <f t="shared" si="50"/>
        <v>65</v>
      </c>
      <c r="M113" s="328"/>
      <c r="N113" s="328" t="s">
        <v>596</v>
      </c>
      <c r="O113" s="2776"/>
    </row>
    <row r="114" spans="1:15" ht="22.5" customHeight="1" thickBot="1">
      <c r="A114" s="2728" t="s">
        <v>219</v>
      </c>
      <c r="B114" s="2728"/>
      <c r="C114" s="2728"/>
      <c r="D114" s="317">
        <f>SUM(D107:D113)</f>
        <v>260</v>
      </c>
      <c r="E114" s="317">
        <f t="shared" ref="E114:L114" si="51">SUM(E107:E113)</f>
        <v>145</v>
      </c>
      <c r="F114" s="317">
        <f t="shared" si="51"/>
        <v>405</v>
      </c>
      <c r="G114" s="317">
        <f t="shared" si="51"/>
        <v>0</v>
      </c>
      <c r="H114" s="317">
        <f t="shared" si="51"/>
        <v>0</v>
      </c>
      <c r="I114" s="317">
        <f t="shared" si="51"/>
        <v>0</v>
      </c>
      <c r="J114" s="317">
        <f t="shared" si="51"/>
        <v>260</v>
      </c>
      <c r="K114" s="317">
        <f t="shared" si="51"/>
        <v>145</v>
      </c>
      <c r="L114" s="317">
        <f t="shared" si="51"/>
        <v>405</v>
      </c>
      <c r="M114" s="2758" t="s">
        <v>2348</v>
      </c>
      <c r="N114" s="2758"/>
      <c r="O114" s="2758"/>
    </row>
    <row r="115" spans="1:15" ht="18.75" customHeight="1" thickTop="1">
      <c r="A115" s="2343"/>
      <c r="B115" s="2343"/>
      <c r="C115" s="2343"/>
      <c r="D115" s="2396"/>
      <c r="E115" s="2396"/>
      <c r="F115" s="2396"/>
      <c r="G115" s="2396"/>
      <c r="H115" s="2396"/>
      <c r="I115" s="2396"/>
      <c r="J115" s="2396"/>
      <c r="K115" s="2396"/>
      <c r="L115" s="2396"/>
      <c r="M115" s="2492"/>
      <c r="N115" s="2492"/>
      <c r="O115" s="2492"/>
    </row>
    <row r="116" spans="1:15" ht="18" customHeight="1">
      <c r="A116" s="21"/>
      <c r="B116" s="293"/>
      <c r="C116" s="293"/>
      <c r="D116" s="162"/>
      <c r="E116" s="162"/>
      <c r="F116" s="162"/>
      <c r="G116" s="162"/>
      <c r="H116" s="162"/>
      <c r="I116" s="162"/>
      <c r="J116" s="162"/>
      <c r="K116" s="162"/>
      <c r="L116" s="162"/>
      <c r="N116" s="309"/>
      <c r="O116" s="106"/>
    </row>
    <row r="117" spans="1:15" ht="18" customHeight="1" thickBot="1">
      <c r="A117" s="2708" t="s">
        <v>1626</v>
      </c>
      <c r="B117" s="2708"/>
      <c r="C117" s="1454"/>
      <c r="D117" s="20"/>
      <c r="E117" s="20"/>
      <c r="F117" s="20"/>
      <c r="G117" s="20"/>
      <c r="H117" s="20"/>
      <c r="I117" s="20"/>
      <c r="J117" s="20"/>
      <c r="K117" s="20"/>
      <c r="L117" s="20"/>
      <c r="M117" s="1305"/>
      <c r="N117" s="2763" t="s">
        <v>1683</v>
      </c>
      <c r="O117" s="2763"/>
    </row>
    <row r="118" spans="1:15" ht="18" customHeight="1" thickTop="1">
      <c r="A118" s="2695" t="s">
        <v>53</v>
      </c>
      <c r="B118" s="2695" t="s">
        <v>54</v>
      </c>
      <c r="C118" s="2695" t="s">
        <v>55</v>
      </c>
      <c r="D118" s="2695" t="s">
        <v>45</v>
      </c>
      <c r="E118" s="2695"/>
      <c r="F118" s="2695"/>
      <c r="G118" s="2695" t="s">
        <v>46</v>
      </c>
      <c r="H118" s="2695"/>
      <c r="I118" s="2695"/>
      <c r="J118" s="2695" t="s">
        <v>47</v>
      </c>
      <c r="K118" s="2695"/>
      <c r="L118" s="2695"/>
      <c r="M118" s="2753" t="s">
        <v>503</v>
      </c>
      <c r="N118" s="2753" t="s">
        <v>509</v>
      </c>
      <c r="O118" s="2753" t="s">
        <v>502</v>
      </c>
    </row>
    <row r="119" spans="1:15" ht="18" customHeight="1">
      <c r="A119" s="2690"/>
      <c r="B119" s="2690"/>
      <c r="C119" s="2690"/>
      <c r="D119" s="1085"/>
      <c r="E119" s="1085" t="s">
        <v>1673</v>
      </c>
      <c r="F119" s="1085"/>
      <c r="G119" s="1085"/>
      <c r="H119" s="1085" t="s">
        <v>463</v>
      </c>
      <c r="I119" s="1085"/>
      <c r="J119" s="1085"/>
      <c r="K119" s="1085" t="s">
        <v>464</v>
      </c>
      <c r="L119" s="1085"/>
      <c r="M119" s="2754"/>
      <c r="N119" s="2754"/>
      <c r="O119" s="2754"/>
    </row>
    <row r="120" spans="1:15" ht="18" customHeight="1">
      <c r="A120" s="2690"/>
      <c r="B120" s="2690"/>
      <c r="C120" s="2690"/>
      <c r="D120" s="1320" t="s">
        <v>931</v>
      </c>
      <c r="E120" s="493" t="s">
        <v>1126</v>
      </c>
      <c r="F120" s="1320" t="s">
        <v>954</v>
      </c>
      <c r="G120" s="1320" t="s">
        <v>931</v>
      </c>
      <c r="H120" s="1320" t="s">
        <v>932</v>
      </c>
      <c r="I120" s="1320" t="s">
        <v>954</v>
      </c>
      <c r="J120" s="1320" t="s">
        <v>931</v>
      </c>
      <c r="K120" s="1320" t="s">
        <v>932</v>
      </c>
      <c r="L120" s="1320" t="s">
        <v>954</v>
      </c>
      <c r="M120" s="2754"/>
      <c r="N120" s="2754"/>
      <c r="O120" s="2754"/>
    </row>
    <row r="121" spans="1:15" ht="18" customHeight="1" thickBot="1">
      <c r="A121" s="2707"/>
      <c r="B121" s="2707"/>
      <c r="C121" s="2707"/>
      <c r="D121" s="1329" t="s">
        <v>934</v>
      </c>
      <c r="E121" s="1329" t="s">
        <v>935</v>
      </c>
      <c r="F121" s="1329" t="s">
        <v>936</v>
      </c>
      <c r="G121" s="1329" t="s">
        <v>934</v>
      </c>
      <c r="H121" s="1329" t="s">
        <v>935</v>
      </c>
      <c r="I121" s="1329" t="s">
        <v>936</v>
      </c>
      <c r="J121" s="1329" t="s">
        <v>934</v>
      </c>
      <c r="K121" s="1329" t="s">
        <v>935</v>
      </c>
      <c r="L121" s="1329" t="s">
        <v>936</v>
      </c>
      <c r="M121" s="2755"/>
      <c r="N121" s="2755"/>
      <c r="O121" s="2755"/>
    </row>
    <row r="122" spans="1:15" ht="23.25" customHeight="1">
      <c r="A122" s="2703" t="s">
        <v>64</v>
      </c>
      <c r="B122" s="307" t="s">
        <v>83</v>
      </c>
      <c r="C122" s="307"/>
      <c r="D122" s="883">
        <v>12</v>
      </c>
      <c r="E122" s="883">
        <v>10</v>
      </c>
      <c r="F122" s="883">
        <f>SUM(D122:E122)</f>
        <v>22</v>
      </c>
      <c r="G122" s="883">
        <v>0</v>
      </c>
      <c r="H122" s="883">
        <v>0</v>
      </c>
      <c r="I122" s="883">
        <v>0</v>
      </c>
      <c r="J122" s="883">
        <f>SUM(D122,G123)</f>
        <v>12</v>
      </c>
      <c r="K122" s="883">
        <f t="shared" ref="K122:L122" si="52">SUM(E122,H123)</f>
        <v>10</v>
      </c>
      <c r="L122" s="883">
        <f t="shared" si="52"/>
        <v>22</v>
      </c>
      <c r="M122" s="343"/>
      <c r="N122" s="344" t="s">
        <v>528</v>
      </c>
      <c r="O122" s="2790" t="s">
        <v>527</v>
      </c>
    </row>
    <row r="123" spans="1:15" ht="23.25" customHeight="1">
      <c r="A123" s="2704"/>
      <c r="B123" s="303" t="s">
        <v>87</v>
      </c>
      <c r="C123" s="303"/>
      <c r="D123" s="875">
        <v>115</v>
      </c>
      <c r="E123" s="875">
        <v>64</v>
      </c>
      <c r="F123" s="996">
        <f t="shared" ref="F123:F127" si="53">SUM(D123:E123)</f>
        <v>179</v>
      </c>
      <c r="G123" s="875">
        <v>0</v>
      </c>
      <c r="H123" s="875">
        <v>0</v>
      </c>
      <c r="I123" s="875">
        <v>0</v>
      </c>
      <c r="J123" s="883">
        <f t="shared" ref="J123:J127" si="54">SUM(D123,G124)</f>
        <v>115</v>
      </c>
      <c r="K123" s="883">
        <f t="shared" ref="K123:K127" si="55">SUM(E123,H124)</f>
        <v>64</v>
      </c>
      <c r="L123" s="883">
        <f t="shared" ref="L123:L127" si="56">SUM(F123,I124)</f>
        <v>179</v>
      </c>
      <c r="M123" s="2789" t="s">
        <v>529</v>
      </c>
      <c r="N123" s="2789"/>
      <c r="O123" s="2760"/>
    </row>
    <row r="124" spans="1:15" ht="23.25" customHeight="1">
      <c r="A124" s="2704"/>
      <c r="B124" s="303" t="s">
        <v>84</v>
      </c>
      <c r="C124" s="303"/>
      <c r="D124" s="875">
        <v>51</v>
      </c>
      <c r="E124" s="875">
        <v>55</v>
      </c>
      <c r="F124" s="996">
        <f t="shared" si="53"/>
        <v>106</v>
      </c>
      <c r="G124" s="875">
        <v>0</v>
      </c>
      <c r="H124" s="875">
        <v>0</v>
      </c>
      <c r="I124" s="875">
        <v>0</v>
      </c>
      <c r="J124" s="875">
        <f t="shared" si="54"/>
        <v>51</v>
      </c>
      <c r="K124" s="883">
        <f t="shared" si="55"/>
        <v>55</v>
      </c>
      <c r="L124" s="883">
        <f t="shared" si="56"/>
        <v>106</v>
      </c>
      <c r="M124" s="110"/>
      <c r="N124" s="103" t="s">
        <v>532</v>
      </c>
      <c r="O124" s="2760"/>
    </row>
    <row r="125" spans="1:15" ht="23.25" customHeight="1">
      <c r="A125" s="2704"/>
      <c r="B125" s="311" t="s">
        <v>82</v>
      </c>
      <c r="C125" s="303"/>
      <c r="D125" s="875">
        <v>45</v>
      </c>
      <c r="E125" s="875">
        <v>35</v>
      </c>
      <c r="F125" s="996">
        <f t="shared" si="53"/>
        <v>80</v>
      </c>
      <c r="G125" s="875">
        <v>0</v>
      </c>
      <c r="H125" s="875">
        <v>0</v>
      </c>
      <c r="I125" s="875">
        <v>0</v>
      </c>
      <c r="J125" s="875">
        <f t="shared" si="54"/>
        <v>45</v>
      </c>
      <c r="K125" s="883">
        <f t="shared" si="55"/>
        <v>35</v>
      </c>
      <c r="L125" s="883">
        <f t="shared" si="56"/>
        <v>80</v>
      </c>
      <c r="M125" s="110"/>
      <c r="N125" s="119" t="s">
        <v>533</v>
      </c>
      <c r="O125" s="2760"/>
    </row>
    <row r="126" spans="1:15" ht="23.25" customHeight="1">
      <c r="A126" s="2704"/>
      <c r="B126" s="303" t="s">
        <v>242</v>
      </c>
      <c r="C126" s="303"/>
      <c r="D126" s="875">
        <v>41</v>
      </c>
      <c r="E126" s="875">
        <v>14</v>
      </c>
      <c r="F126" s="996">
        <f t="shared" si="53"/>
        <v>55</v>
      </c>
      <c r="G126" s="875">
        <v>0</v>
      </c>
      <c r="H126" s="875">
        <v>0</v>
      </c>
      <c r="I126" s="875">
        <v>0</v>
      </c>
      <c r="J126" s="875">
        <f t="shared" si="54"/>
        <v>41</v>
      </c>
      <c r="K126" s="883">
        <f t="shared" si="55"/>
        <v>14</v>
      </c>
      <c r="L126" s="883">
        <f t="shared" si="56"/>
        <v>55</v>
      </c>
      <c r="M126" s="308"/>
      <c r="N126" s="308" t="s">
        <v>1679</v>
      </c>
      <c r="O126" s="2760"/>
    </row>
    <row r="127" spans="1:15" ht="23.25" customHeight="1">
      <c r="A127" s="2705"/>
      <c r="B127" s="311" t="s">
        <v>126</v>
      </c>
      <c r="C127" s="311"/>
      <c r="D127" s="875">
        <v>0</v>
      </c>
      <c r="E127" s="875">
        <v>0</v>
      </c>
      <c r="F127" s="996">
        <f t="shared" si="53"/>
        <v>0</v>
      </c>
      <c r="G127" s="875">
        <v>0</v>
      </c>
      <c r="H127" s="875">
        <v>0</v>
      </c>
      <c r="I127" s="875">
        <v>0</v>
      </c>
      <c r="J127" s="875">
        <f t="shared" si="54"/>
        <v>0</v>
      </c>
      <c r="K127" s="883">
        <f t="shared" si="55"/>
        <v>0</v>
      </c>
      <c r="L127" s="883">
        <f t="shared" si="56"/>
        <v>0</v>
      </c>
      <c r="M127" s="117"/>
      <c r="N127" s="117" t="s">
        <v>599</v>
      </c>
      <c r="O127" s="2761"/>
    </row>
    <row r="128" spans="1:15" ht="23.25" customHeight="1">
      <c r="A128" s="2706" t="s">
        <v>219</v>
      </c>
      <c r="B128" s="2706"/>
      <c r="C128" s="2706"/>
      <c r="D128" s="2387">
        <f>SUM(D122:D127)</f>
        <v>264</v>
      </c>
      <c r="E128" s="2387">
        <f t="shared" ref="E128:L128" si="57">SUM(E122:E127)</f>
        <v>178</v>
      </c>
      <c r="F128" s="2387">
        <f t="shared" si="57"/>
        <v>442</v>
      </c>
      <c r="G128" s="2387">
        <f t="shared" si="57"/>
        <v>0</v>
      </c>
      <c r="H128" s="2387">
        <f t="shared" si="57"/>
        <v>0</v>
      </c>
      <c r="I128" s="2387">
        <f t="shared" si="57"/>
        <v>0</v>
      </c>
      <c r="J128" s="2387">
        <f t="shared" si="57"/>
        <v>264</v>
      </c>
      <c r="K128" s="2387">
        <f t="shared" si="57"/>
        <v>178</v>
      </c>
      <c r="L128" s="2387">
        <f t="shared" si="57"/>
        <v>442</v>
      </c>
      <c r="M128" s="2762" t="s">
        <v>2348</v>
      </c>
      <c r="N128" s="2762"/>
      <c r="O128" s="2762"/>
    </row>
    <row r="129" spans="1:16" ht="23.25" customHeight="1">
      <c r="A129" s="2704" t="s">
        <v>1219</v>
      </c>
      <c r="B129" s="2344" t="s">
        <v>1839</v>
      </c>
      <c r="C129" s="2344"/>
      <c r="D129" s="2399">
        <v>11</v>
      </c>
      <c r="E129" s="2399">
        <v>6</v>
      </c>
      <c r="F129" s="2399">
        <v>17</v>
      </c>
      <c r="G129" s="2399">
        <f t="shared" ref="G129:I129" si="58">SUM(G123:G128)</f>
        <v>0</v>
      </c>
      <c r="H129" s="2399">
        <f t="shared" si="58"/>
        <v>0</v>
      </c>
      <c r="I129" s="2399">
        <f t="shared" si="58"/>
        <v>0</v>
      </c>
      <c r="J129" s="2399">
        <f>SUM(D129,G129)</f>
        <v>11</v>
      </c>
      <c r="K129" s="2399">
        <f t="shared" ref="K129:L129" si="59">SUM(E129,H129)</f>
        <v>6</v>
      </c>
      <c r="L129" s="2399">
        <f t="shared" si="59"/>
        <v>17</v>
      </c>
      <c r="M129" s="2357"/>
      <c r="N129" s="165" t="s">
        <v>1778</v>
      </c>
      <c r="O129" s="2791" t="s">
        <v>2228</v>
      </c>
    </row>
    <row r="130" spans="1:16" ht="23.25" customHeight="1">
      <c r="A130" s="2705"/>
      <c r="B130" s="1692" t="s">
        <v>1840</v>
      </c>
      <c r="C130" s="1692"/>
      <c r="D130" s="1705">
        <v>23</v>
      </c>
      <c r="E130" s="1705">
        <v>4</v>
      </c>
      <c r="F130" s="1705">
        <v>27</v>
      </c>
      <c r="G130" s="1705">
        <f t="shared" ref="G130:I130" si="60">SUM(G124:G129)</f>
        <v>0</v>
      </c>
      <c r="H130" s="1705">
        <f t="shared" si="60"/>
        <v>0</v>
      </c>
      <c r="I130" s="1705">
        <f t="shared" si="60"/>
        <v>0</v>
      </c>
      <c r="J130" s="1705">
        <f>SUM(D130,G130)</f>
        <v>23</v>
      </c>
      <c r="K130" s="1705">
        <f t="shared" ref="K130" si="61">SUM(E130,H130)</f>
        <v>4</v>
      </c>
      <c r="L130" s="1705">
        <f t="shared" ref="L130" si="62">SUM(F130,I130)</f>
        <v>27</v>
      </c>
      <c r="M130" s="1697"/>
      <c r="N130" s="308" t="s">
        <v>2229</v>
      </c>
      <c r="O130" s="2792"/>
    </row>
    <row r="131" spans="1:16" ht="23.25" customHeight="1">
      <c r="A131" s="2706" t="s">
        <v>219</v>
      </c>
      <c r="B131" s="2706"/>
      <c r="C131" s="2706"/>
      <c r="D131" s="1705">
        <f>SUM(D129:D130)</f>
        <v>34</v>
      </c>
      <c r="E131" s="1705">
        <f t="shared" ref="E131:L131" si="63">SUM(E129:E130)</f>
        <v>10</v>
      </c>
      <c r="F131" s="1705">
        <f t="shared" si="63"/>
        <v>44</v>
      </c>
      <c r="G131" s="1705">
        <f t="shared" si="63"/>
        <v>0</v>
      </c>
      <c r="H131" s="1705">
        <f t="shared" si="63"/>
        <v>0</v>
      </c>
      <c r="I131" s="1705">
        <f t="shared" si="63"/>
        <v>0</v>
      </c>
      <c r="J131" s="1705">
        <f t="shared" si="63"/>
        <v>34</v>
      </c>
      <c r="K131" s="1705">
        <f t="shared" si="63"/>
        <v>10</v>
      </c>
      <c r="L131" s="1705">
        <f t="shared" si="63"/>
        <v>44</v>
      </c>
      <c r="M131" s="2762" t="s">
        <v>2348</v>
      </c>
      <c r="N131" s="2762"/>
      <c r="O131" s="2762"/>
    </row>
    <row r="132" spans="1:16" ht="23.25" customHeight="1">
      <c r="A132" s="2703" t="s">
        <v>239</v>
      </c>
      <c r="B132" s="303" t="s">
        <v>79</v>
      </c>
      <c r="C132" s="303"/>
      <c r="D132" s="875">
        <v>23</v>
      </c>
      <c r="E132" s="875">
        <v>23</v>
      </c>
      <c r="F132" s="875">
        <v>46</v>
      </c>
      <c r="G132" s="875">
        <v>0</v>
      </c>
      <c r="H132" s="875">
        <v>0</v>
      </c>
      <c r="I132" s="875">
        <v>0</v>
      </c>
      <c r="J132" s="875">
        <f>SUM(D132,G132)</f>
        <v>23</v>
      </c>
      <c r="K132" s="875">
        <f t="shared" ref="K132:L132" si="64">SUM(E132,H132)</f>
        <v>23</v>
      </c>
      <c r="L132" s="875">
        <f t="shared" si="64"/>
        <v>46</v>
      </c>
      <c r="M132" s="94"/>
      <c r="N132" s="304" t="s">
        <v>522</v>
      </c>
      <c r="O132" s="2767" t="s">
        <v>590</v>
      </c>
    </row>
    <row r="133" spans="1:16" ht="23.25" customHeight="1">
      <c r="A133" s="2704"/>
      <c r="B133" s="303" t="s">
        <v>80</v>
      </c>
      <c r="C133" s="303"/>
      <c r="D133" s="875">
        <v>40</v>
      </c>
      <c r="E133" s="875">
        <v>36</v>
      </c>
      <c r="F133" s="875">
        <v>76</v>
      </c>
      <c r="G133" s="875">
        <v>0</v>
      </c>
      <c r="H133" s="875">
        <v>0</v>
      </c>
      <c r="I133" s="875">
        <v>0</v>
      </c>
      <c r="J133" s="875">
        <f t="shared" ref="J133:J140" si="65">SUM(D133,G133)</f>
        <v>40</v>
      </c>
      <c r="K133" s="875">
        <f t="shared" ref="K133:K140" si="66">SUM(E133,H133)</f>
        <v>36</v>
      </c>
      <c r="L133" s="875">
        <f t="shared" ref="L133:L140" si="67">SUM(F133,I133)</f>
        <v>76</v>
      </c>
      <c r="M133" s="94"/>
      <c r="N133" s="304" t="s">
        <v>523</v>
      </c>
      <c r="O133" s="2768"/>
    </row>
    <row r="134" spans="1:16" ht="23.25" customHeight="1">
      <c r="A134" s="2704"/>
      <c r="B134" s="311" t="s">
        <v>22</v>
      </c>
      <c r="C134" s="311"/>
      <c r="D134" s="881">
        <v>58</v>
      </c>
      <c r="E134" s="881">
        <v>83</v>
      </c>
      <c r="F134" s="881">
        <v>141</v>
      </c>
      <c r="G134" s="881">
        <v>0</v>
      </c>
      <c r="H134" s="881">
        <v>0</v>
      </c>
      <c r="I134" s="881">
        <v>0</v>
      </c>
      <c r="J134" s="875">
        <f t="shared" si="65"/>
        <v>58</v>
      </c>
      <c r="K134" s="875">
        <f t="shared" si="66"/>
        <v>83</v>
      </c>
      <c r="L134" s="875">
        <f t="shared" si="67"/>
        <v>141</v>
      </c>
      <c r="M134" s="166"/>
      <c r="N134" s="320" t="s">
        <v>507</v>
      </c>
      <c r="O134" s="2768"/>
    </row>
    <row r="135" spans="1:16" ht="23.25" customHeight="1">
      <c r="A135" s="2704"/>
      <c r="B135" s="303" t="s">
        <v>100</v>
      </c>
      <c r="C135" s="303"/>
      <c r="D135" s="875">
        <v>29</v>
      </c>
      <c r="E135" s="875">
        <v>41</v>
      </c>
      <c r="F135" s="875">
        <v>70</v>
      </c>
      <c r="G135" s="875">
        <v>0</v>
      </c>
      <c r="H135" s="875">
        <v>0</v>
      </c>
      <c r="I135" s="875">
        <v>0</v>
      </c>
      <c r="J135" s="875">
        <f t="shared" si="65"/>
        <v>29</v>
      </c>
      <c r="K135" s="875">
        <f t="shared" si="66"/>
        <v>41</v>
      </c>
      <c r="L135" s="875">
        <f t="shared" si="67"/>
        <v>70</v>
      </c>
      <c r="M135" s="94"/>
      <c r="N135" s="304" t="s">
        <v>544</v>
      </c>
      <c r="O135" s="2768"/>
    </row>
    <row r="136" spans="1:16" ht="23.25" customHeight="1">
      <c r="A136" s="2704"/>
      <c r="B136" s="303" t="s">
        <v>88</v>
      </c>
      <c r="C136" s="303"/>
      <c r="D136" s="875">
        <v>57</v>
      </c>
      <c r="E136" s="875">
        <v>41</v>
      </c>
      <c r="F136" s="875">
        <v>98</v>
      </c>
      <c r="G136" s="875">
        <v>0</v>
      </c>
      <c r="H136" s="875">
        <v>0</v>
      </c>
      <c r="I136" s="875">
        <v>0</v>
      </c>
      <c r="J136" s="875">
        <f t="shared" si="65"/>
        <v>57</v>
      </c>
      <c r="K136" s="875">
        <f t="shared" si="66"/>
        <v>41</v>
      </c>
      <c r="L136" s="875">
        <f t="shared" si="67"/>
        <v>98</v>
      </c>
      <c r="M136" s="94"/>
      <c r="N136" s="304" t="s">
        <v>538</v>
      </c>
      <c r="O136" s="2768"/>
    </row>
    <row r="137" spans="1:16" ht="23.25" customHeight="1">
      <c r="A137" s="2704"/>
      <c r="B137" s="303" t="s">
        <v>89</v>
      </c>
      <c r="C137" s="303"/>
      <c r="D137" s="875">
        <v>40</v>
      </c>
      <c r="E137" s="875">
        <v>32</v>
      </c>
      <c r="F137" s="875">
        <v>72</v>
      </c>
      <c r="G137" s="875">
        <v>0</v>
      </c>
      <c r="H137" s="875">
        <v>0</v>
      </c>
      <c r="I137" s="875">
        <v>0</v>
      </c>
      <c r="J137" s="875">
        <f t="shared" si="65"/>
        <v>40</v>
      </c>
      <c r="K137" s="875">
        <f t="shared" si="66"/>
        <v>32</v>
      </c>
      <c r="L137" s="875">
        <f t="shared" si="67"/>
        <v>72</v>
      </c>
      <c r="M137" s="94"/>
      <c r="N137" s="304" t="s">
        <v>539</v>
      </c>
      <c r="O137" s="2768"/>
    </row>
    <row r="138" spans="1:16" ht="30" customHeight="1">
      <c r="A138" s="2704"/>
      <c r="B138" s="311" t="s">
        <v>174</v>
      </c>
      <c r="C138" s="311"/>
      <c r="D138" s="881">
        <v>33</v>
      </c>
      <c r="E138" s="881">
        <v>29</v>
      </c>
      <c r="F138" s="881">
        <v>62</v>
      </c>
      <c r="G138" s="881">
        <v>0</v>
      </c>
      <c r="H138" s="881">
        <v>0</v>
      </c>
      <c r="I138" s="881">
        <v>0</v>
      </c>
      <c r="J138" s="875">
        <f t="shared" si="65"/>
        <v>33</v>
      </c>
      <c r="K138" s="875">
        <f t="shared" si="66"/>
        <v>29</v>
      </c>
      <c r="L138" s="875">
        <f t="shared" si="67"/>
        <v>62</v>
      </c>
      <c r="M138" s="166"/>
      <c r="N138" s="321" t="s">
        <v>540</v>
      </c>
      <c r="O138" s="2768"/>
    </row>
    <row r="139" spans="1:16" ht="23.25" customHeight="1">
      <c r="A139" s="2704"/>
      <c r="B139" s="303" t="s">
        <v>15</v>
      </c>
      <c r="C139" s="303"/>
      <c r="D139" s="875">
        <v>30</v>
      </c>
      <c r="E139" s="875">
        <v>31</v>
      </c>
      <c r="F139" s="875">
        <v>61</v>
      </c>
      <c r="G139" s="875">
        <v>0</v>
      </c>
      <c r="H139" s="875">
        <v>0</v>
      </c>
      <c r="I139" s="875">
        <v>0</v>
      </c>
      <c r="J139" s="875">
        <f t="shared" si="65"/>
        <v>30</v>
      </c>
      <c r="K139" s="875">
        <f t="shared" si="66"/>
        <v>31</v>
      </c>
      <c r="L139" s="875">
        <f t="shared" si="67"/>
        <v>61</v>
      </c>
      <c r="M139" s="94"/>
      <c r="N139" s="304" t="s">
        <v>541</v>
      </c>
      <c r="O139" s="2768"/>
    </row>
    <row r="140" spans="1:16" ht="33" customHeight="1">
      <c r="A140" s="2705"/>
      <c r="B140" s="345" t="s">
        <v>14</v>
      </c>
      <c r="C140" s="305"/>
      <c r="D140" s="881">
        <v>7</v>
      </c>
      <c r="E140" s="881">
        <v>2</v>
      </c>
      <c r="F140" s="881">
        <v>9</v>
      </c>
      <c r="G140" s="881">
        <v>0</v>
      </c>
      <c r="H140" s="881">
        <v>0</v>
      </c>
      <c r="I140" s="881">
        <v>0</v>
      </c>
      <c r="J140" s="881">
        <f t="shared" si="65"/>
        <v>7</v>
      </c>
      <c r="K140" s="881">
        <f t="shared" si="66"/>
        <v>2</v>
      </c>
      <c r="L140" s="881">
        <f t="shared" si="67"/>
        <v>9</v>
      </c>
      <c r="M140" s="107"/>
      <c r="N140" s="321" t="s">
        <v>600</v>
      </c>
      <c r="O140" s="2769"/>
    </row>
    <row r="141" spans="1:16" s="89" customFormat="1" ht="23.25" customHeight="1" thickBot="1">
      <c r="A141" s="2728" t="s">
        <v>219</v>
      </c>
      <c r="B141" s="2728"/>
      <c r="C141" s="2728"/>
      <c r="D141" s="317">
        <f>SUM(D132:D140)</f>
        <v>317</v>
      </c>
      <c r="E141" s="317">
        <f t="shared" ref="E141:L141" si="68">SUM(E132:E140)</f>
        <v>318</v>
      </c>
      <c r="F141" s="317">
        <f t="shared" si="68"/>
        <v>635</v>
      </c>
      <c r="G141" s="317">
        <f t="shared" si="68"/>
        <v>0</v>
      </c>
      <c r="H141" s="317">
        <f t="shared" si="68"/>
        <v>0</v>
      </c>
      <c r="I141" s="317">
        <f t="shared" si="68"/>
        <v>0</v>
      </c>
      <c r="J141" s="317">
        <f t="shared" si="68"/>
        <v>317</v>
      </c>
      <c r="K141" s="317">
        <f t="shared" si="68"/>
        <v>318</v>
      </c>
      <c r="L141" s="317">
        <f t="shared" si="68"/>
        <v>635</v>
      </c>
      <c r="M141" s="346"/>
      <c r="N141" s="2766" t="s">
        <v>2348</v>
      </c>
      <c r="O141" s="2766"/>
      <c r="P141" s="90"/>
    </row>
    <row r="142" spans="1:16" s="2397" customFormat="1" ht="23.25" customHeight="1" thickTop="1">
      <c r="A142" s="2343"/>
      <c r="B142" s="2343"/>
      <c r="C142" s="2343"/>
      <c r="D142" s="2396"/>
      <c r="E142" s="2396"/>
      <c r="F142" s="2396"/>
      <c r="G142" s="2396"/>
      <c r="H142" s="2396"/>
      <c r="I142" s="2396"/>
      <c r="J142" s="2396"/>
      <c r="K142" s="2396"/>
      <c r="L142" s="2396"/>
      <c r="M142" s="737"/>
      <c r="N142" s="2368"/>
      <c r="O142" s="2368"/>
      <c r="P142" s="90"/>
    </row>
    <row r="143" spans="1:16" s="2397" customFormat="1" ht="23.25" customHeight="1">
      <c r="A143" s="2343"/>
      <c r="B143" s="2343"/>
      <c r="C143" s="2343"/>
      <c r="D143" s="2396"/>
      <c r="E143" s="2396"/>
      <c r="F143" s="2396"/>
      <c r="G143" s="2396"/>
      <c r="H143" s="2396"/>
      <c r="I143" s="2396"/>
      <c r="J143" s="2396"/>
      <c r="K143" s="2396"/>
      <c r="L143" s="2396"/>
      <c r="M143" s="737"/>
      <c r="N143" s="2368"/>
      <c r="O143" s="2368"/>
      <c r="P143" s="90"/>
    </row>
    <row r="144" spans="1:16" s="2397" customFormat="1" ht="23.25" customHeight="1">
      <c r="A144" s="2343"/>
      <c r="B144" s="2343"/>
      <c r="C144" s="2343"/>
      <c r="D144" s="2396"/>
      <c r="E144" s="2396"/>
      <c r="F144" s="2396"/>
      <c r="G144" s="2396"/>
      <c r="H144" s="2396"/>
      <c r="I144" s="2396"/>
      <c r="J144" s="2396"/>
      <c r="K144" s="2396"/>
      <c r="L144" s="2396"/>
      <c r="M144" s="737"/>
      <c r="N144" s="2368"/>
      <c r="O144" s="2368"/>
      <c r="P144" s="90"/>
    </row>
    <row r="145" spans="1:15" ht="15.75" customHeight="1" thickBot="1">
      <c r="A145" s="2708" t="s">
        <v>1626</v>
      </c>
      <c r="B145" s="2708"/>
      <c r="C145" s="1454"/>
      <c r="D145" s="20"/>
      <c r="E145" s="20"/>
      <c r="F145" s="20"/>
      <c r="G145" s="20"/>
      <c r="H145" s="20"/>
      <c r="I145" s="20"/>
      <c r="J145" s="20"/>
      <c r="K145" s="20"/>
      <c r="L145" s="20"/>
      <c r="M145" s="1305"/>
      <c r="N145" s="2763" t="s">
        <v>1683</v>
      </c>
      <c r="O145" s="2763"/>
    </row>
    <row r="146" spans="1:15" ht="13.5" customHeight="1" thickTop="1">
      <c r="A146" s="2695" t="s">
        <v>53</v>
      </c>
      <c r="B146" s="2695" t="s">
        <v>54</v>
      </c>
      <c r="C146" s="2695" t="s">
        <v>55</v>
      </c>
      <c r="D146" s="2695" t="s">
        <v>45</v>
      </c>
      <c r="E146" s="2695"/>
      <c r="F146" s="2695"/>
      <c r="G146" s="2695" t="s">
        <v>46</v>
      </c>
      <c r="H146" s="2695"/>
      <c r="I146" s="2695"/>
      <c r="J146" s="2695" t="s">
        <v>905</v>
      </c>
      <c r="K146" s="2695"/>
      <c r="L146" s="2695"/>
      <c r="M146" s="2753" t="s">
        <v>503</v>
      </c>
      <c r="N146" s="2753" t="s">
        <v>509</v>
      </c>
      <c r="O146" s="2753" t="s">
        <v>502</v>
      </c>
    </row>
    <row r="147" spans="1:15" s="89" customFormat="1" ht="13.5" customHeight="1">
      <c r="A147" s="2690"/>
      <c r="B147" s="2690"/>
      <c r="C147" s="2690"/>
      <c r="D147" s="1085"/>
      <c r="E147" s="1085" t="s">
        <v>1673</v>
      </c>
      <c r="F147" s="1085"/>
      <c r="G147" s="1085"/>
      <c r="H147" s="1085" t="s">
        <v>463</v>
      </c>
      <c r="I147" s="1085"/>
      <c r="J147" s="1085"/>
      <c r="K147" s="1085" t="s">
        <v>464</v>
      </c>
      <c r="L147" s="1085"/>
      <c r="M147" s="2754"/>
      <c r="N147" s="2754"/>
      <c r="O147" s="2754"/>
    </row>
    <row r="148" spans="1:15" s="89" customFormat="1" ht="13.5" customHeight="1">
      <c r="A148" s="2690"/>
      <c r="B148" s="2690"/>
      <c r="C148" s="2690"/>
      <c r="D148" s="1320" t="s">
        <v>931</v>
      </c>
      <c r="E148" s="493" t="s">
        <v>1126</v>
      </c>
      <c r="F148" s="1320" t="s">
        <v>954</v>
      </c>
      <c r="G148" s="1320" t="s">
        <v>931</v>
      </c>
      <c r="H148" s="1320" t="s">
        <v>932</v>
      </c>
      <c r="I148" s="1320" t="s">
        <v>954</v>
      </c>
      <c r="J148" s="1320" t="s">
        <v>931</v>
      </c>
      <c r="K148" s="1320" t="s">
        <v>932</v>
      </c>
      <c r="L148" s="1320" t="s">
        <v>954</v>
      </c>
      <c r="M148" s="2754"/>
      <c r="N148" s="2754"/>
      <c r="O148" s="2754"/>
    </row>
    <row r="149" spans="1:15" s="89" customFormat="1" ht="13.5" customHeight="1" thickBot="1">
      <c r="A149" s="2707"/>
      <c r="B149" s="2707"/>
      <c r="C149" s="2707"/>
      <c r="D149" s="1329" t="s">
        <v>934</v>
      </c>
      <c r="E149" s="1329" t="s">
        <v>935</v>
      </c>
      <c r="F149" s="1329" t="s">
        <v>936</v>
      </c>
      <c r="G149" s="1329" t="s">
        <v>934</v>
      </c>
      <c r="H149" s="1329" t="s">
        <v>935</v>
      </c>
      <c r="I149" s="1329" t="s">
        <v>936</v>
      </c>
      <c r="J149" s="1329" t="s">
        <v>934</v>
      </c>
      <c r="K149" s="1329" t="s">
        <v>935</v>
      </c>
      <c r="L149" s="1329" t="s">
        <v>936</v>
      </c>
      <c r="M149" s="2755"/>
      <c r="N149" s="2755"/>
      <c r="O149" s="2755"/>
    </row>
    <row r="150" spans="1:15" ht="29.25" customHeight="1">
      <c r="A150" s="2715" t="s">
        <v>175</v>
      </c>
      <c r="B150" s="2488" t="s">
        <v>220</v>
      </c>
      <c r="C150" s="302"/>
      <c r="D150" s="881">
        <v>1</v>
      </c>
      <c r="E150" s="881">
        <v>0</v>
      </c>
      <c r="F150" s="881">
        <v>1</v>
      </c>
      <c r="G150" s="881">
        <v>0</v>
      </c>
      <c r="H150" s="881">
        <v>0</v>
      </c>
      <c r="I150" s="881">
        <v>0</v>
      </c>
      <c r="J150" s="881">
        <f>SUM(D150,G150)</f>
        <v>1</v>
      </c>
      <c r="K150" s="881">
        <f t="shared" ref="K150:L150" si="69">SUM(E150,H150)</f>
        <v>0</v>
      </c>
      <c r="L150" s="881">
        <f t="shared" si="69"/>
        <v>1</v>
      </c>
      <c r="M150" s="328"/>
      <c r="N150" s="108" t="s">
        <v>601</v>
      </c>
      <c r="O150" s="2772" t="s">
        <v>591</v>
      </c>
    </row>
    <row r="151" spans="1:15" ht="21.75" customHeight="1">
      <c r="A151" s="2704"/>
      <c r="B151" s="2301" t="s">
        <v>63</v>
      </c>
      <c r="C151" s="306" t="s">
        <v>106</v>
      </c>
      <c r="D151" s="881">
        <v>9</v>
      </c>
      <c r="E151" s="881">
        <v>22</v>
      </c>
      <c r="F151" s="881">
        <v>31</v>
      </c>
      <c r="G151" s="881">
        <v>0</v>
      </c>
      <c r="H151" s="881">
        <v>0</v>
      </c>
      <c r="I151" s="881">
        <v>0</v>
      </c>
      <c r="J151" s="881">
        <f t="shared" ref="J151:J159" si="70">SUM(D151,G151)</f>
        <v>9</v>
      </c>
      <c r="K151" s="881">
        <f t="shared" ref="K151:K159" si="71">SUM(E151,H151)</f>
        <v>22</v>
      </c>
      <c r="L151" s="881">
        <f t="shared" ref="L151:L159" si="72">SUM(F151,I151)</f>
        <v>31</v>
      </c>
      <c r="M151" s="109" t="s">
        <v>522</v>
      </c>
      <c r="N151" s="2490" t="s">
        <v>487</v>
      </c>
      <c r="O151" s="2768"/>
    </row>
    <row r="152" spans="1:15" ht="21.75" customHeight="1">
      <c r="A152" s="2704"/>
      <c r="B152" s="303" t="s">
        <v>80</v>
      </c>
      <c r="C152" s="303"/>
      <c r="D152" s="881">
        <v>13</v>
      </c>
      <c r="E152" s="881">
        <v>29</v>
      </c>
      <c r="F152" s="881">
        <v>42</v>
      </c>
      <c r="G152" s="881">
        <v>0</v>
      </c>
      <c r="H152" s="881">
        <v>0</v>
      </c>
      <c r="I152" s="881">
        <v>0</v>
      </c>
      <c r="J152" s="881">
        <f t="shared" si="70"/>
        <v>13</v>
      </c>
      <c r="K152" s="881">
        <f t="shared" si="71"/>
        <v>29</v>
      </c>
      <c r="L152" s="881">
        <f t="shared" si="72"/>
        <v>42</v>
      </c>
      <c r="M152" s="94"/>
      <c r="N152" s="328" t="s">
        <v>523</v>
      </c>
      <c r="O152" s="2768"/>
    </row>
    <row r="153" spans="1:15" ht="21.75" customHeight="1">
      <c r="A153" s="2704"/>
      <c r="B153" s="303" t="s">
        <v>176</v>
      </c>
      <c r="C153" s="311"/>
      <c r="D153" s="881">
        <v>38</v>
      </c>
      <c r="E153" s="881">
        <v>2</v>
      </c>
      <c r="F153" s="881">
        <v>40</v>
      </c>
      <c r="G153" s="881">
        <v>0</v>
      </c>
      <c r="H153" s="881">
        <v>0</v>
      </c>
      <c r="I153" s="881">
        <v>0</v>
      </c>
      <c r="J153" s="881">
        <f t="shared" si="70"/>
        <v>38</v>
      </c>
      <c r="K153" s="881">
        <f t="shared" si="71"/>
        <v>2</v>
      </c>
      <c r="L153" s="881">
        <f t="shared" si="72"/>
        <v>40</v>
      </c>
      <c r="M153" s="166"/>
      <c r="N153" s="328" t="s">
        <v>493</v>
      </c>
      <c r="O153" s="2768"/>
    </row>
    <row r="154" spans="1:15" ht="21.75" customHeight="1">
      <c r="A154" s="2704"/>
      <c r="B154" s="303" t="s">
        <v>177</v>
      </c>
      <c r="C154" s="306"/>
      <c r="D154" s="881">
        <v>27</v>
      </c>
      <c r="E154" s="881">
        <v>58</v>
      </c>
      <c r="F154" s="881">
        <v>85</v>
      </c>
      <c r="G154" s="881">
        <v>0</v>
      </c>
      <c r="H154" s="881">
        <v>0</v>
      </c>
      <c r="I154" s="881">
        <v>0</v>
      </c>
      <c r="J154" s="881">
        <f t="shared" si="70"/>
        <v>27</v>
      </c>
      <c r="K154" s="881">
        <f t="shared" si="71"/>
        <v>58</v>
      </c>
      <c r="L154" s="881">
        <f t="shared" si="72"/>
        <v>85</v>
      </c>
      <c r="M154" s="110"/>
      <c r="N154" s="995" t="s">
        <v>1684</v>
      </c>
      <c r="O154" s="2768"/>
    </row>
    <row r="155" spans="1:15" ht="21.75" customHeight="1">
      <c r="A155" s="2704"/>
      <c r="B155" s="303" t="s">
        <v>953</v>
      </c>
      <c r="C155" s="303"/>
      <c r="D155" s="881">
        <v>58</v>
      </c>
      <c r="E155" s="881">
        <v>44</v>
      </c>
      <c r="F155" s="881">
        <v>102</v>
      </c>
      <c r="G155" s="881">
        <v>0</v>
      </c>
      <c r="H155" s="881">
        <v>0</v>
      </c>
      <c r="I155" s="881">
        <v>0</v>
      </c>
      <c r="J155" s="881">
        <f t="shared" si="70"/>
        <v>58</v>
      </c>
      <c r="K155" s="881">
        <f t="shared" si="71"/>
        <v>44</v>
      </c>
      <c r="L155" s="881">
        <f t="shared" si="72"/>
        <v>102</v>
      </c>
      <c r="M155" s="94"/>
      <c r="N155" s="328" t="s">
        <v>602</v>
      </c>
      <c r="O155" s="2768"/>
    </row>
    <row r="156" spans="1:15" ht="21.75" customHeight="1">
      <c r="A156" s="2704"/>
      <c r="B156" s="303" t="s">
        <v>100</v>
      </c>
      <c r="C156" s="303"/>
      <c r="D156" s="881">
        <v>16</v>
      </c>
      <c r="E156" s="881">
        <v>20</v>
      </c>
      <c r="F156" s="881">
        <v>36</v>
      </c>
      <c r="G156" s="881">
        <v>0</v>
      </c>
      <c r="H156" s="881">
        <v>0</v>
      </c>
      <c r="I156" s="881">
        <v>0</v>
      </c>
      <c r="J156" s="881">
        <f t="shared" si="70"/>
        <v>16</v>
      </c>
      <c r="K156" s="881">
        <f t="shared" si="71"/>
        <v>20</v>
      </c>
      <c r="L156" s="881">
        <f t="shared" si="72"/>
        <v>36</v>
      </c>
      <c r="M156" s="94"/>
      <c r="N156" s="328" t="s">
        <v>544</v>
      </c>
      <c r="O156" s="2768"/>
    </row>
    <row r="157" spans="1:15" ht="21.75" customHeight="1">
      <c r="A157" s="2704"/>
      <c r="B157" s="303" t="s">
        <v>101</v>
      </c>
      <c r="C157" s="303"/>
      <c r="D157" s="881">
        <v>5</v>
      </c>
      <c r="E157" s="881">
        <v>12</v>
      </c>
      <c r="F157" s="881">
        <v>17</v>
      </c>
      <c r="G157" s="881">
        <v>0</v>
      </c>
      <c r="H157" s="881">
        <v>0</v>
      </c>
      <c r="I157" s="881">
        <v>0</v>
      </c>
      <c r="J157" s="881">
        <f t="shared" si="70"/>
        <v>5</v>
      </c>
      <c r="K157" s="881">
        <f t="shared" si="71"/>
        <v>12</v>
      </c>
      <c r="L157" s="881">
        <f t="shared" si="72"/>
        <v>17</v>
      </c>
      <c r="M157" s="94"/>
      <c r="N157" s="328" t="s">
        <v>605</v>
      </c>
      <c r="O157" s="2768"/>
    </row>
    <row r="158" spans="1:15" ht="21.75" customHeight="1">
      <c r="A158" s="2704"/>
      <c r="B158" s="303" t="s">
        <v>88</v>
      </c>
      <c r="C158" s="303"/>
      <c r="D158" s="881">
        <v>12</v>
      </c>
      <c r="E158" s="881">
        <v>9</v>
      </c>
      <c r="F158" s="881">
        <v>21</v>
      </c>
      <c r="G158" s="881">
        <v>0</v>
      </c>
      <c r="H158" s="881">
        <v>0</v>
      </c>
      <c r="I158" s="881">
        <v>0</v>
      </c>
      <c r="J158" s="881">
        <f t="shared" si="70"/>
        <v>12</v>
      </c>
      <c r="K158" s="881">
        <f t="shared" si="71"/>
        <v>9</v>
      </c>
      <c r="L158" s="881">
        <f t="shared" si="72"/>
        <v>21</v>
      </c>
      <c r="M158" s="94"/>
      <c r="N158" s="328" t="s">
        <v>538</v>
      </c>
      <c r="O158" s="2768"/>
    </row>
    <row r="159" spans="1:15" ht="21.75" customHeight="1">
      <c r="A159" s="2704"/>
      <c r="B159" s="311" t="s">
        <v>89</v>
      </c>
      <c r="C159" s="306"/>
      <c r="D159" s="881">
        <v>16</v>
      </c>
      <c r="E159" s="881">
        <v>10</v>
      </c>
      <c r="F159" s="881">
        <v>26</v>
      </c>
      <c r="G159" s="881">
        <v>0</v>
      </c>
      <c r="H159" s="881">
        <v>0</v>
      </c>
      <c r="I159" s="881">
        <v>0</v>
      </c>
      <c r="J159" s="881">
        <f t="shared" si="70"/>
        <v>16</v>
      </c>
      <c r="K159" s="881">
        <f t="shared" si="71"/>
        <v>10</v>
      </c>
      <c r="L159" s="881">
        <f t="shared" si="72"/>
        <v>26</v>
      </c>
      <c r="M159" s="102"/>
      <c r="N159" s="107" t="s">
        <v>539</v>
      </c>
      <c r="O159" s="2768"/>
    </row>
    <row r="160" spans="1:15" ht="28.5" customHeight="1">
      <c r="A160" s="2705"/>
      <c r="B160" s="118" t="s">
        <v>14</v>
      </c>
      <c r="C160" s="303"/>
      <c r="D160" s="881">
        <v>43</v>
      </c>
      <c r="E160" s="881">
        <v>20</v>
      </c>
      <c r="F160" s="881">
        <v>63</v>
      </c>
      <c r="G160" s="881">
        <v>0</v>
      </c>
      <c r="H160" s="881">
        <v>0</v>
      </c>
      <c r="I160" s="881">
        <v>0</v>
      </c>
      <c r="J160" s="881">
        <f t="shared" ref="J160" si="73">SUM(D160,G160)</f>
        <v>43</v>
      </c>
      <c r="K160" s="881">
        <f t="shared" ref="K160" si="74">SUM(E160,H160)</f>
        <v>20</v>
      </c>
      <c r="L160" s="881">
        <f t="shared" ref="L160" si="75">SUM(F160,I160)</f>
        <v>63</v>
      </c>
      <c r="M160" s="94"/>
      <c r="N160" s="1906" t="s">
        <v>600</v>
      </c>
      <c r="O160" s="2769"/>
    </row>
    <row r="161" spans="1:15" ht="18" customHeight="1">
      <c r="A161" s="2706" t="s">
        <v>219</v>
      </c>
      <c r="B161" s="2706"/>
      <c r="C161" s="2706"/>
      <c r="D161" s="875">
        <f>SUM(D150:D160)</f>
        <v>238</v>
      </c>
      <c r="E161" s="2387">
        <f t="shared" ref="E161:L161" si="76">SUM(E150:E160)</f>
        <v>226</v>
      </c>
      <c r="F161" s="2387">
        <f t="shared" si="76"/>
        <v>464</v>
      </c>
      <c r="G161" s="2387">
        <f t="shared" si="76"/>
        <v>0</v>
      </c>
      <c r="H161" s="2387">
        <f t="shared" si="76"/>
        <v>0</v>
      </c>
      <c r="I161" s="2387">
        <f t="shared" si="76"/>
        <v>0</v>
      </c>
      <c r="J161" s="2387">
        <f t="shared" si="76"/>
        <v>238</v>
      </c>
      <c r="K161" s="2387">
        <f t="shared" si="76"/>
        <v>226</v>
      </c>
      <c r="L161" s="2387">
        <f t="shared" si="76"/>
        <v>464</v>
      </c>
      <c r="M161" s="2771" t="s">
        <v>2342</v>
      </c>
      <c r="N161" s="2771"/>
      <c r="O161" s="2771"/>
    </row>
    <row r="162" spans="1:15" s="89" customFormat="1" ht="17.25" customHeight="1">
      <c r="A162" s="2773" t="s">
        <v>910</v>
      </c>
      <c r="B162" s="2773"/>
      <c r="C162" s="2358"/>
      <c r="D162" s="2387">
        <v>75</v>
      </c>
      <c r="E162" s="2387">
        <v>9</v>
      </c>
      <c r="F162" s="2387">
        <v>84</v>
      </c>
      <c r="G162" s="2387">
        <v>0</v>
      </c>
      <c r="H162" s="2387">
        <v>0</v>
      </c>
      <c r="I162" s="2387">
        <v>0</v>
      </c>
      <c r="J162" s="2387">
        <v>75</v>
      </c>
      <c r="K162" s="2387">
        <v>9</v>
      </c>
      <c r="L162" s="2387">
        <v>84</v>
      </c>
      <c r="M162" s="2388"/>
      <c r="N162" s="2382"/>
      <c r="O162" s="2382" t="s">
        <v>1649</v>
      </c>
    </row>
    <row r="163" spans="1:15" ht="18" customHeight="1">
      <c r="A163" s="2704" t="s">
        <v>181</v>
      </c>
      <c r="B163" s="2359" t="s">
        <v>100</v>
      </c>
      <c r="C163" s="2344"/>
      <c r="D163" s="2399">
        <v>10</v>
      </c>
      <c r="E163" s="2399">
        <v>6</v>
      </c>
      <c r="F163" s="2399">
        <f>SUM(D163:E163)</f>
        <v>16</v>
      </c>
      <c r="G163" s="2399">
        <v>0</v>
      </c>
      <c r="H163" s="2399">
        <v>0</v>
      </c>
      <c r="I163" s="2399">
        <v>0</v>
      </c>
      <c r="J163" s="2396">
        <f>SUM(D163,H163)</f>
        <v>10</v>
      </c>
      <c r="K163" s="2396">
        <f t="shared" ref="K163" si="77">SUM(E163,I163)</f>
        <v>6</v>
      </c>
      <c r="L163" s="2396">
        <f>SUM(J163:K163)</f>
        <v>16</v>
      </c>
      <c r="M163" s="2491"/>
      <c r="N163" s="2491" t="s">
        <v>544</v>
      </c>
      <c r="O163" s="2768" t="s">
        <v>1168</v>
      </c>
    </row>
    <row r="164" spans="1:15" ht="18" customHeight="1">
      <c r="A164" s="2704"/>
      <c r="B164" s="303" t="s">
        <v>101</v>
      </c>
      <c r="C164" s="302"/>
      <c r="D164" s="875">
        <v>12</v>
      </c>
      <c r="E164" s="875">
        <v>26</v>
      </c>
      <c r="F164" s="1705">
        <f t="shared" ref="F164:F171" si="78">SUM(D164:E164)</f>
        <v>38</v>
      </c>
      <c r="G164" s="875">
        <v>0</v>
      </c>
      <c r="H164" s="875">
        <v>0</v>
      </c>
      <c r="I164" s="875">
        <v>0</v>
      </c>
      <c r="J164" s="875">
        <f t="shared" ref="J164:J174" si="79">SUM(D164,H164)</f>
        <v>12</v>
      </c>
      <c r="K164" s="875">
        <f t="shared" ref="K164:K174" si="80">SUM(E164,I164)</f>
        <v>26</v>
      </c>
      <c r="L164" s="875">
        <f t="shared" ref="L164:L174" si="81">SUM(J164:K164)</f>
        <v>38</v>
      </c>
      <c r="M164" s="112"/>
      <c r="N164" s="112" t="s">
        <v>605</v>
      </c>
      <c r="O164" s="2768"/>
    </row>
    <row r="165" spans="1:15" ht="18" customHeight="1">
      <c r="A165" s="2704"/>
      <c r="B165" s="303" t="s">
        <v>88</v>
      </c>
      <c r="C165" s="302"/>
      <c r="D165" s="875">
        <v>12</v>
      </c>
      <c r="E165" s="875">
        <v>10</v>
      </c>
      <c r="F165" s="1705">
        <f t="shared" si="78"/>
        <v>22</v>
      </c>
      <c r="G165" s="875">
        <v>0</v>
      </c>
      <c r="H165" s="875">
        <v>0</v>
      </c>
      <c r="I165" s="875">
        <v>0</v>
      </c>
      <c r="J165" s="875">
        <f t="shared" si="79"/>
        <v>12</v>
      </c>
      <c r="K165" s="875">
        <f t="shared" si="80"/>
        <v>10</v>
      </c>
      <c r="L165" s="875">
        <f t="shared" si="81"/>
        <v>22</v>
      </c>
      <c r="M165" s="112"/>
      <c r="N165" s="112" t="s">
        <v>538</v>
      </c>
      <c r="O165" s="2768"/>
    </row>
    <row r="166" spans="1:15" ht="18" customHeight="1">
      <c r="A166" s="2704"/>
      <c r="B166" s="303" t="s">
        <v>140</v>
      </c>
      <c r="C166" s="302"/>
      <c r="D166" s="875">
        <v>6</v>
      </c>
      <c r="E166" s="875">
        <v>4</v>
      </c>
      <c r="F166" s="1705">
        <f t="shared" si="78"/>
        <v>10</v>
      </c>
      <c r="G166" s="875">
        <v>0</v>
      </c>
      <c r="H166" s="875">
        <v>0</v>
      </c>
      <c r="I166" s="875">
        <v>0</v>
      </c>
      <c r="J166" s="875">
        <f t="shared" si="79"/>
        <v>6</v>
      </c>
      <c r="K166" s="875">
        <f t="shared" si="80"/>
        <v>4</v>
      </c>
      <c r="L166" s="875">
        <f t="shared" si="81"/>
        <v>10</v>
      </c>
      <c r="M166" s="112"/>
      <c r="N166" s="112" t="s">
        <v>551</v>
      </c>
      <c r="O166" s="2768"/>
    </row>
    <row r="167" spans="1:15" ht="18" customHeight="1">
      <c r="A167" s="2704"/>
      <c r="B167" s="303" t="s">
        <v>193</v>
      </c>
      <c r="C167" s="302"/>
      <c r="D167" s="875">
        <v>3</v>
      </c>
      <c r="E167" s="875">
        <v>1</v>
      </c>
      <c r="F167" s="1705">
        <f t="shared" si="78"/>
        <v>4</v>
      </c>
      <c r="G167" s="875">
        <v>0</v>
      </c>
      <c r="H167" s="875">
        <v>0</v>
      </c>
      <c r="I167" s="875">
        <v>0</v>
      </c>
      <c r="J167" s="875">
        <f t="shared" si="79"/>
        <v>3</v>
      </c>
      <c r="K167" s="875">
        <f t="shared" si="80"/>
        <v>1</v>
      </c>
      <c r="L167" s="875">
        <f t="shared" si="81"/>
        <v>4</v>
      </c>
      <c r="M167" s="112"/>
      <c r="N167" s="112" t="s">
        <v>606</v>
      </c>
      <c r="O167" s="2768"/>
    </row>
    <row r="168" spans="1:15" ht="18" customHeight="1">
      <c r="A168" s="2704"/>
      <c r="B168" s="303" t="s">
        <v>41</v>
      </c>
      <c r="C168" s="302"/>
      <c r="D168" s="875">
        <v>0</v>
      </c>
      <c r="E168" s="875">
        <v>0</v>
      </c>
      <c r="F168" s="1705">
        <f t="shared" si="78"/>
        <v>0</v>
      </c>
      <c r="G168" s="875">
        <v>0</v>
      </c>
      <c r="H168" s="875">
        <v>0</v>
      </c>
      <c r="I168" s="875">
        <v>0</v>
      </c>
      <c r="J168" s="875">
        <f t="shared" si="79"/>
        <v>0</v>
      </c>
      <c r="K168" s="875">
        <f t="shared" si="80"/>
        <v>0</v>
      </c>
      <c r="L168" s="875">
        <f t="shared" si="81"/>
        <v>0</v>
      </c>
      <c r="M168" s="112"/>
      <c r="N168" s="112" t="s">
        <v>607</v>
      </c>
      <c r="O168" s="2768"/>
    </row>
    <row r="169" spans="1:15" ht="18" customHeight="1">
      <c r="A169" s="2704"/>
      <c r="B169" s="303" t="s">
        <v>103</v>
      </c>
      <c r="C169" s="302"/>
      <c r="D169" s="875">
        <v>15</v>
      </c>
      <c r="E169" s="875">
        <v>12</v>
      </c>
      <c r="F169" s="1705">
        <f t="shared" si="78"/>
        <v>27</v>
      </c>
      <c r="G169" s="875">
        <v>0</v>
      </c>
      <c r="H169" s="875">
        <v>0</v>
      </c>
      <c r="I169" s="875">
        <v>0</v>
      </c>
      <c r="J169" s="875">
        <f t="shared" si="79"/>
        <v>15</v>
      </c>
      <c r="K169" s="875">
        <f t="shared" si="80"/>
        <v>12</v>
      </c>
      <c r="L169" s="875">
        <f t="shared" si="81"/>
        <v>27</v>
      </c>
      <c r="M169" s="112"/>
      <c r="N169" s="112" t="s">
        <v>608</v>
      </c>
      <c r="O169" s="2768"/>
    </row>
    <row r="170" spans="1:15" ht="18" customHeight="1">
      <c r="A170" s="2704"/>
      <c r="B170" s="303" t="s">
        <v>149</v>
      </c>
      <c r="C170" s="302"/>
      <c r="D170" s="875">
        <v>2</v>
      </c>
      <c r="E170" s="875">
        <v>3</v>
      </c>
      <c r="F170" s="1705">
        <f t="shared" si="78"/>
        <v>5</v>
      </c>
      <c r="G170" s="875">
        <v>0</v>
      </c>
      <c r="H170" s="875">
        <v>0</v>
      </c>
      <c r="I170" s="875">
        <v>0</v>
      </c>
      <c r="J170" s="875">
        <f t="shared" si="79"/>
        <v>2</v>
      </c>
      <c r="K170" s="875">
        <f t="shared" si="80"/>
        <v>3</v>
      </c>
      <c r="L170" s="875">
        <f t="shared" si="81"/>
        <v>5</v>
      </c>
      <c r="M170" s="112"/>
      <c r="N170" s="112" t="s">
        <v>558</v>
      </c>
      <c r="O170" s="2769"/>
    </row>
    <row r="171" spans="1:15" ht="18" customHeight="1">
      <c r="A171" s="2705"/>
      <c r="B171" s="1694" t="s">
        <v>67</v>
      </c>
      <c r="C171" s="1692"/>
      <c r="D171" s="1705">
        <v>66</v>
      </c>
      <c r="E171" s="1705">
        <v>9</v>
      </c>
      <c r="F171" s="1705">
        <f t="shared" si="78"/>
        <v>75</v>
      </c>
      <c r="G171" s="1705">
        <v>0</v>
      </c>
      <c r="H171" s="1705">
        <v>0</v>
      </c>
      <c r="I171" s="1705">
        <v>0</v>
      </c>
      <c r="J171" s="1705">
        <f t="shared" si="79"/>
        <v>66</v>
      </c>
      <c r="K171" s="1705">
        <f t="shared" si="80"/>
        <v>9</v>
      </c>
      <c r="L171" s="1705">
        <f t="shared" si="81"/>
        <v>75</v>
      </c>
      <c r="M171" s="760"/>
      <c r="N171" s="929" t="s">
        <v>494</v>
      </c>
      <c r="O171" s="1721"/>
    </row>
    <row r="172" spans="1:15" ht="18" customHeight="1">
      <c r="A172" s="2706" t="s">
        <v>219</v>
      </c>
      <c r="B172" s="2706"/>
      <c r="C172" s="2706"/>
      <c r="D172" s="875">
        <f>SUM(D163:D171)</f>
        <v>126</v>
      </c>
      <c r="E172" s="1705">
        <f>SUM(E163:E171)</f>
        <v>71</v>
      </c>
      <c r="F172" s="1705">
        <f>SUM(F163:F171)</f>
        <v>197</v>
      </c>
      <c r="G172" s="875">
        <v>0</v>
      </c>
      <c r="H172" s="875">
        <v>0</v>
      </c>
      <c r="I172" s="875">
        <v>0</v>
      </c>
      <c r="J172" s="875">
        <f t="shared" si="79"/>
        <v>126</v>
      </c>
      <c r="K172" s="875">
        <f t="shared" si="80"/>
        <v>71</v>
      </c>
      <c r="L172" s="875">
        <f t="shared" si="81"/>
        <v>197</v>
      </c>
      <c r="M172" s="2774" t="s">
        <v>2348</v>
      </c>
      <c r="N172" s="2774"/>
      <c r="O172" s="2774"/>
    </row>
    <row r="173" spans="1:15" ht="15" customHeight="1">
      <c r="A173" s="1692" t="s">
        <v>68</v>
      </c>
      <c r="B173" s="1692"/>
      <c r="C173" s="1692"/>
      <c r="D173" s="1705">
        <v>1</v>
      </c>
      <c r="E173" s="1705">
        <v>0</v>
      </c>
      <c r="F173" s="1705">
        <v>1</v>
      </c>
      <c r="G173" s="1705">
        <v>0</v>
      </c>
      <c r="H173" s="1705">
        <v>0</v>
      </c>
      <c r="I173" s="1705">
        <v>0</v>
      </c>
      <c r="J173" s="1705">
        <v>1</v>
      </c>
      <c r="K173" s="1705">
        <f t="shared" si="80"/>
        <v>0</v>
      </c>
      <c r="L173" s="1705">
        <f t="shared" si="81"/>
        <v>1</v>
      </c>
      <c r="M173" s="1698"/>
      <c r="N173" s="1698"/>
      <c r="O173" s="103" t="s">
        <v>496</v>
      </c>
    </row>
    <row r="174" spans="1:15" ht="18" customHeight="1">
      <c r="A174" s="2391" t="s">
        <v>170</v>
      </c>
      <c r="B174" s="303" t="s">
        <v>70</v>
      </c>
      <c r="C174" s="303"/>
      <c r="D174" s="875">
        <v>40</v>
      </c>
      <c r="E174" s="875">
        <v>28</v>
      </c>
      <c r="F174" s="875">
        <v>68</v>
      </c>
      <c r="G174" s="875">
        <v>0</v>
      </c>
      <c r="H174" s="875">
        <v>0</v>
      </c>
      <c r="I174" s="875">
        <v>0</v>
      </c>
      <c r="J174" s="875">
        <f t="shared" si="79"/>
        <v>40</v>
      </c>
      <c r="K174" s="875">
        <f t="shared" si="80"/>
        <v>28</v>
      </c>
      <c r="L174" s="875">
        <f t="shared" si="81"/>
        <v>68</v>
      </c>
      <c r="M174" s="110"/>
      <c r="N174" s="103" t="s">
        <v>506</v>
      </c>
      <c r="O174" s="2489" t="s">
        <v>1680</v>
      </c>
    </row>
    <row r="175" spans="1:15" ht="18" customHeight="1" thickBot="1">
      <c r="A175" s="2734" t="s">
        <v>52</v>
      </c>
      <c r="B175" s="2734"/>
      <c r="C175" s="2734"/>
      <c r="D175" s="882">
        <f t="shared" ref="D175:L175" si="82">SUM(D173:D174,D172,D162,D161,D141,D131,D128,D114)</f>
        <v>1355</v>
      </c>
      <c r="E175" s="2396">
        <f t="shared" si="82"/>
        <v>985</v>
      </c>
      <c r="F175" s="2396">
        <f t="shared" si="82"/>
        <v>2340</v>
      </c>
      <c r="G175" s="2396">
        <f t="shared" si="82"/>
        <v>0</v>
      </c>
      <c r="H175" s="2396">
        <f t="shared" si="82"/>
        <v>0</v>
      </c>
      <c r="I175" s="2396">
        <f t="shared" si="82"/>
        <v>0</v>
      </c>
      <c r="J175" s="2396">
        <f t="shared" si="82"/>
        <v>1355</v>
      </c>
      <c r="K175" s="2396">
        <f t="shared" si="82"/>
        <v>985</v>
      </c>
      <c r="L175" s="2396">
        <f t="shared" si="82"/>
        <v>2340</v>
      </c>
      <c r="M175" s="2764" t="s">
        <v>588</v>
      </c>
      <c r="N175" s="2764"/>
      <c r="O175" s="2764"/>
    </row>
    <row r="176" spans="1:15" ht="18" customHeight="1" thickBot="1">
      <c r="A176" s="2765" t="s">
        <v>218</v>
      </c>
      <c r="B176" s="2765"/>
      <c r="C176" s="2765"/>
      <c r="D176" s="884">
        <f t="shared" ref="D176:I176" si="83">SUM(D175,D105)</f>
        <v>4468</v>
      </c>
      <c r="E176" s="884">
        <f t="shared" si="83"/>
        <v>3887</v>
      </c>
      <c r="F176" s="884">
        <f t="shared" si="83"/>
        <v>8355</v>
      </c>
      <c r="G176" s="884">
        <f t="shared" si="83"/>
        <v>0</v>
      </c>
      <c r="H176" s="884">
        <f t="shared" si="83"/>
        <v>0</v>
      </c>
      <c r="I176" s="884">
        <f t="shared" si="83"/>
        <v>0</v>
      </c>
      <c r="J176" s="884">
        <f>SUM(D176,G176)</f>
        <v>4468</v>
      </c>
      <c r="K176" s="884">
        <f t="shared" ref="K176" si="84">SUM(E176,H176)</f>
        <v>3887</v>
      </c>
      <c r="L176" s="884">
        <f t="shared" ref="L176" si="85">SUM(F176,I176)</f>
        <v>8355</v>
      </c>
      <c r="M176" s="2770" t="s">
        <v>2351</v>
      </c>
      <c r="N176" s="2770"/>
      <c r="O176" s="2770"/>
    </row>
    <row r="177" ht="20.100000000000001" customHeight="1" thickTop="1"/>
  </sheetData>
  <mergeCells count="139">
    <mergeCell ref="M123:N123"/>
    <mergeCell ref="A118:A121"/>
    <mergeCell ref="B118:B121"/>
    <mergeCell ref="C118:C121"/>
    <mergeCell ref="D118:F118"/>
    <mergeCell ref="G118:I118"/>
    <mergeCell ref="N145:O145"/>
    <mergeCell ref="A122:A127"/>
    <mergeCell ref="O122:O127"/>
    <mergeCell ref="J118:L118"/>
    <mergeCell ref="A132:A140"/>
    <mergeCell ref="A129:A130"/>
    <mergeCell ref="A131:C131"/>
    <mergeCell ref="O129:O130"/>
    <mergeCell ref="M131:O131"/>
    <mergeCell ref="A145:B145"/>
    <mergeCell ref="M118:M121"/>
    <mergeCell ref="N118:N121"/>
    <mergeCell ref="O118:O121"/>
    <mergeCell ref="O30:O33"/>
    <mergeCell ref="D31:F31"/>
    <mergeCell ref="G31:I31"/>
    <mergeCell ref="J31:L31"/>
    <mergeCell ref="A117:B117"/>
    <mergeCell ref="N117:O117"/>
    <mergeCell ref="N65:N67"/>
    <mergeCell ref="M68:N68"/>
    <mergeCell ref="N59:N62"/>
    <mergeCell ref="O59:O62"/>
    <mergeCell ref="A58:B58"/>
    <mergeCell ref="A59:A62"/>
    <mergeCell ref="B59:B62"/>
    <mergeCell ref="M90:M93"/>
    <mergeCell ref="A63:A80"/>
    <mergeCell ref="B65:B67"/>
    <mergeCell ref="O63:O80"/>
    <mergeCell ref="N90:N93"/>
    <mergeCell ref="O90:O93"/>
    <mergeCell ref="A105:C105"/>
    <mergeCell ref="N105:O105"/>
    <mergeCell ref="A106:B106"/>
    <mergeCell ref="N106:O106"/>
    <mergeCell ref="A90:A93"/>
    <mergeCell ref="G59:I59"/>
    <mergeCell ref="A53:C53"/>
    <mergeCell ref="M53:O53"/>
    <mergeCell ref="O44:O52"/>
    <mergeCell ref="N101:O101"/>
    <mergeCell ref="N58:O58"/>
    <mergeCell ref="N89:O89"/>
    <mergeCell ref="O41:O42"/>
    <mergeCell ref="A41:A42"/>
    <mergeCell ref="A44:A52"/>
    <mergeCell ref="A43:C43"/>
    <mergeCell ref="M43:O43"/>
    <mergeCell ref="B90:B93"/>
    <mergeCell ref="C90:C93"/>
    <mergeCell ref="D90:F90"/>
    <mergeCell ref="M172:O172"/>
    <mergeCell ref="A163:A171"/>
    <mergeCell ref="A1:O1"/>
    <mergeCell ref="A19:C19"/>
    <mergeCell ref="M19:O19"/>
    <mergeCell ref="A107:A113"/>
    <mergeCell ref="O107:O113"/>
    <mergeCell ref="A114:C114"/>
    <mergeCell ref="M114:O114"/>
    <mergeCell ref="A101:C101"/>
    <mergeCell ref="A12:A18"/>
    <mergeCell ref="O12:O18"/>
    <mergeCell ref="O82:O84"/>
    <mergeCell ref="O94:O100"/>
    <mergeCell ref="A8:B8"/>
    <mergeCell ref="N8:O8"/>
    <mergeCell ref="C30:C33"/>
    <mergeCell ref="G90:I90"/>
    <mergeCell ref="J90:L90"/>
    <mergeCell ref="A81:C81"/>
    <mergeCell ref="M81:O81"/>
    <mergeCell ref="J59:L59"/>
    <mergeCell ref="M59:M62"/>
    <mergeCell ref="A26:C26"/>
    <mergeCell ref="A175:C175"/>
    <mergeCell ref="M175:O175"/>
    <mergeCell ref="A176:C176"/>
    <mergeCell ref="A141:C141"/>
    <mergeCell ref="N141:O141"/>
    <mergeCell ref="A128:C128"/>
    <mergeCell ref="M128:O128"/>
    <mergeCell ref="O132:O140"/>
    <mergeCell ref="G146:I146"/>
    <mergeCell ref="J146:L146"/>
    <mergeCell ref="M176:O176"/>
    <mergeCell ref="O163:O170"/>
    <mergeCell ref="A161:C161"/>
    <mergeCell ref="M161:O161"/>
    <mergeCell ref="O150:O160"/>
    <mergeCell ref="A150:A160"/>
    <mergeCell ref="M146:M149"/>
    <mergeCell ref="N146:N149"/>
    <mergeCell ref="A146:A149"/>
    <mergeCell ref="B146:B149"/>
    <mergeCell ref="C146:C149"/>
    <mergeCell ref="A162:B162"/>
    <mergeCell ref="O146:O149"/>
    <mergeCell ref="A172:C172"/>
    <mergeCell ref="D146:F146"/>
    <mergeCell ref="N4:N7"/>
    <mergeCell ref="O4:O7"/>
    <mergeCell ref="A20:A25"/>
    <mergeCell ref="O20:O25"/>
    <mergeCell ref="N30:N33"/>
    <mergeCell ref="A89:B89"/>
    <mergeCell ref="A82:A84"/>
    <mergeCell ref="M26:O26"/>
    <mergeCell ref="A29:B29"/>
    <mergeCell ref="A30:A33"/>
    <mergeCell ref="B30:B33"/>
    <mergeCell ref="A34:A39"/>
    <mergeCell ref="O34:O39"/>
    <mergeCell ref="A40:C40"/>
    <mergeCell ref="M40:O40"/>
    <mergeCell ref="D30:F30"/>
    <mergeCell ref="G30:I30"/>
    <mergeCell ref="J30:L30"/>
    <mergeCell ref="N29:O29"/>
    <mergeCell ref="M30:M33"/>
    <mergeCell ref="A94:A100"/>
    <mergeCell ref="C59:C62"/>
    <mergeCell ref="D59:F59"/>
    <mergeCell ref="A2:O2"/>
    <mergeCell ref="A3:B3"/>
    <mergeCell ref="A4:A7"/>
    <mergeCell ref="B4:B7"/>
    <mergeCell ref="C4:C7"/>
    <mergeCell ref="D4:F4"/>
    <mergeCell ref="G4:I4"/>
    <mergeCell ref="J4:L4"/>
    <mergeCell ref="M4:M7"/>
  </mergeCells>
  <printOptions horizontalCentered="1"/>
  <pageMargins left="0.5" right="0.5" top="0.75" bottom="1" header="0.75" footer="1"/>
  <pageSetup paperSize="9" scale="75" firstPageNumber="10" fitToHeight="0" orientation="landscape" useFirstPageNumber="1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701"/>
  <sheetViews>
    <sheetView rightToLeft="1" view="pageBreakPreview" topLeftCell="A25" zoomScale="85" zoomScaleNormal="60" zoomScaleSheetLayoutView="85" workbookViewId="0">
      <selection activeCell="R101" sqref="R101"/>
    </sheetView>
  </sheetViews>
  <sheetFormatPr defaultRowHeight="21"/>
  <cols>
    <col min="1" max="1" width="17.140625" style="603" customWidth="1"/>
    <col min="2" max="2" width="19.7109375" style="603" customWidth="1"/>
    <col min="3" max="3" width="12.28515625" style="603" customWidth="1"/>
    <col min="4" max="6" width="8.7109375" customWidth="1"/>
    <col min="7" max="9" width="8" customWidth="1"/>
    <col min="10" max="12" width="8.7109375" customWidth="1"/>
    <col min="13" max="13" width="12.140625" style="79" customWidth="1"/>
    <col min="14" max="15" width="19.5703125" style="79" customWidth="1"/>
    <col min="16" max="248" width="9.140625" style="79"/>
    <col min="249" max="249" width="14.5703125" style="79" customWidth="1"/>
    <col min="250" max="250" width="22.85546875" style="79" customWidth="1"/>
    <col min="251" max="251" width="10.5703125" style="79" customWidth="1"/>
    <col min="252" max="253" width="8.42578125" style="79" customWidth="1"/>
    <col min="254" max="254" width="9.42578125" style="79" customWidth="1"/>
    <col min="255" max="255" width="8.28515625" style="79" customWidth="1"/>
    <col min="256" max="256" width="8.42578125" style="79" customWidth="1"/>
    <col min="257" max="257" width="8" style="79" customWidth="1"/>
    <col min="258" max="258" width="7.7109375" style="79" customWidth="1"/>
    <col min="259" max="259" width="7.42578125" style="79" customWidth="1"/>
    <col min="260" max="260" width="8.5703125" style="79" customWidth="1"/>
    <col min="261" max="261" width="8.28515625" style="79" customWidth="1"/>
    <col min="262" max="262" width="7.7109375" style="79" customWidth="1"/>
    <col min="263" max="263" width="9.42578125" style="79" customWidth="1"/>
    <col min="264" max="268" width="9.140625" style="79"/>
    <col min="269" max="269" width="19.85546875" style="79" customWidth="1"/>
    <col min="270" max="504" width="9.140625" style="79"/>
    <col min="505" max="505" width="14.5703125" style="79" customWidth="1"/>
    <col min="506" max="506" width="22.85546875" style="79" customWidth="1"/>
    <col min="507" max="507" width="10.5703125" style="79" customWidth="1"/>
    <col min="508" max="509" width="8.42578125" style="79" customWidth="1"/>
    <col min="510" max="510" width="9.42578125" style="79" customWidth="1"/>
    <col min="511" max="511" width="8.28515625" style="79" customWidth="1"/>
    <col min="512" max="512" width="8.42578125" style="79" customWidth="1"/>
    <col min="513" max="513" width="8" style="79" customWidth="1"/>
    <col min="514" max="514" width="7.7109375" style="79" customWidth="1"/>
    <col min="515" max="515" width="7.42578125" style="79" customWidth="1"/>
    <col min="516" max="516" width="8.5703125" style="79" customWidth="1"/>
    <col min="517" max="517" width="8.28515625" style="79" customWidth="1"/>
    <col min="518" max="518" width="7.7109375" style="79" customWidth="1"/>
    <col min="519" max="519" width="9.42578125" style="79" customWidth="1"/>
    <col min="520" max="524" width="9.140625" style="79"/>
    <col min="525" max="525" width="19.85546875" style="79" customWidth="1"/>
    <col min="526" max="760" width="9.140625" style="79"/>
    <col min="761" max="761" width="14.5703125" style="79" customWidth="1"/>
    <col min="762" max="762" width="22.85546875" style="79" customWidth="1"/>
    <col min="763" max="763" width="10.5703125" style="79" customWidth="1"/>
    <col min="764" max="765" width="8.42578125" style="79" customWidth="1"/>
    <col min="766" max="766" width="9.42578125" style="79" customWidth="1"/>
    <col min="767" max="767" width="8.28515625" style="79" customWidth="1"/>
    <col min="768" max="768" width="8.42578125" style="79" customWidth="1"/>
    <col min="769" max="769" width="8" style="79" customWidth="1"/>
    <col min="770" max="770" width="7.7109375" style="79" customWidth="1"/>
    <col min="771" max="771" width="7.42578125" style="79" customWidth="1"/>
    <col min="772" max="772" width="8.5703125" style="79" customWidth="1"/>
    <col min="773" max="773" width="8.28515625" style="79" customWidth="1"/>
    <col min="774" max="774" width="7.7109375" style="79" customWidth="1"/>
    <col min="775" max="775" width="9.42578125" style="79" customWidth="1"/>
    <col min="776" max="780" width="9.140625" style="79"/>
    <col min="781" max="781" width="19.85546875" style="79" customWidth="1"/>
    <col min="782" max="1016" width="9.140625" style="79"/>
    <col min="1017" max="1017" width="14.5703125" style="79" customWidth="1"/>
    <col min="1018" max="1018" width="22.85546875" style="79" customWidth="1"/>
    <col min="1019" max="1019" width="10.5703125" style="79" customWidth="1"/>
    <col min="1020" max="1021" width="8.42578125" style="79" customWidth="1"/>
    <col min="1022" max="1022" width="9.42578125" style="79" customWidth="1"/>
    <col min="1023" max="1023" width="8.28515625" style="79" customWidth="1"/>
    <col min="1024" max="1024" width="8.42578125" style="79" customWidth="1"/>
    <col min="1025" max="1025" width="8" style="79" customWidth="1"/>
    <col min="1026" max="1026" width="7.7109375" style="79" customWidth="1"/>
    <col min="1027" max="1027" width="7.42578125" style="79" customWidth="1"/>
    <col min="1028" max="1028" width="8.5703125" style="79" customWidth="1"/>
    <col min="1029" max="1029" width="8.28515625" style="79" customWidth="1"/>
    <col min="1030" max="1030" width="7.7109375" style="79" customWidth="1"/>
    <col min="1031" max="1031" width="9.42578125" style="79" customWidth="1"/>
    <col min="1032" max="1036" width="9.140625" style="79"/>
    <col min="1037" max="1037" width="19.85546875" style="79" customWidth="1"/>
    <col min="1038" max="1272" width="9.140625" style="79"/>
    <col min="1273" max="1273" width="14.5703125" style="79" customWidth="1"/>
    <col min="1274" max="1274" width="22.85546875" style="79" customWidth="1"/>
    <col min="1275" max="1275" width="10.5703125" style="79" customWidth="1"/>
    <col min="1276" max="1277" width="8.42578125" style="79" customWidth="1"/>
    <col min="1278" max="1278" width="9.42578125" style="79" customWidth="1"/>
    <col min="1279" max="1279" width="8.28515625" style="79" customWidth="1"/>
    <col min="1280" max="1280" width="8.42578125" style="79" customWidth="1"/>
    <col min="1281" max="1281" width="8" style="79" customWidth="1"/>
    <col min="1282" max="1282" width="7.7109375" style="79" customWidth="1"/>
    <col min="1283" max="1283" width="7.42578125" style="79" customWidth="1"/>
    <col min="1284" max="1284" width="8.5703125" style="79" customWidth="1"/>
    <col min="1285" max="1285" width="8.28515625" style="79" customWidth="1"/>
    <col min="1286" max="1286" width="7.7109375" style="79" customWidth="1"/>
    <col min="1287" max="1287" width="9.42578125" style="79" customWidth="1"/>
    <col min="1288" max="1292" width="9.140625" style="79"/>
    <col min="1293" max="1293" width="19.85546875" style="79" customWidth="1"/>
    <col min="1294" max="1528" width="9.140625" style="79"/>
    <col min="1529" max="1529" width="14.5703125" style="79" customWidth="1"/>
    <col min="1530" max="1530" width="22.85546875" style="79" customWidth="1"/>
    <col min="1531" max="1531" width="10.5703125" style="79" customWidth="1"/>
    <col min="1532" max="1533" width="8.42578125" style="79" customWidth="1"/>
    <col min="1534" max="1534" width="9.42578125" style="79" customWidth="1"/>
    <col min="1535" max="1535" width="8.28515625" style="79" customWidth="1"/>
    <col min="1536" max="1536" width="8.42578125" style="79" customWidth="1"/>
    <col min="1537" max="1537" width="8" style="79" customWidth="1"/>
    <col min="1538" max="1538" width="7.7109375" style="79" customWidth="1"/>
    <col min="1539" max="1539" width="7.42578125" style="79" customWidth="1"/>
    <col min="1540" max="1540" width="8.5703125" style="79" customWidth="1"/>
    <col min="1541" max="1541" width="8.28515625" style="79" customWidth="1"/>
    <col min="1542" max="1542" width="7.7109375" style="79" customWidth="1"/>
    <col min="1543" max="1543" width="9.42578125" style="79" customWidth="1"/>
    <col min="1544" max="1548" width="9.140625" style="79"/>
    <col min="1549" max="1549" width="19.85546875" style="79" customWidth="1"/>
    <col min="1550" max="1784" width="9.140625" style="79"/>
    <col min="1785" max="1785" width="14.5703125" style="79" customWidth="1"/>
    <col min="1786" max="1786" width="22.85546875" style="79" customWidth="1"/>
    <col min="1787" max="1787" width="10.5703125" style="79" customWidth="1"/>
    <col min="1788" max="1789" width="8.42578125" style="79" customWidth="1"/>
    <col min="1790" max="1790" width="9.42578125" style="79" customWidth="1"/>
    <col min="1791" max="1791" width="8.28515625" style="79" customWidth="1"/>
    <col min="1792" max="1792" width="8.42578125" style="79" customWidth="1"/>
    <col min="1793" max="1793" width="8" style="79" customWidth="1"/>
    <col min="1794" max="1794" width="7.7109375" style="79" customWidth="1"/>
    <col min="1795" max="1795" width="7.42578125" style="79" customWidth="1"/>
    <col min="1796" max="1796" width="8.5703125" style="79" customWidth="1"/>
    <col min="1797" max="1797" width="8.28515625" style="79" customWidth="1"/>
    <col min="1798" max="1798" width="7.7109375" style="79" customWidth="1"/>
    <col min="1799" max="1799" width="9.42578125" style="79" customWidth="1"/>
    <col min="1800" max="1804" width="9.140625" style="79"/>
    <col min="1805" max="1805" width="19.85546875" style="79" customWidth="1"/>
    <col min="1806" max="2040" width="9.140625" style="79"/>
    <col min="2041" max="2041" width="14.5703125" style="79" customWidth="1"/>
    <col min="2042" max="2042" width="22.85546875" style="79" customWidth="1"/>
    <col min="2043" max="2043" width="10.5703125" style="79" customWidth="1"/>
    <col min="2044" max="2045" width="8.42578125" style="79" customWidth="1"/>
    <col min="2046" max="2046" width="9.42578125" style="79" customWidth="1"/>
    <col min="2047" max="2047" width="8.28515625" style="79" customWidth="1"/>
    <col min="2048" max="2048" width="8.42578125" style="79" customWidth="1"/>
    <col min="2049" max="2049" width="8" style="79" customWidth="1"/>
    <col min="2050" max="2050" width="7.7109375" style="79" customWidth="1"/>
    <col min="2051" max="2051" width="7.42578125" style="79" customWidth="1"/>
    <col min="2052" max="2052" width="8.5703125" style="79" customWidth="1"/>
    <col min="2053" max="2053" width="8.28515625" style="79" customWidth="1"/>
    <col min="2054" max="2054" width="7.7109375" style="79" customWidth="1"/>
    <col min="2055" max="2055" width="9.42578125" style="79" customWidth="1"/>
    <col min="2056" max="2060" width="9.140625" style="79"/>
    <col min="2061" max="2061" width="19.85546875" style="79" customWidth="1"/>
    <col min="2062" max="2296" width="9.140625" style="79"/>
    <col min="2297" max="2297" width="14.5703125" style="79" customWidth="1"/>
    <col min="2298" max="2298" width="22.85546875" style="79" customWidth="1"/>
    <col min="2299" max="2299" width="10.5703125" style="79" customWidth="1"/>
    <col min="2300" max="2301" width="8.42578125" style="79" customWidth="1"/>
    <col min="2302" max="2302" width="9.42578125" style="79" customWidth="1"/>
    <col min="2303" max="2303" width="8.28515625" style="79" customWidth="1"/>
    <col min="2304" max="2304" width="8.42578125" style="79" customWidth="1"/>
    <col min="2305" max="2305" width="8" style="79" customWidth="1"/>
    <col min="2306" max="2306" width="7.7109375" style="79" customWidth="1"/>
    <col min="2307" max="2307" width="7.42578125" style="79" customWidth="1"/>
    <col min="2308" max="2308" width="8.5703125" style="79" customWidth="1"/>
    <col min="2309" max="2309" width="8.28515625" style="79" customWidth="1"/>
    <col min="2310" max="2310" width="7.7109375" style="79" customWidth="1"/>
    <col min="2311" max="2311" width="9.42578125" style="79" customWidth="1"/>
    <col min="2312" max="2316" width="9.140625" style="79"/>
    <col min="2317" max="2317" width="19.85546875" style="79" customWidth="1"/>
    <col min="2318" max="2552" width="9.140625" style="79"/>
    <col min="2553" max="2553" width="14.5703125" style="79" customWidth="1"/>
    <col min="2554" max="2554" width="22.85546875" style="79" customWidth="1"/>
    <col min="2555" max="2555" width="10.5703125" style="79" customWidth="1"/>
    <col min="2556" max="2557" width="8.42578125" style="79" customWidth="1"/>
    <col min="2558" max="2558" width="9.42578125" style="79" customWidth="1"/>
    <col min="2559" max="2559" width="8.28515625" style="79" customWidth="1"/>
    <col min="2560" max="2560" width="8.42578125" style="79" customWidth="1"/>
    <col min="2561" max="2561" width="8" style="79" customWidth="1"/>
    <col min="2562" max="2562" width="7.7109375" style="79" customWidth="1"/>
    <col min="2563" max="2563" width="7.42578125" style="79" customWidth="1"/>
    <col min="2564" max="2564" width="8.5703125" style="79" customWidth="1"/>
    <col min="2565" max="2565" width="8.28515625" style="79" customWidth="1"/>
    <col min="2566" max="2566" width="7.7109375" style="79" customWidth="1"/>
    <col min="2567" max="2567" width="9.42578125" style="79" customWidth="1"/>
    <col min="2568" max="2572" width="9.140625" style="79"/>
    <col min="2573" max="2573" width="19.85546875" style="79" customWidth="1"/>
    <col min="2574" max="2808" width="9.140625" style="79"/>
    <col min="2809" max="2809" width="14.5703125" style="79" customWidth="1"/>
    <col min="2810" max="2810" width="22.85546875" style="79" customWidth="1"/>
    <col min="2811" max="2811" width="10.5703125" style="79" customWidth="1"/>
    <col min="2812" max="2813" width="8.42578125" style="79" customWidth="1"/>
    <col min="2814" max="2814" width="9.42578125" style="79" customWidth="1"/>
    <col min="2815" max="2815" width="8.28515625" style="79" customWidth="1"/>
    <col min="2816" max="2816" width="8.42578125" style="79" customWidth="1"/>
    <col min="2817" max="2817" width="8" style="79" customWidth="1"/>
    <col min="2818" max="2818" width="7.7109375" style="79" customWidth="1"/>
    <col min="2819" max="2819" width="7.42578125" style="79" customWidth="1"/>
    <col min="2820" max="2820" width="8.5703125" style="79" customWidth="1"/>
    <col min="2821" max="2821" width="8.28515625" style="79" customWidth="1"/>
    <col min="2822" max="2822" width="7.7109375" style="79" customWidth="1"/>
    <col min="2823" max="2823" width="9.42578125" style="79" customWidth="1"/>
    <col min="2824" max="2828" width="9.140625" style="79"/>
    <col min="2829" max="2829" width="19.85546875" style="79" customWidth="1"/>
    <col min="2830" max="3064" width="9.140625" style="79"/>
    <col min="3065" max="3065" width="14.5703125" style="79" customWidth="1"/>
    <col min="3066" max="3066" width="22.85546875" style="79" customWidth="1"/>
    <col min="3067" max="3067" width="10.5703125" style="79" customWidth="1"/>
    <col min="3068" max="3069" width="8.42578125" style="79" customWidth="1"/>
    <col min="3070" max="3070" width="9.42578125" style="79" customWidth="1"/>
    <col min="3071" max="3071" width="8.28515625" style="79" customWidth="1"/>
    <col min="3072" max="3072" width="8.42578125" style="79" customWidth="1"/>
    <col min="3073" max="3073" width="8" style="79" customWidth="1"/>
    <col min="3074" max="3074" width="7.7109375" style="79" customWidth="1"/>
    <col min="3075" max="3075" width="7.42578125" style="79" customWidth="1"/>
    <col min="3076" max="3076" width="8.5703125" style="79" customWidth="1"/>
    <col min="3077" max="3077" width="8.28515625" style="79" customWidth="1"/>
    <col min="3078" max="3078" width="7.7109375" style="79" customWidth="1"/>
    <col min="3079" max="3079" width="9.42578125" style="79" customWidth="1"/>
    <col min="3080" max="3084" width="9.140625" style="79"/>
    <col min="3085" max="3085" width="19.85546875" style="79" customWidth="1"/>
    <col min="3086" max="3320" width="9.140625" style="79"/>
    <col min="3321" max="3321" width="14.5703125" style="79" customWidth="1"/>
    <col min="3322" max="3322" width="22.85546875" style="79" customWidth="1"/>
    <col min="3323" max="3323" width="10.5703125" style="79" customWidth="1"/>
    <col min="3324" max="3325" width="8.42578125" style="79" customWidth="1"/>
    <col min="3326" max="3326" width="9.42578125" style="79" customWidth="1"/>
    <col min="3327" max="3327" width="8.28515625" style="79" customWidth="1"/>
    <col min="3328" max="3328" width="8.42578125" style="79" customWidth="1"/>
    <col min="3329" max="3329" width="8" style="79" customWidth="1"/>
    <col min="3330" max="3330" width="7.7109375" style="79" customWidth="1"/>
    <col min="3331" max="3331" width="7.42578125" style="79" customWidth="1"/>
    <col min="3332" max="3332" width="8.5703125" style="79" customWidth="1"/>
    <col min="3333" max="3333" width="8.28515625" style="79" customWidth="1"/>
    <col min="3334" max="3334" width="7.7109375" style="79" customWidth="1"/>
    <col min="3335" max="3335" width="9.42578125" style="79" customWidth="1"/>
    <col min="3336" max="3340" width="9.140625" style="79"/>
    <col min="3341" max="3341" width="19.85546875" style="79" customWidth="1"/>
    <col min="3342" max="3576" width="9.140625" style="79"/>
    <col min="3577" max="3577" width="14.5703125" style="79" customWidth="1"/>
    <col min="3578" max="3578" width="22.85546875" style="79" customWidth="1"/>
    <col min="3579" max="3579" width="10.5703125" style="79" customWidth="1"/>
    <col min="3580" max="3581" width="8.42578125" style="79" customWidth="1"/>
    <col min="3582" max="3582" width="9.42578125" style="79" customWidth="1"/>
    <col min="3583" max="3583" width="8.28515625" style="79" customWidth="1"/>
    <col min="3584" max="3584" width="8.42578125" style="79" customWidth="1"/>
    <col min="3585" max="3585" width="8" style="79" customWidth="1"/>
    <col min="3586" max="3586" width="7.7109375" style="79" customWidth="1"/>
    <col min="3587" max="3587" width="7.42578125" style="79" customWidth="1"/>
    <col min="3588" max="3588" width="8.5703125" style="79" customWidth="1"/>
    <col min="3589" max="3589" width="8.28515625" style="79" customWidth="1"/>
    <col min="3590" max="3590" width="7.7109375" style="79" customWidth="1"/>
    <col min="3591" max="3591" width="9.42578125" style="79" customWidth="1"/>
    <col min="3592" max="3596" width="9.140625" style="79"/>
    <col min="3597" max="3597" width="19.85546875" style="79" customWidth="1"/>
    <col min="3598" max="3832" width="9.140625" style="79"/>
    <col min="3833" max="3833" width="14.5703125" style="79" customWidth="1"/>
    <col min="3834" max="3834" width="22.85546875" style="79" customWidth="1"/>
    <col min="3835" max="3835" width="10.5703125" style="79" customWidth="1"/>
    <col min="3836" max="3837" width="8.42578125" style="79" customWidth="1"/>
    <col min="3838" max="3838" width="9.42578125" style="79" customWidth="1"/>
    <col min="3839" max="3839" width="8.28515625" style="79" customWidth="1"/>
    <col min="3840" max="3840" width="8.42578125" style="79" customWidth="1"/>
    <col min="3841" max="3841" width="8" style="79" customWidth="1"/>
    <col min="3842" max="3842" width="7.7109375" style="79" customWidth="1"/>
    <col min="3843" max="3843" width="7.42578125" style="79" customWidth="1"/>
    <col min="3844" max="3844" width="8.5703125" style="79" customWidth="1"/>
    <col min="3845" max="3845" width="8.28515625" style="79" customWidth="1"/>
    <col min="3846" max="3846" width="7.7109375" style="79" customWidth="1"/>
    <col min="3847" max="3847" width="9.42578125" style="79" customWidth="1"/>
    <col min="3848" max="3852" width="9.140625" style="79"/>
    <col min="3853" max="3853" width="19.85546875" style="79" customWidth="1"/>
    <col min="3854" max="4088" width="9.140625" style="79"/>
    <col min="4089" max="4089" width="14.5703125" style="79" customWidth="1"/>
    <col min="4090" max="4090" width="22.85546875" style="79" customWidth="1"/>
    <col min="4091" max="4091" width="10.5703125" style="79" customWidth="1"/>
    <col min="4092" max="4093" width="8.42578125" style="79" customWidth="1"/>
    <col min="4094" max="4094" width="9.42578125" style="79" customWidth="1"/>
    <col min="4095" max="4095" width="8.28515625" style="79" customWidth="1"/>
    <col min="4096" max="4096" width="8.42578125" style="79" customWidth="1"/>
    <col min="4097" max="4097" width="8" style="79" customWidth="1"/>
    <col min="4098" max="4098" width="7.7109375" style="79" customWidth="1"/>
    <col min="4099" max="4099" width="7.42578125" style="79" customWidth="1"/>
    <col min="4100" max="4100" width="8.5703125" style="79" customWidth="1"/>
    <col min="4101" max="4101" width="8.28515625" style="79" customWidth="1"/>
    <col min="4102" max="4102" width="7.7109375" style="79" customWidth="1"/>
    <col min="4103" max="4103" width="9.42578125" style="79" customWidth="1"/>
    <col min="4104" max="4108" width="9.140625" style="79"/>
    <col min="4109" max="4109" width="19.85546875" style="79" customWidth="1"/>
    <col min="4110" max="4344" width="9.140625" style="79"/>
    <col min="4345" max="4345" width="14.5703125" style="79" customWidth="1"/>
    <col min="4346" max="4346" width="22.85546875" style="79" customWidth="1"/>
    <col min="4347" max="4347" width="10.5703125" style="79" customWidth="1"/>
    <col min="4348" max="4349" width="8.42578125" style="79" customWidth="1"/>
    <col min="4350" max="4350" width="9.42578125" style="79" customWidth="1"/>
    <col min="4351" max="4351" width="8.28515625" style="79" customWidth="1"/>
    <col min="4352" max="4352" width="8.42578125" style="79" customWidth="1"/>
    <col min="4353" max="4353" width="8" style="79" customWidth="1"/>
    <col min="4354" max="4354" width="7.7109375" style="79" customWidth="1"/>
    <col min="4355" max="4355" width="7.42578125" style="79" customWidth="1"/>
    <col min="4356" max="4356" width="8.5703125" style="79" customWidth="1"/>
    <col min="4357" max="4357" width="8.28515625" style="79" customWidth="1"/>
    <col min="4358" max="4358" width="7.7109375" style="79" customWidth="1"/>
    <col min="4359" max="4359" width="9.42578125" style="79" customWidth="1"/>
    <col min="4360" max="4364" width="9.140625" style="79"/>
    <col min="4365" max="4365" width="19.85546875" style="79" customWidth="1"/>
    <col min="4366" max="4600" width="9.140625" style="79"/>
    <col min="4601" max="4601" width="14.5703125" style="79" customWidth="1"/>
    <col min="4602" max="4602" width="22.85546875" style="79" customWidth="1"/>
    <col min="4603" max="4603" width="10.5703125" style="79" customWidth="1"/>
    <col min="4604" max="4605" width="8.42578125" style="79" customWidth="1"/>
    <col min="4606" max="4606" width="9.42578125" style="79" customWidth="1"/>
    <col min="4607" max="4607" width="8.28515625" style="79" customWidth="1"/>
    <col min="4608" max="4608" width="8.42578125" style="79" customWidth="1"/>
    <col min="4609" max="4609" width="8" style="79" customWidth="1"/>
    <col min="4610" max="4610" width="7.7109375" style="79" customWidth="1"/>
    <col min="4611" max="4611" width="7.42578125" style="79" customWidth="1"/>
    <col min="4612" max="4612" width="8.5703125" style="79" customWidth="1"/>
    <col min="4613" max="4613" width="8.28515625" style="79" customWidth="1"/>
    <col min="4614" max="4614" width="7.7109375" style="79" customWidth="1"/>
    <col min="4615" max="4615" width="9.42578125" style="79" customWidth="1"/>
    <col min="4616" max="4620" width="9.140625" style="79"/>
    <col min="4621" max="4621" width="19.85546875" style="79" customWidth="1"/>
    <col min="4622" max="4856" width="9.140625" style="79"/>
    <col min="4857" max="4857" width="14.5703125" style="79" customWidth="1"/>
    <col min="4858" max="4858" width="22.85546875" style="79" customWidth="1"/>
    <col min="4859" max="4859" width="10.5703125" style="79" customWidth="1"/>
    <col min="4860" max="4861" width="8.42578125" style="79" customWidth="1"/>
    <col min="4862" max="4862" width="9.42578125" style="79" customWidth="1"/>
    <col min="4863" max="4863" width="8.28515625" style="79" customWidth="1"/>
    <col min="4864" max="4864" width="8.42578125" style="79" customWidth="1"/>
    <col min="4865" max="4865" width="8" style="79" customWidth="1"/>
    <col min="4866" max="4866" width="7.7109375" style="79" customWidth="1"/>
    <col min="4867" max="4867" width="7.42578125" style="79" customWidth="1"/>
    <col min="4868" max="4868" width="8.5703125" style="79" customWidth="1"/>
    <col min="4869" max="4869" width="8.28515625" style="79" customWidth="1"/>
    <col min="4870" max="4870" width="7.7109375" style="79" customWidth="1"/>
    <col min="4871" max="4871" width="9.42578125" style="79" customWidth="1"/>
    <col min="4872" max="4876" width="9.140625" style="79"/>
    <col min="4877" max="4877" width="19.85546875" style="79" customWidth="1"/>
    <col min="4878" max="5112" width="9.140625" style="79"/>
    <col min="5113" max="5113" width="14.5703125" style="79" customWidth="1"/>
    <col min="5114" max="5114" width="22.85546875" style="79" customWidth="1"/>
    <col min="5115" max="5115" width="10.5703125" style="79" customWidth="1"/>
    <col min="5116" max="5117" width="8.42578125" style="79" customWidth="1"/>
    <col min="5118" max="5118" width="9.42578125" style="79" customWidth="1"/>
    <col min="5119" max="5119" width="8.28515625" style="79" customWidth="1"/>
    <col min="5120" max="5120" width="8.42578125" style="79" customWidth="1"/>
    <col min="5121" max="5121" width="8" style="79" customWidth="1"/>
    <col min="5122" max="5122" width="7.7109375" style="79" customWidth="1"/>
    <col min="5123" max="5123" width="7.42578125" style="79" customWidth="1"/>
    <col min="5124" max="5124" width="8.5703125" style="79" customWidth="1"/>
    <col min="5125" max="5125" width="8.28515625" style="79" customWidth="1"/>
    <col min="5126" max="5126" width="7.7109375" style="79" customWidth="1"/>
    <col min="5127" max="5127" width="9.42578125" style="79" customWidth="1"/>
    <col min="5128" max="5132" width="9.140625" style="79"/>
    <col min="5133" max="5133" width="19.85546875" style="79" customWidth="1"/>
    <col min="5134" max="5368" width="9.140625" style="79"/>
    <col min="5369" max="5369" width="14.5703125" style="79" customWidth="1"/>
    <col min="5370" max="5370" width="22.85546875" style="79" customWidth="1"/>
    <col min="5371" max="5371" width="10.5703125" style="79" customWidth="1"/>
    <col min="5372" max="5373" width="8.42578125" style="79" customWidth="1"/>
    <col min="5374" max="5374" width="9.42578125" style="79" customWidth="1"/>
    <col min="5375" max="5375" width="8.28515625" style="79" customWidth="1"/>
    <col min="5376" max="5376" width="8.42578125" style="79" customWidth="1"/>
    <col min="5377" max="5377" width="8" style="79" customWidth="1"/>
    <col min="5378" max="5378" width="7.7109375" style="79" customWidth="1"/>
    <col min="5379" max="5379" width="7.42578125" style="79" customWidth="1"/>
    <col min="5380" max="5380" width="8.5703125" style="79" customWidth="1"/>
    <col min="5381" max="5381" width="8.28515625" style="79" customWidth="1"/>
    <col min="5382" max="5382" width="7.7109375" style="79" customWidth="1"/>
    <col min="5383" max="5383" width="9.42578125" style="79" customWidth="1"/>
    <col min="5384" max="5388" width="9.140625" style="79"/>
    <col min="5389" max="5389" width="19.85546875" style="79" customWidth="1"/>
    <col min="5390" max="5624" width="9.140625" style="79"/>
    <col min="5625" max="5625" width="14.5703125" style="79" customWidth="1"/>
    <col min="5626" max="5626" width="22.85546875" style="79" customWidth="1"/>
    <col min="5627" max="5627" width="10.5703125" style="79" customWidth="1"/>
    <col min="5628" max="5629" width="8.42578125" style="79" customWidth="1"/>
    <col min="5630" max="5630" width="9.42578125" style="79" customWidth="1"/>
    <col min="5631" max="5631" width="8.28515625" style="79" customWidth="1"/>
    <col min="5632" max="5632" width="8.42578125" style="79" customWidth="1"/>
    <col min="5633" max="5633" width="8" style="79" customWidth="1"/>
    <col min="5634" max="5634" width="7.7109375" style="79" customWidth="1"/>
    <col min="5635" max="5635" width="7.42578125" style="79" customWidth="1"/>
    <col min="5636" max="5636" width="8.5703125" style="79" customWidth="1"/>
    <col min="5637" max="5637" width="8.28515625" style="79" customWidth="1"/>
    <col min="5638" max="5638" width="7.7109375" style="79" customWidth="1"/>
    <col min="5639" max="5639" width="9.42578125" style="79" customWidth="1"/>
    <col min="5640" max="5644" width="9.140625" style="79"/>
    <col min="5645" max="5645" width="19.85546875" style="79" customWidth="1"/>
    <col min="5646" max="5880" width="9.140625" style="79"/>
    <col min="5881" max="5881" width="14.5703125" style="79" customWidth="1"/>
    <col min="5882" max="5882" width="22.85546875" style="79" customWidth="1"/>
    <col min="5883" max="5883" width="10.5703125" style="79" customWidth="1"/>
    <col min="5884" max="5885" width="8.42578125" style="79" customWidth="1"/>
    <col min="5886" max="5886" width="9.42578125" style="79" customWidth="1"/>
    <col min="5887" max="5887" width="8.28515625" style="79" customWidth="1"/>
    <col min="5888" max="5888" width="8.42578125" style="79" customWidth="1"/>
    <col min="5889" max="5889" width="8" style="79" customWidth="1"/>
    <col min="5890" max="5890" width="7.7109375" style="79" customWidth="1"/>
    <col min="5891" max="5891" width="7.42578125" style="79" customWidth="1"/>
    <col min="5892" max="5892" width="8.5703125" style="79" customWidth="1"/>
    <col min="5893" max="5893" width="8.28515625" style="79" customWidth="1"/>
    <col min="5894" max="5894" width="7.7109375" style="79" customWidth="1"/>
    <col min="5895" max="5895" width="9.42578125" style="79" customWidth="1"/>
    <col min="5896" max="5900" width="9.140625" style="79"/>
    <col min="5901" max="5901" width="19.85546875" style="79" customWidth="1"/>
    <col min="5902" max="6136" width="9.140625" style="79"/>
    <col min="6137" max="6137" width="14.5703125" style="79" customWidth="1"/>
    <col min="6138" max="6138" width="22.85546875" style="79" customWidth="1"/>
    <col min="6139" max="6139" width="10.5703125" style="79" customWidth="1"/>
    <col min="6140" max="6141" width="8.42578125" style="79" customWidth="1"/>
    <col min="6142" max="6142" width="9.42578125" style="79" customWidth="1"/>
    <col min="6143" max="6143" width="8.28515625" style="79" customWidth="1"/>
    <col min="6144" max="6144" width="8.42578125" style="79" customWidth="1"/>
    <col min="6145" max="6145" width="8" style="79" customWidth="1"/>
    <col min="6146" max="6146" width="7.7109375" style="79" customWidth="1"/>
    <col min="6147" max="6147" width="7.42578125" style="79" customWidth="1"/>
    <col min="6148" max="6148" width="8.5703125" style="79" customWidth="1"/>
    <col min="6149" max="6149" width="8.28515625" style="79" customWidth="1"/>
    <col min="6150" max="6150" width="7.7109375" style="79" customWidth="1"/>
    <col min="6151" max="6151" width="9.42578125" style="79" customWidth="1"/>
    <col min="6152" max="6156" width="9.140625" style="79"/>
    <col min="6157" max="6157" width="19.85546875" style="79" customWidth="1"/>
    <col min="6158" max="6392" width="9.140625" style="79"/>
    <col min="6393" max="6393" width="14.5703125" style="79" customWidth="1"/>
    <col min="6394" max="6394" width="22.85546875" style="79" customWidth="1"/>
    <col min="6395" max="6395" width="10.5703125" style="79" customWidth="1"/>
    <col min="6396" max="6397" width="8.42578125" style="79" customWidth="1"/>
    <col min="6398" max="6398" width="9.42578125" style="79" customWidth="1"/>
    <col min="6399" max="6399" width="8.28515625" style="79" customWidth="1"/>
    <col min="6400" max="6400" width="8.42578125" style="79" customWidth="1"/>
    <col min="6401" max="6401" width="8" style="79" customWidth="1"/>
    <col min="6402" max="6402" width="7.7109375" style="79" customWidth="1"/>
    <col min="6403" max="6403" width="7.42578125" style="79" customWidth="1"/>
    <col min="6404" max="6404" width="8.5703125" style="79" customWidth="1"/>
    <col min="6405" max="6405" width="8.28515625" style="79" customWidth="1"/>
    <col min="6406" max="6406" width="7.7109375" style="79" customWidth="1"/>
    <col min="6407" max="6407" width="9.42578125" style="79" customWidth="1"/>
    <col min="6408" max="6412" width="9.140625" style="79"/>
    <col min="6413" max="6413" width="19.85546875" style="79" customWidth="1"/>
    <col min="6414" max="6648" width="9.140625" style="79"/>
    <col min="6649" max="6649" width="14.5703125" style="79" customWidth="1"/>
    <col min="6650" max="6650" width="22.85546875" style="79" customWidth="1"/>
    <col min="6651" max="6651" width="10.5703125" style="79" customWidth="1"/>
    <col min="6652" max="6653" width="8.42578125" style="79" customWidth="1"/>
    <col min="6654" max="6654" width="9.42578125" style="79" customWidth="1"/>
    <col min="6655" max="6655" width="8.28515625" style="79" customWidth="1"/>
    <col min="6656" max="6656" width="8.42578125" style="79" customWidth="1"/>
    <col min="6657" max="6657" width="8" style="79" customWidth="1"/>
    <col min="6658" max="6658" width="7.7109375" style="79" customWidth="1"/>
    <col min="6659" max="6659" width="7.42578125" style="79" customWidth="1"/>
    <col min="6660" max="6660" width="8.5703125" style="79" customWidth="1"/>
    <col min="6661" max="6661" width="8.28515625" style="79" customWidth="1"/>
    <col min="6662" max="6662" width="7.7109375" style="79" customWidth="1"/>
    <col min="6663" max="6663" width="9.42578125" style="79" customWidth="1"/>
    <col min="6664" max="6668" width="9.140625" style="79"/>
    <col min="6669" max="6669" width="19.85546875" style="79" customWidth="1"/>
    <col min="6670" max="6904" width="9.140625" style="79"/>
    <col min="6905" max="6905" width="14.5703125" style="79" customWidth="1"/>
    <col min="6906" max="6906" width="22.85546875" style="79" customWidth="1"/>
    <col min="6907" max="6907" width="10.5703125" style="79" customWidth="1"/>
    <col min="6908" max="6909" width="8.42578125" style="79" customWidth="1"/>
    <col min="6910" max="6910" width="9.42578125" style="79" customWidth="1"/>
    <col min="6911" max="6911" width="8.28515625" style="79" customWidth="1"/>
    <col min="6912" max="6912" width="8.42578125" style="79" customWidth="1"/>
    <col min="6913" max="6913" width="8" style="79" customWidth="1"/>
    <col min="6914" max="6914" width="7.7109375" style="79" customWidth="1"/>
    <col min="6915" max="6915" width="7.42578125" style="79" customWidth="1"/>
    <col min="6916" max="6916" width="8.5703125" style="79" customWidth="1"/>
    <col min="6917" max="6917" width="8.28515625" style="79" customWidth="1"/>
    <col min="6918" max="6918" width="7.7109375" style="79" customWidth="1"/>
    <col min="6919" max="6919" width="9.42578125" style="79" customWidth="1"/>
    <col min="6920" max="6924" width="9.140625" style="79"/>
    <col min="6925" max="6925" width="19.85546875" style="79" customWidth="1"/>
    <col min="6926" max="7160" width="9.140625" style="79"/>
    <col min="7161" max="7161" width="14.5703125" style="79" customWidth="1"/>
    <col min="7162" max="7162" width="22.85546875" style="79" customWidth="1"/>
    <col min="7163" max="7163" width="10.5703125" style="79" customWidth="1"/>
    <col min="7164" max="7165" width="8.42578125" style="79" customWidth="1"/>
    <col min="7166" max="7166" width="9.42578125" style="79" customWidth="1"/>
    <col min="7167" max="7167" width="8.28515625" style="79" customWidth="1"/>
    <col min="7168" max="7168" width="8.42578125" style="79" customWidth="1"/>
    <col min="7169" max="7169" width="8" style="79" customWidth="1"/>
    <col min="7170" max="7170" width="7.7109375" style="79" customWidth="1"/>
    <col min="7171" max="7171" width="7.42578125" style="79" customWidth="1"/>
    <col min="7172" max="7172" width="8.5703125" style="79" customWidth="1"/>
    <col min="7173" max="7173" width="8.28515625" style="79" customWidth="1"/>
    <col min="7174" max="7174" width="7.7109375" style="79" customWidth="1"/>
    <col min="7175" max="7175" width="9.42578125" style="79" customWidth="1"/>
    <col min="7176" max="7180" width="9.140625" style="79"/>
    <col min="7181" max="7181" width="19.85546875" style="79" customWidth="1"/>
    <col min="7182" max="7416" width="9.140625" style="79"/>
    <col min="7417" max="7417" width="14.5703125" style="79" customWidth="1"/>
    <col min="7418" max="7418" width="22.85546875" style="79" customWidth="1"/>
    <col min="7419" max="7419" width="10.5703125" style="79" customWidth="1"/>
    <col min="7420" max="7421" width="8.42578125" style="79" customWidth="1"/>
    <col min="7422" max="7422" width="9.42578125" style="79" customWidth="1"/>
    <col min="7423" max="7423" width="8.28515625" style="79" customWidth="1"/>
    <col min="7424" max="7424" width="8.42578125" style="79" customWidth="1"/>
    <col min="7425" max="7425" width="8" style="79" customWidth="1"/>
    <col min="7426" max="7426" width="7.7109375" style="79" customWidth="1"/>
    <col min="7427" max="7427" width="7.42578125" style="79" customWidth="1"/>
    <col min="7428" max="7428" width="8.5703125" style="79" customWidth="1"/>
    <col min="7429" max="7429" width="8.28515625" style="79" customWidth="1"/>
    <col min="7430" max="7430" width="7.7109375" style="79" customWidth="1"/>
    <col min="7431" max="7431" width="9.42578125" style="79" customWidth="1"/>
    <col min="7432" max="7436" width="9.140625" style="79"/>
    <col min="7437" max="7437" width="19.85546875" style="79" customWidth="1"/>
    <col min="7438" max="7672" width="9.140625" style="79"/>
    <col min="7673" max="7673" width="14.5703125" style="79" customWidth="1"/>
    <col min="7674" max="7674" width="22.85546875" style="79" customWidth="1"/>
    <col min="7675" max="7675" width="10.5703125" style="79" customWidth="1"/>
    <col min="7676" max="7677" width="8.42578125" style="79" customWidth="1"/>
    <col min="7678" max="7678" width="9.42578125" style="79" customWidth="1"/>
    <col min="7679" max="7679" width="8.28515625" style="79" customWidth="1"/>
    <col min="7680" max="7680" width="8.42578125" style="79" customWidth="1"/>
    <col min="7681" max="7681" width="8" style="79" customWidth="1"/>
    <col min="7682" max="7682" width="7.7109375" style="79" customWidth="1"/>
    <col min="7683" max="7683" width="7.42578125" style="79" customWidth="1"/>
    <col min="7684" max="7684" width="8.5703125" style="79" customWidth="1"/>
    <col min="7685" max="7685" width="8.28515625" style="79" customWidth="1"/>
    <col min="7686" max="7686" width="7.7109375" style="79" customWidth="1"/>
    <col min="7687" max="7687" width="9.42578125" style="79" customWidth="1"/>
    <col min="7688" max="7692" width="9.140625" style="79"/>
    <col min="7693" max="7693" width="19.85546875" style="79" customWidth="1"/>
    <col min="7694" max="7928" width="9.140625" style="79"/>
    <col min="7929" max="7929" width="14.5703125" style="79" customWidth="1"/>
    <col min="7930" max="7930" width="22.85546875" style="79" customWidth="1"/>
    <col min="7931" max="7931" width="10.5703125" style="79" customWidth="1"/>
    <col min="7932" max="7933" width="8.42578125" style="79" customWidth="1"/>
    <col min="7934" max="7934" width="9.42578125" style="79" customWidth="1"/>
    <col min="7935" max="7935" width="8.28515625" style="79" customWidth="1"/>
    <col min="7936" max="7936" width="8.42578125" style="79" customWidth="1"/>
    <col min="7937" max="7937" width="8" style="79" customWidth="1"/>
    <col min="7938" max="7938" width="7.7109375" style="79" customWidth="1"/>
    <col min="7939" max="7939" width="7.42578125" style="79" customWidth="1"/>
    <col min="7940" max="7940" width="8.5703125" style="79" customWidth="1"/>
    <col min="7941" max="7941" width="8.28515625" style="79" customWidth="1"/>
    <col min="7942" max="7942" width="7.7109375" style="79" customWidth="1"/>
    <col min="7943" max="7943" width="9.42578125" style="79" customWidth="1"/>
    <col min="7944" max="7948" width="9.140625" style="79"/>
    <col min="7949" max="7949" width="19.85546875" style="79" customWidth="1"/>
    <col min="7950" max="8184" width="9.140625" style="79"/>
    <col min="8185" max="8185" width="14.5703125" style="79" customWidth="1"/>
    <col min="8186" max="8186" width="22.85546875" style="79" customWidth="1"/>
    <col min="8187" max="8187" width="10.5703125" style="79" customWidth="1"/>
    <col min="8188" max="8189" width="8.42578125" style="79" customWidth="1"/>
    <col min="8190" max="8190" width="9.42578125" style="79" customWidth="1"/>
    <col min="8191" max="8191" width="8.28515625" style="79" customWidth="1"/>
    <col min="8192" max="8192" width="8.42578125" style="79" customWidth="1"/>
    <col min="8193" max="8193" width="8" style="79" customWidth="1"/>
    <col min="8194" max="8194" width="7.7109375" style="79" customWidth="1"/>
    <col min="8195" max="8195" width="7.42578125" style="79" customWidth="1"/>
    <col min="8196" max="8196" width="8.5703125" style="79" customWidth="1"/>
    <col min="8197" max="8197" width="8.28515625" style="79" customWidth="1"/>
    <col min="8198" max="8198" width="7.7109375" style="79" customWidth="1"/>
    <col min="8199" max="8199" width="9.42578125" style="79" customWidth="1"/>
    <col min="8200" max="8204" width="9.140625" style="79"/>
    <col min="8205" max="8205" width="19.85546875" style="79" customWidth="1"/>
    <col min="8206" max="8440" width="9.140625" style="79"/>
    <col min="8441" max="8441" width="14.5703125" style="79" customWidth="1"/>
    <col min="8442" max="8442" width="22.85546875" style="79" customWidth="1"/>
    <col min="8443" max="8443" width="10.5703125" style="79" customWidth="1"/>
    <col min="8444" max="8445" width="8.42578125" style="79" customWidth="1"/>
    <col min="8446" max="8446" width="9.42578125" style="79" customWidth="1"/>
    <col min="8447" max="8447" width="8.28515625" style="79" customWidth="1"/>
    <col min="8448" max="8448" width="8.42578125" style="79" customWidth="1"/>
    <col min="8449" max="8449" width="8" style="79" customWidth="1"/>
    <col min="8450" max="8450" width="7.7109375" style="79" customWidth="1"/>
    <col min="8451" max="8451" width="7.42578125" style="79" customWidth="1"/>
    <col min="8452" max="8452" width="8.5703125" style="79" customWidth="1"/>
    <col min="8453" max="8453" width="8.28515625" style="79" customWidth="1"/>
    <col min="8454" max="8454" width="7.7109375" style="79" customWidth="1"/>
    <col min="8455" max="8455" width="9.42578125" style="79" customWidth="1"/>
    <col min="8456" max="8460" width="9.140625" style="79"/>
    <col min="8461" max="8461" width="19.85546875" style="79" customWidth="1"/>
    <col min="8462" max="8696" width="9.140625" style="79"/>
    <col min="8697" max="8697" width="14.5703125" style="79" customWidth="1"/>
    <col min="8698" max="8698" width="22.85546875" style="79" customWidth="1"/>
    <col min="8699" max="8699" width="10.5703125" style="79" customWidth="1"/>
    <col min="8700" max="8701" width="8.42578125" style="79" customWidth="1"/>
    <col min="8702" max="8702" width="9.42578125" style="79" customWidth="1"/>
    <col min="8703" max="8703" width="8.28515625" style="79" customWidth="1"/>
    <col min="8704" max="8704" width="8.42578125" style="79" customWidth="1"/>
    <col min="8705" max="8705" width="8" style="79" customWidth="1"/>
    <col min="8706" max="8706" width="7.7109375" style="79" customWidth="1"/>
    <col min="8707" max="8707" width="7.42578125" style="79" customWidth="1"/>
    <col min="8708" max="8708" width="8.5703125" style="79" customWidth="1"/>
    <col min="8709" max="8709" width="8.28515625" style="79" customWidth="1"/>
    <col min="8710" max="8710" width="7.7109375" style="79" customWidth="1"/>
    <col min="8711" max="8711" width="9.42578125" style="79" customWidth="1"/>
    <col min="8712" max="8716" width="9.140625" style="79"/>
    <col min="8717" max="8717" width="19.85546875" style="79" customWidth="1"/>
    <col min="8718" max="8952" width="9.140625" style="79"/>
    <col min="8953" max="8953" width="14.5703125" style="79" customWidth="1"/>
    <col min="8954" max="8954" width="22.85546875" style="79" customWidth="1"/>
    <col min="8955" max="8955" width="10.5703125" style="79" customWidth="1"/>
    <col min="8956" max="8957" width="8.42578125" style="79" customWidth="1"/>
    <col min="8958" max="8958" width="9.42578125" style="79" customWidth="1"/>
    <col min="8959" max="8959" width="8.28515625" style="79" customWidth="1"/>
    <col min="8960" max="8960" width="8.42578125" style="79" customWidth="1"/>
    <col min="8961" max="8961" width="8" style="79" customWidth="1"/>
    <col min="8962" max="8962" width="7.7109375" style="79" customWidth="1"/>
    <col min="8963" max="8963" width="7.42578125" style="79" customWidth="1"/>
    <col min="8964" max="8964" width="8.5703125" style="79" customWidth="1"/>
    <col min="8965" max="8965" width="8.28515625" style="79" customWidth="1"/>
    <col min="8966" max="8966" width="7.7109375" style="79" customWidth="1"/>
    <col min="8967" max="8967" width="9.42578125" style="79" customWidth="1"/>
    <col min="8968" max="8972" width="9.140625" style="79"/>
    <col min="8973" max="8973" width="19.85546875" style="79" customWidth="1"/>
    <col min="8974" max="9208" width="9.140625" style="79"/>
    <col min="9209" max="9209" width="14.5703125" style="79" customWidth="1"/>
    <col min="9210" max="9210" width="22.85546875" style="79" customWidth="1"/>
    <col min="9211" max="9211" width="10.5703125" style="79" customWidth="1"/>
    <col min="9212" max="9213" width="8.42578125" style="79" customWidth="1"/>
    <col min="9214" max="9214" width="9.42578125" style="79" customWidth="1"/>
    <col min="9215" max="9215" width="8.28515625" style="79" customWidth="1"/>
    <col min="9216" max="9216" width="8.42578125" style="79" customWidth="1"/>
    <col min="9217" max="9217" width="8" style="79" customWidth="1"/>
    <col min="9218" max="9218" width="7.7109375" style="79" customWidth="1"/>
    <col min="9219" max="9219" width="7.42578125" style="79" customWidth="1"/>
    <col min="9220" max="9220" width="8.5703125" style="79" customWidth="1"/>
    <col min="9221" max="9221" width="8.28515625" style="79" customWidth="1"/>
    <col min="9222" max="9222" width="7.7109375" style="79" customWidth="1"/>
    <col min="9223" max="9223" width="9.42578125" style="79" customWidth="1"/>
    <col min="9224" max="9228" width="9.140625" style="79"/>
    <col min="9229" max="9229" width="19.85546875" style="79" customWidth="1"/>
    <col min="9230" max="9464" width="9.140625" style="79"/>
    <col min="9465" max="9465" width="14.5703125" style="79" customWidth="1"/>
    <col min="9466" max="9466" width="22.85546875" style="79" customWidth="1"/>
    <col min="9467" max="9467" width="10.5703125" style="79" customWidth="1"/>
    <col min="9468" max="9469" width="8.42578125" style="79" customWidth="1"/>
    <col min="9470" max="9470" width="9.42578125" style="79" customWidth="1"/>
    <col min="9471" max="9471" width="8.28515625" style="79" customWidth="1"/>
    <col min="9472" max="9472" width="8.42578125" style="79" customWidth="1"/>
    <col min="9473" max="9473" width="8" style="79" customWidth="1"/>
    <col min="9474" max="9474" width="7.7109375" style="79" customWidth="1"/>
    <col min="9475" max="9475" width="7.42578125" style="79" customWidth="1"/>
    <col min="9476" max="9476" width="8.5703125" style="79" customWidth="1"/>
    <col min="9477" max="9477" width="8.28515625" style="79" customWidth="1"/>
    <col min="9478" max="9478" width="7.7109375" style="79" customWidth="1"/>
    <col min="9479" max="9479" width="9.42578125" style="79" customWidth="1"/>
    <col min="9480" max="9484" width="9.140625" style="79"/>
    <col min="9485" max="9485" width="19.85546875" style="79" customWidth="1"/>
    <col min="9486" max="9720" width="9.140625" style="79"/>
    <col min="9721" max="9721" width="14.5703125" style="79" customWidth="1"/>
    <col min="9722" max="9722" width="22.85546875" style="79" customWidth="1"/>
    <col min="9723" max="9723" width="10.5703125" style="79" customWidth="1"/>
    <col min="9724" max="9725" width="8.42578125" style="79" customWidth="1"/>
    <col min="9726" max="9726" width="9.42578125" style="79" customWidth="1"/>
    <col min="9727" max="9727" width="8.28515625" style="79" customWidth="1"/>
    <col min="9728" max="9728" width="8.42578125" style="79" customWidth="1"/>
    <col min="9729" max="9729" width="8" style="79" customWidth="1"/>
    <col min="9730" max="9730" width="7.7109375" style="79" customWidth="1"/>
    <col min="9731" max="9731" width="7.42578125" style="79" customWidth="1"/>
    <col min="9732" max="9732" width="8.5703125" style="79" customWidth="1"/>
    <col min="9733" max="9733" width="8.28515625" style="79" customWidth="1"/>
    <col min="9734" max="9734" width="7.7109375" style="79" customWidth="1"/>
    <col min="9735" max="9735" width="9.42578125" style="79" customWidth="1"/>
    <col min="9736" max="9740" width="9.140625" style="79"/>
    <col min="9741" max="9741" width="19.85546875" style="79" customWidth="1"/>
    <col min="9742" max="9976" width="9.140625" style="79"/>
    <col min="9977" max="9977" width="14.5703125" style="79" customWidth="1"/>
    <col min="9978" max="9978" width="22.85546875" style="79" customWidth="1"/>
    <col min="9979" max="9979" width="10.5703125" style="79" customWidth="1"/>
    <col min="9980" max="9981" width="8.42578125" style="79" customWidth="1"/>
    <col min="9982" max="9982" width="9.42578125" style="79" customWidth="1"/>
    <col min="9983" max="9983" width="8.28515625" style="79" customWidth="1"/>
    <col min="9984" max="9984" width="8.42578125" style="79" customWidth="1"/>
    <col min="9985" max="9985" width="8" style="79" customWidth="1"/>
    <col min="9986" max="9986" width="7.7109375" style="79" customWidth="1"/>
    <col min="9987" max="9987" width="7.42578125" style="79" customWidth="1"/>
    <col min="9988" max="9988" width="8.5703125" style="79" customWidth="1"/>
    <col min="9989" max="9989" width="8.28515625" style="79" customWidth="1"/>
    <col min="9990" max="9990" width="7.7109375" style="79" customWidth="1"/>
    <col min="9991" max="9991" width="9.42578125" style="79" customWidth="1"/>
    <col min="9992" max="9996" width="9.140625" style="79"/>
    <col min="9997" max="9997" width="19.85546875" style="79" customWidth="1"/>
    <col min="9998" max="10232" width="9.140625" style="79"/>
    <col min="10233" max="10233" width="14.5703125" style="79" customWidth="1"/>
    <col min="10234" max="10234" width="22.85546875" style="79" customWidth="1"/>
    <col min="10235" max="10235" width="10.5703125" style="79" customWidth="1"/>
    <col min="10236" max="10237" width="8.42578125" style="79" customWidth="1"/>
    <col min="10238" max="10238" width="9.42578125" style="79" customWidth="1"/>
    <col min="10239" max="10239" width="8.28515625" style="79" customWidth="1"/>
    <col min="10240" max="10240" width="8.42578125" style="79" customWidth="1"/>
    <col min="10241" max="10241" width="8" style="79" customWidth="1"/>
    <col min="10242" max="10242" width="7.7109375" style="79" customWidth="1"/>
    <col min="10243" max="10243" width="7.42578125" style="79" customWidth="1"/>
    <col min="10244" max="10244" width="8.5703125" style="79" customWidth="1"/>
    <col min="10245" max="10245" width="8.28515625" style="79" customWidth="1"/>
    <col min="10246" max="10246" width="7.7109375" style="79" customWidth="1"/>
    <col min="10247" max="10247" width="9.42578125" style="79" customWidth="1"/>
    <col min="10248" max="10252" width="9.140625" style="79"/>
    <col min="10253" max="10253" width="19.85546875" style="79" customWidth="1"/>
    <col min="10254" max="10488" width="9.140625" style="79"/>
    <col min="10489" max="10489" width="14.5703125" style="79" customWidth="1"/>
    <col min="10490" max="10490" width="22.85546875" style="79" customWidth="1"/>
    <col min="10491" max="10491" width="10.5703125" style="79" customWidth="1"/>
    <col min="10492" max="10493" width="8.42578125" style="79" customWidth="1"/>
    <col min="10494" max="10494" width="9.42578125" style="79" customWidth="1"/>
    <col min="10495" max="10495" width="8.28515625" style="79" customWidth="1"/>
    <col min="10496" max="10496" width="8.42578125" style="79" customWidth="1"/>
    <col min="10497" max="10497" width="8" style="79" customWidth="1"/>
    <col min="10498" max="10498" width="7.7109375" style="79" customWidth="1"/>
    <col min="10499" max="10499" width="7.42578125" style="79" customWidth="1"/>
    <col min="10500" max="10500" width="8.5703125" style="79" customWidth="1"/>
    <col min="10501" max="10501" width="8.28515625" style="79" customWidth="1"/>
    <col min="10502" max="10502" width="7.7109375" style="79" customWidth="1"/>
    <col min="10503" max="10503" width="9.42578125" style="79" customWidth="1"/>
    <col min="10504" max="10508" width="9.140625" style="79"/>
    <col min="10509" max="10509" width="19.85546875" style="79" customWidth="1"/>
    <col min="10510" max="10744" width="9.140625" style="79"/>
    <col min="10745" max="10745" width="14.5703125" style="79" customWidth="1"/>
    <col min="10746" max="10746" width="22.85546875" style="79" customWidth="1"/>
    <col min="10747" max="10747" width="10.5703125" style="79" customWidth="1"/>
    <col min="10748" max="10749" width="8.42578125" style="79" customWidth="1"/>
    <col min="10750" max="10750" width="9.42578125" style="79" customWidth="1"/>
    <col min="10751" max="10751" width="8.28515625" style="79" customWidth="1"/>
    <col min="10752" max="10752" width="8.42578125" style="79" customWidth="1"/>
    <col min="10753" max="10753" width="8" style="79" customWidth="1"/>
    <col min="10754" max="10754" width="7.7109375" style="79" customWidth="1"/>
    <col min="10755" max="10755" width="7.42578125" style="79" customWidth="1"/>
    <col min="10756" max="10756" width="8.5703125" style="79" customWidth="1"/>
    <col min="10757" max="10757" width="8.28515625" style="79" customWidth="1"/>
    <col min="10758" max="10758" width="7.7109375" style="79" customWidth="1"/>
    <col min="10759" max="10759" width="9.42578125" style="79" customWidth="1"/>
    <col min="10760" max="10764" width="9.140625" style="79"/>
    <col min="10765" max="10765" width="19.85546875" style="79" customWidth="1"/>
    <col min="10766" max="11000" width="9.140625" style="79"/>
    <col min="11001" max="11001" width="14.5703125" style="79" customWidth="1"/>
    <col min="11002" max="11002" width="22.85546875" style="79" customWidth="1"/>
    <col min="11003" max="11003" width="10.5703125" style="79" customWidth="1"/>
    <col min="11004" max="11005" width="8.42578125" style="79" customWidth="1"/>
    <col min="11006" max="11006" width="9.42578125" style="79" customWidth="1"/>
    <col min="11007" max="11007" width="8.28515625" style="79" customWidth="1"/>
    <col min="11008" max="11008" width="8.42578125" style="79" customWidth="1"/>
    <col min="11009" max="11009" width="8" style="79" customWidth="1"/>
    <col min="11010" max="11010" width="7.7109375" style="79" customWidth="1"/>
    <col min="11011" max="11011" width="7.42578125" style="79" customWidth="1"/>
    <col min="11012" max="11012" width="8.5703125" style="79" customWidth="1"/>
    <col min="11013" max="11013" width="8.28515625" style="79" customWidth="1"/>
    <col min="11014" max="11014" width="7.7109375" style="79" customWidth="1"/>
    <col min="11015" max="11015" width="9.42578125" style="79" customWidth="1"/>
    <col min="11016" max="11020" width="9.140625" style="79"/>
    <col min="11021" max="11021" width="19.85546875" style="79" customWidth="1"/>
    <col min="11022" max="11256" width="9.140625" style="79"/>
    <col min="11257" max="11257" width="14.5703125" style="79" customWidth="1"/>
    <col min="11258" max="11258" width="22.85546875" style="79" customWidth="1"/>
    <col min="11259" max="11259" width="10.5703125" style="79" customWidth="1"/>
    <col min="11260" max="11261" width="8.42578125" style="79" customWidth="1"/>
    <col min="11262" max="11262" width="9.42578125" style="79" customWidth="1"/>
    <col min="11263" max="11263" width="8.28515625" style="79" customWidth="1"/>
    <col min="11264" max="11264" width="8.42578125" style="79" customWidth="1"/>
    <col min="11265" max="11265" width="8" style="79" customWidth="1"/>
    <col min="11266" max="11266" width="7.7109375" style="79" customWidth="1"/>
    <col min="11267" max="11267" width="7.42578125" style="79" customWidth="1"/>
    <col min="11268" max="11268" width="8.5703125" style="79" customWidth="1"/>
    <col min="11269" max="11269" width="8.28515625" style="79" customWidth="1"/>
    <col min="11270" max="11270" width="7.7109375" style="79" customWidth="1"/>
    <col min="11271" max="11271" width="9.42578125" style="79" customWidth="1"/>
    <col min="11272" max="11276" width="9.140625" style="79"/>
    <col min="11277" max="11277" width="19.85546875" style="79" customWidth="1"/>
    <col min="11278" max="11512" width="9.140625" style="79"/>
    <col min="11513" max="11513" width="14.5703125" style="79" customWidth="1"/>
    <col min="11514" max="11514" width="22.85546875" style="79" customWidth="1"/>
    <col min="11515" max="11515" width="10.5703125" style="79" customWidth="1"/>
    <col min="11516" max="11517" width="8.42578125" style="79" customWidth="1"/>
    <col min="11518" max="11518" width="9.42578125" style="79" customWidth="1"/>
    <col min="11519" max="11519" width="8.28515625" style="79" customWidth="1"/>
    <col min="11520" max="11520" width="8.42578125" style="79" customWidth="1"/>
    <col min="11521" max="11521" width="8" style="79" customWidth="1"/>
    <col min="11522" max="11522" width="7.7109375" style="79" customWidth="1"/>
    <col min="11523" max="11523" width="7.42578125" style="79" customWidth="1"/>
    <col min="11524" max="11524" width="8.5703125" style="79" customWidth="1"/>
    <col min="11525" max="11525" width="8.28515625" style="79" customWidth="1"/>
    <col min="11526" max="11526" width="7.7109375" style="79" customWidth="1"/>
    <col min="11527" max="11527" width="9.42578125" style="79" customWidth="1"/>
    <col min="11528" max="11532" width="9.140625" style="79"/>
    <col min="11533" max="11533" width="19.85546875" style="79" customWidth="1"/>
    <col min="11534" max="11768" width="9.140625" style="79"/>
    <col min="11769" max="11769" width="14.5703125" style="79" customWidth="1"/>
    <col min="11770" max="11770" width="22.85546875" style="79" customWidth="1"/>
    <col min="11771" max="11771" width="10.5703125" style="79" customWidth="1"/>
    <col min="11772" max="11773" width="8.42578125" style="79" customWidth="1"/>
    <col min="11774" max="11774" width="9.42578125" style="79" customWidth="1"/>
    <col min="11775" max="11775" width="8.28515625" style="79" customWidth="1"/>
    <col min="11776" max="11776" width="8.42578125" style="79" customWidth="1"/>
    <col min="11777" max="11777" width="8" style="79" customWidth="1"/>
    <col min="11778" max="11778" width="7.7109375" style="79" customWidth="1"/>
    <col min="11779" max="11779" width="7.42578125" style="79" customWidth="1"/>
    <col min="11780" max="11780" width="8.5703125" style="79" customWidth="1"/>
    <col min="11781" max="11781" width="8.28515625" style="79" customWidth="1"/>
    <col min="11782" max="11782" width="7.7109375" style="79" customWidth="1"/>
    <col min="11783" max="11783" width="9.42578125" style="79" customWidth="1"/>
    <col min="11784" max="11788" width="9.140625" style="79"/>
    <col min="11789" max="11789" width="19.85546875" style="79" customWidth="1"/>
    <col min="11790" max="12024" width="9.140625" style="79"/>
    <col min="12025" max="12025" width="14.5703125" style="79" customWidth="1"/>
    <col min="12026" max="12026" width="22.85546875" style="79" customWidth="1"/>
    <col min="12027" max="12027" width="10.5703125" style="79" customWidth="1"/>
    <col min="12028" max="12029" width="8.42578125" style="79" customWidth="1"/>
    <col min="12030" max="12030" width="9.42578125" style="79" customWidth="1"/>
    <col min="12031" max="12031" width="8.28515625" style="79" customWidth="1"/>
    <col min="12032" max="12032" width="8.42578125" style="79" customWidth="1"/>
    <col min="12033" max="12033" width="8" style="79" customWidth="1"/>
    <col min="12034" max="12034" width="7.7109375" style="79" customWidth="1"/>
    <col min="12035" max="12035" width="7.42578125" style="79" customWidth="1"/>
    <col min="12036" max="12036" width="8.5703125" style="79" customWidth="1"/>
    <col min="12037" max="12037" width="8.28515625" style="79" customWidth="1"/>
    <col min="12038" max="12038" width="7.7109375" style="79" customWidth="1"/>
    <col min="12039" max="12039" width="9.42578125" style="79" customWidth="1"/>
    <col min="12040" max="12044" width="9.140625" style="79"/>
    <col min="12045" max="12045" width="19.85546875" style="79" customWidth="1"/>
    <col min="12046" max="12280" width="9.140625" style="79"/>
    <col min="12281" max="12281" width="14.5703125" style="79" customWidth="1"/>
    <col min="12282" max="12282" width="22.85546875" style="79" customWidth="1"/>
    <col min="12283" max="12283" width="10.5703125" style="79" customWidth="1"/>
    <col min="12284" max="12285" width="8.42578125" style="79" customWidth="1"/>
    <col min="12286" max="12286" width="9.42578125" style="79" customWidth="1"/>
    <col min="12287" max="12287" width="8.28515625" style="79" customWidth="1"/>
    <col min="12288" max="12288" width="8.42578125" style="79" customWidth="1"/>
    <col min="12289" max="12289" width="8" style="79" customWidth="1"/>
    <col min="12290" max="12290" width="7.7109375" style="79" customWidth="1"/>
    <col min="12291" max="12291" width="7.42578125" style="79" customWidth="1"/>
    <col min="12292" max="12292" width="8.5703125" style="79" customWidth="1"/>
    <col min="12293" max="12293" width="8.28515625" style="79" customWidth="1"/>
    <col min="12294" max="12294" width="7.7109375" style="79" customWidth="1"/>
    <col min="12295" max="12295" width="9.42578125" style="79" customWidth="1"/>
    <col min="12296" max="12300" width="9.140625" style="79"/>
    <col min="12301" max="12301" width="19.85546875" style="79" customWidth="1"/>
    <col min="12302" max="12536" width="9.140625" style="79"/>
    <col min="12537" max="12537" width="14.5703125" style="79" customWidth="1"/>
    <col min="12538" max="12538" width="22.85546875" style="79" customWidth="1"/>
    <col min="12539" max="12539" width="10.5703125" style="79" customWidth="1"/>
    <col min="12540" max="12541" width="8.42578125" style="79" customWidth="1"/>
    <col min="12542" max="12542" width="9.42578125" style="79" customWidth="1"/>
    <col min="12543" max="12543" width="8.28515625" style="79" customWidth="1"/>
    <col min="12544" max="12544" width="8.42578125" style="79" customWidth="1"/>
    <col min="12545" max="12545" width="8" style="79" customWidth="1"/>
    <col min="12546" max="12546" width="7.7109375" style="79" customWidth="1"/>
    <col min="12547" max="12547" width="7.42578125" style="79" customWidth="1"/>
    <col min="12548" max="12548" width="8.5703125" style="79" customWidth="1"/>
    <col min="12549" max="12549" width="8.28515625" style="79" customWidth="1"/>
    <col min="12550" max="12550" width="7.7109375" style="79" customWidth="1"/>
    <col min="12551" max="12551" width="9.42578125" style="79" customWidth="1"/>
    <col min="12552" max="12556" width="9.140625" style="79"/>
    <col min="12557" max="12557" width="19.85546875" style="79" customWidth="1"/>
    <col min="12558" max="12792" width="9.140625" style="79"/>
    <col min="12793" max="12793" width="14.5703125" style="79" customWidth="1"/>
    <col min="12794" max="12794" width="22.85546875" style="79" customWidth="1"/>
    <col min="12795" max="12795" width="10.5703125" style="79" customWidth="1"/>
    <col min="12796" max="12797" width="8.42578125" style="79" customWidth="1"/>
    <col min="12798" max="12798" width="9.42578125" style="79" customWidth="1"/>
    <col min="12799" max="12799" width="8.28515625" style="79" customWidth="1"/>
    <col min="12800" max="12800" width="8.42578125" style="79" customWidth="1"/>
    <col min="12801" max="12801" width="8" style="79" customWidth="1"/>
    <col min="12802" max="12802" width="7.7109375" style="79" customWidth="1"/>
    <col min="12803" max="12803" width="7.42578125" style="79" customWidth="1"/>
    <col min="12804" max="12804" width="8.5703125" style="79" customWidth="1"/>
    <col min="12805" max="12805" width="8.28515625" style="79" customWidth="1"/>
    <col min="12806" max="12806" width="7.7109375" style="79" customWidth="1"/>
    <col min="12807" max="12807" width="9.42578125" style="79" customWidth="1"/>
    <col min="12808" max="12812" width="9.140625" style="79"/>
    <col min="12813" max="12813" width="19.85546875" style="79" customWidth="1"/>
    <col min="12814" max="13048" width="9.140625" style="79"/>
    <col min="13049" max="13049" width="14.5703125" style="79" customWidth="1"/>
    <col min="13050" max="13050" width="22.85546875" style="79" customWidth="1"/>
    <col min="13051" max="13051" width="10.5703125" style="79" customWidth="1"/>
    <col min="13052" max="13053" width="8.42578125" style="79" customWidth="1"/>
    <col min="13054" max="13054" width="9.42578125" style="79" customWidth="1"/>
    <col min="13055" max="13055" width="8.28515625" style="79" customWidth="1"/>
    <col min="13056" max="13056" width="8.42578125" style="79" customWidth="1"/>
    <col min="13057" max="13057" width="8" style="79" customWidth="1"/>
    <col min="13058" max="13058" width="7.7109375" style="79" customWidth="1"/>
    <col min="13059" max="13059" width="7.42578125" style="79" customWidth="1"/>
    <col min="13060" max="13060" width="8.5703125" style="79" customWidth="1"/>
    <col min="13061" max="13061" width="8.28515625" style="79" customWidth="1"/>
    <col min="13062" max="13062" width="7.7109375" style="79" customWidth="1"/>
    <col min="13063" max="13063" width="9.42578125" style="79" customWidth="1"/>
    <col min="13064" max="13068" width="9.140625" style="79"/>
    <col min="13069" max="13069" width="19.85546875" style="79" customWidth="1"/>
    <col min="13070" max="13304" width="9.140625" style="79"/>
    <col min="13305" max="13305" width="14.5703125" style="79" customWidth="1"/>
    <col min="13306" max="13306" width="22.85546875" style="79" customWidth="1"/>
    <col min="13307" max="13307" width="10.5703125" style="79" customWidth="1"/>
    <col min="13308" max="13309" width="8.42578125" style="79" customWidth="1"/>
    <col min="13310" max="13310" width="9.42578125" style="79" customWidth="1"/>
    <col min="13311" max="13311" width="8.28515625" style="79" customWidth="1"/>
    <col min="13312" max="13312" width="8.42578125" style="79" customWidth="1"/>
    <col min="13313" max="13313" width="8" style="79" customWidth="1"/>
    <col min="13314" max="13314" width="7.7109375" style="79" customWidth="1"/>
    <col min="13315" max="13315" width="7.42578125" style="79" customWidth="1"/>
    <col min="13316" max="13316" width="8.5703125" style="79" customWidth="1"/>
    <col min="13317" max="13317" width="8.28515625" style="79" customWidth="1"/>
    <col min="13318" max="13318" width="7.7109375" style="79" customWidth="1"/>
    <col min="13319" max="13319" width="9.42578125" style="79" customWidth="1"/>
    <col min="13320" max="13324" width="9.140625" style="79"/>
    <col min="13325" max="13325" width="19.85546875" style="79" customWidth="1"/>
    <col min="13326" max="13560" width="9.140625" style="79"/>
    <col min="13561" max="13561" width="14.5703125" style="79" customWidth="1"/>
    <col min="13562" max="13562" width="22.85546875" style="79" customWidth="1"/>
    <col min="13563" max="13563" width="10.5703125" style="79" customWidth="1"/>
    <col min="13564" max="13565" width="8.42578125" style="79" customWidth="1"/>
    <col min="13566" max="13566" width="9.42578125" style="79" customWidth="1"/>
    <col min="13567" max="13567" width="8.28515625" style="79" customWidth="1"/>
    <col min="13568" max="13568" width="8.42578125" style="79" customWidth="1"/>
    <col min="13569" max="13569" width="8" style="79" customWidth="1"/>
    <col min="13570" max="13570" width="7.7109375" style="79" customWidth="1"/>
    <col min="13571" max="13571" width="7.42578125" style="79" customWidth="1"/>
    <col min="13572" max="13572" width="8.5703125" style="79" customWidth="1"/>
    <col min="13573" max="13573" width="8.28515625" style="79" customWidth="1"/>
    <col min="13574" max="13574" width="7.7109375" style="79" customWidth="1"/>
    <col min="13575" max="13575" width="9.42578125" style="79" customWidth="1"/>
    <col min="13576" max="13580" width="9.140625" style="79"/>
    <col min="13581" max="13581" width="19.85546875" style="79" customWidth="1"/>
    <col min="13582" max="13816" width="9.140625" style="79"/>
    <col min="13817" max="13817" width="14.5703125" style="79" customWidth="1"/>
    <col min="13818" max="13818" width="22.85546875" style="79" customWidth="1"/>
    <col min="13819" max="13819" width="10.5703125" style="79" customWidth="1"/>
    <col min="13820" max="13821" width="8.42578125" style="79" customWidth="1"/>
    <col min="13822" max="13822" width="9.42578125" style="79" customWidth="1"/>
    <col min="13823" max="13823" width="8.28515625" style="79" customWidth="1"/>
    <col min="13824" max="13824" width="8.42578125" style="79" customWidth="1"/>
    <col min="13825" max="13825" width="8" style="79" customWidth="1"/>
    <col min="13826" max="13826" width="7.7109375" style="79" customWidth="1"/>
    <col min="13827" max="13827" width="7.42578125" style="79" customWidth="1"/>
    <col min="13828" max="13828" width="8.5703125" style="79" customWidth="1"/>
    <col min="13829" max="13829" width="8.28515625" style="79" customWidth="1"/>
    <col min="13830" max="13830" width="7.7109375" style="79" customWidth="1"/>
    <col min="13831" max="13831" width="9.42578125" style="79" customWidth="1"/>
    <col min="13832" max="13836" width="9.140625" style="79"/>
    <col min="13837" max="13837" width="19.85546875" style="79" customWidth="1"/>
    <col min="13838" max="14072" width="9.140625" style="79"/>
    <col min="14073" max="14073" width="14.5703125" style="79" customWidth="1"/>
    <col min="14074" max="14074" width="22.85546875" style="79" customWidth="1"/>
    <col min="14075" max="14075" width="10.5703125" style="79" customWidth="1"/>
    <col min="14076" max="14077" width="8.42578125" style="79" customWidth="1"/>
    <col min="14078" max="14078" width="9.42578125" style="79" customWidth="1"/>
    <col min="14079" max="14079" width="8.28515625" style="79" customWidth="1"/>
    <col min="14080" max="14080" width="8.42578125" style="79" customWidth="1"/>
    <col min="14081" max="14081" width="8" style="79" customWidth="1"/>
    <col min="14082" max="14082" width="7.7109375" style="79" customWidth="1"/>
    <col min="14083" max="14083" width="7.42578125" style="79" customWidth="1"/>
    <col min="14084" max="14084" width="8.5703125" style="79" customWidth="1"/>
    <col min="14085" max="14085" width="8.28515625" style="79" customWidth="1"/>
    <col min="14086" max="14086" width="7.7109375" style="79" customWidth="1"/>
    <col min="14087" max="14087" width="9.42578125" style="79" customWidth="1"/>
    <col min="14088" max="14092" width="9.140625" style="79"/>
    <col min="14093" max="14093" width="19.85546875" style="79" customWidth="1"/>
    <col min="14094" max="14328" width="9.140625" style="79"/>
    <col min="14329" max="14329" width="14.5703125" style="79" customWidth="1"/>
    <col min="14330" max="14330" width="22.85546875" style="79" customWidth="1"/>
    <col min="14331" max="14331" width="10.5703125" style="79" customWidth="1"/>
    <col min="14332" max="14333" width="8.42578125" style="79" customWidth="1"/>
    <col min="14334" max="14334" width="9.42578125" style="79" customWidth="1"/>
    <col min="14335" max="14335" width="8.28515625" style="79" customWidth="1"/>
    <col min="14336" max="14336" width="8.42578125" style="79" customWidth="1"/>
    <col min="14337" max="14337" width="8" style="79" customWidth="1"/>
    <col min="14338" max="14338" width="7.7109375" style="79" customWidth="1"/>
    <col min="14339" max="14339" width="7.42578125" style="79" customWidth="1"/>
    <col min="14340" max="14340" width="8.5703125" style="79" customWidth="1"/>
    <col min="14341" max="14341" width="8.28515625" style="79" customWidth="1"/>
    <col min="14342" max="14342" width="7.7109375" style="79" customWidth="1"/>
    <col min="14343" max="14343" width="9.42578125" style="79" customWidth="1"/>
    <col min="14344" max="14348" width="9.140625" style="79"/>
    <col min="14349" max="14349" width="19.85546875" style="79" customWidth="1"/>
    <col min="14350" max="14584" width="9.140625" style="79"/>
    <col min="14585" max="14585" width="14.5703125" style="79" customWidth="1"/>
    <col min="14586" max="14586" width="22.85546875" style="79" customWidth="1"/>
    <col min="14587" max="14587" width="10.5703125" style="79" customWidth="1"/>
    <col min="14588" max="14589" width="8.42578125" style="79" customWidth="1"/>
    <col min="14590" max="14590" width="9.42578125" style="79" customWidth="1"/>
    <col min="14591" max="14591" width="8.28515625" style="79" customWidth="1"/>
    <col min="14592" max="14592" width="8.42578125" style="79" customWidth="1"/>
    <col min="14593" max="14593" width="8" style="79" customWidth="1"/>
    <col min="14594" max="14594" width="7.7109375" style="79" customWidth="1"/>
    <col min="14595" max="14595" width="7.42578125" style="79" customWidth="1"/>
    <col min="14596" max="14596" width="8.5703125" style="79" customWidth="1"/>
    <col min="14597" max="14597" width="8.28515625" style="79" customWidth="1"/>
    <col min="14598" max="14598" width="7.7109375" style="79" customWidth="1"/>
    <col min="14599" max="14599" width="9.42578125" style="79" customWidth="1"/>
    <col min="14600" max="14604" width="9.140625" style="79"/>
    <col min="14605" max="14605" width="19.85546875" style="79" customWidth="1"/>
    <col min="14606" max="14840" width="9.140625" style="79"/>
    <col min="14841" max="14841" width="14.5703125" style="79" customWidth="1"/>
    <col min="14842" max="14842" width="22.85546875" style="79" customWidth="1"/>
    <col min="14843" max="14843" width="10.5703125" style="79" customWidth="1"/>
    <col min="14844" max="14845" width="8.42578125" style="79" customWidth="1"/>
    <col min="14846" max="14846" width="9.42578125" style="79" customWidth="1"/>
    <col min="14847" max="14847" width="8.28515625" style="79" customWidth="1"/>
    <col min="14848" max="14848" width="8.42578125" style="79" customWidth="1"/>
    <col min="14849" max="14849" width="8" style="79" customWidth="1"/>
    <col min="14850" max="14850" width="7.7109375" style="79" customWidth="1"/>
    <col min="14851" max="14851" width="7.42578125" style="79" customWidth="1"/>
    <col min="14852" max="14852" width="8.5703125" style="79" customWidth="1"/>
    <col min="14853" max="14853" width="8.28515625" style="79" customWidth="1"/>
    <col min="14854" max="14854" width="7.7109375" style="79" customWidth="1"/>
    <col min="14855" max="14855" width="9.42578125" style="79" customWidth="1"/>
    <col min="14856" max="14860" width="9.140625" style="79"/>
    <col min="14861" max="14861" width="19.85546875" style="79" customWidth="1"/>
    <col min="14862" max="15096" width="9.140625" style="79"/>
    <col min="15097" max="15097" width="14.5703125" style="79" customWidth="1"/>
    <col min="15098" max="15098" width="22.85546875" style="79" customWidth="1"/>
    <col min="15099" max="15099" width="10.5703125" style="79" customWidth="1"/>
    <col min="15100" max="15101" width="8.42578125" style="79" customWidth="1"/>
    <col min="15102" max="15102" width="9.42578125" style="79" customWidth="1"/>
    <col min="15103" max="15103" width="8.28515625" style="79" customWidth="1"/>
    <col min="15104" max="15104" width="8.42578125" style="79" customWidth="1"/>
    <col min="15105" max="15105" width="8" style="79" customWidth="1"/>
    <col min="15106" max="15106" width="7.7109375" style="79" customWidth="1"/>
    <col min="15107" max="15107" width="7.42578125" style="79" customWidth="1"/>
    <col min="15108" max="15108" width="8.5703125" style="79" customWidth="1"/>
    <col min="15109" max="15109" width="8.28515625" style="79" customWidth="1"/>
    <col min="15110" max="15110" width="7.7109375" style="79" customWidth="1"/>
    <col min="15111" max="15111" width="9.42578125" style="79" customWidth="1"/>
    <col min="15112" max="15116" width="9.140625" style="79"/>
    <col min="15117" max="15117" width="19.85546875" style="79" customWidth="1"/>
    <col min="15118" max="15352" width="9.140625" style="79"/>
    <col min="15353" max="15353" width="14.5703125" style="79" customWidth="1"/>
    <col min="15354" max="15354" width="22.85546875" style="79" customWidth="1"/>
    <col min="15355" max="15355" width="10.5703125" style="79" customWidth="1"/>
    <col min="15356" max="15357" width="8.42578125" style="79" customWidth="1"/>
    <col min="15358" max="15358" width="9.42578125" style="79" customWidth="1"/>
    <col min="15359" max="15359" width="8.28515625" style="79" customWidth="1"/>
    <col min="15360" max="15360" width="8.42578125" style="79" customWidth="1"/>
    <col min="15361" max="15361" width="8" style="79" customWidth="1"/>
    <col min="15362" max="15362" width="7.7109375" style="79" customWidth="1"/>
    <col min="15363" max="15363" width="7.42578125" style="79" customWidth="1"/>
    <col min="15364" max="15364" width="8.5703125" style="79" customWidth="1"/>
    <col min="15365" max="15365" width="8.28515625" style="79" customWidth="1"/>
    <col min="15366" max="15366" width="7.7109375" style="79" customWidth="1"/>
    <col min="15367" max="15367" width="9.42578125" style="79" customWidth="1"/>
    <col min="15368" max="15372" width="9.140625" style="79"/>
    <col min="15373" max="15373" width="19.85546875" style="79" customWidth="1"/>
    <col min="15374" max="15608" width="9.140625" style="79"/>
    <col min="15609" max="15609" width="14.5703125" style="79" customWidth="1"/>
    <col min="15610" max="15610" width="22.85546875" style="79" customWidth="1"/>
    <col min="15611" max="15611" width="10.5703125" style="79" customWidth="1"/>
    <col min="15612" max="15613" width="8.42578125" style="79" customWidth="1"/>
    <col min="15614" max="15614" width="9.42578125" style="79" customWidth="1"/>
    <col min="15615" max="15615" width="8.28515625" style="79" customWidth="1"/>
    <col min="15616" max="15616" width="8.42578125" style="79" customWidth="1"/>
    <col min="15617" max="15617" width="8" style="79" customWidth="1"/>
    <col min="15618" max="15618" width="7.7109375" style="79" customWidth="1"/>
    <col min="15619" max="15619" width="7.42578125" style="79" customWidth="1"/>
    <col min="15620" max="15620" width="8.5703125" style="79" customWidth="1"/>
    <col min="15621" max="15621" width="8.28515625" style="79" customWidth="1"/>
    <col min="15622" max="15622" width="7.7109375" style="79" customWidth="1"/>
    <col min="15623" max="15623" width="9.42578125" style="79" customWidth="1"/>
    <col min="15624" max="15628" width="9.140625" style="79"/>
    <col min="15629" max="15629" width="19.85546875" style="79" customWidth="1"/>
    <col min="15630" max="15864" width="9.140625" style="79"/>
    <col min="15865" max="15865" width="14.5703125" style="79" customWidth="1"/>
    <col min="15866" max="15866" width="22.85546875" style="79" customWidth="1"/>
    <col min="15867" max="15867" width="10.5703125" style="79" customWidth="1"/>
    <col min="15868" max="15869" width="8.42578125" style="79" customWidth="1"/>
    <col min="15870" max="15870" width="9.42578125" style="79" customWidth="1"/>
    <col min="15871" max="15871" width="8.28515625" style="79" customWidth="1"/>
    <col min="15872" max="15872" width="8.42578125" style="79" customWidth="1"/>
    <col min="15873" max="15873" width="8" style="79" customWidth="1"/>
    <col min="15874" max="15874" width="7.7109375" style="79" customWidth="1"/>
    <col min="15875" max="15875" width="7.42578125" style="79" customWidth="1"/>
    <col min="15876" max="15876" width="8.5703125" style="79" customWidth="1"/>
    <col min="15877" max="15877" width="8.28515625" style="79" customWidth="1"/>
    <col min="15878" max="15878" width="7.7109375" style="79" customWidth="1"/>
    <col min="15879" max="15879" width="9.42578125" style="79" customWidth="1"/>
    <col min="15880" max="15884" width="9.140625" style="79"/>
    <col min="15885" max="15885" width="19.85546875" style="79" customWidth="1"/>
    <col min="15886" max="16120" width="9.140625" style="79"/>
    <col min="16121" max="16121" width="14.5703125" style="79" customWidth="1"/>
    <col min="16122" max="16122" width="22.85546875" style="79" customWidth="1"/>
    <col min="16123" max="16123" width="10.5703125" style="79" customWidth="1"/>
    <col min="16124" max="16125" width="8.42578125" style="79" customWidth="1"/>
    <col min="16126" max="16126" width="9.42578125" style="79" customWidth="1"/>
    <col min="16127" max="16127" width="8.28515625" style="79" customWidth="1"/>
    <col min="16128" max="16128" width="8.42578125" style="79" customWidth="1"/>
    <col min="16129" max="16129" width="8" style="79" customWidth="1"/>
    <col min="16130" max="16130" width="7.7109375" style="79" customWidth="1"/>
    <col min="16131" max="16131" width="7.42578125" style="79" customWidth="1"/>
    <col min="16132" max="16132" width="8.5703125" style="79" customWidth="1"/>
    <col min="16133" max="16133" width="8.28515625" style="79" customWidth="1"/>
    <col min="16134" max="16134" width="7.7109375" style="79" customWidth="1"/>
    <col min="16135" max="16135" width="9.42578125" style="79" customWidth="1"/>
    <col min="16136" max="16140" width="9.140625" style="79"/>
    <col min="16141" max="16141" width="19.85546875" style="79" customWidth="1"/>
    <col min="16142" max="16384" width="9.140625" style="79"/>
  </cols>
  <sheetData>
    <row r="1" spans="1:15" ht="21.75" customHeight="1">
      <c r="A1" s="2693" t="s">
        <v>1969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ht="36.75" customHeight="1">
      <c r="A2" s="2752" t="s">
        <v>1970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752"/>
      <c r="M2" s="2752"/>
      <c r="N2" s="2752"/>
      <c r="O2" s="2752"/>
    </row>
    <row r="3" spans="1:15" ht="21.75" customHeight="1" thickBot="1">
      <c r="A3" s="3144" t="s">
        <v>2291</v>
      </c>
      <c r="B3" s="3144"/>
      <c r="C3" s="397"/>
      <c r="D3" s="397"/>
      <c r="E3" s="397"/>
      <c r="F3" s="397"/>
      <c r="G3" s="397"/>
      <c r="H3" s="397"/>
      <c r="I3" s="397"/>
      <c r="J3" s="397"/>
      <c r="K3" s="397"/>
      <c r="L3" s="397"/>
      <c r="O3" s="476" t="s">
        <v>1657</v>
      </c>
    </row>
    <row r="4" spans="1:15" ht="14.2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905</v>
      </c>
      <c r="K4" s="2695"/>
      <c r="L4" s="2695"/>
      <c r="M4" s="2696" t="s">
        <v>503</v>
      </c>
      <c r="N4" s="2696" t="s">
        <v>509</v>
      </c>
      <c r="O4" s="2696" t="s">
        <v>502</v>
      </c>
    </row>
    <row r="5" spans="1:15" ht="21" customHeight="1">
      <c r="A5" s="2690"/>
      <c r="B5" s="2690"/>
      <c r="C5" s="2690"/>
      <c r="D5" s="2690" t="s">
        <v>1673</v>
      </c>
      <c r="E5" s="2690"/>
      <c r="F5" s="2690"/>
      <c r="G5" s="2690" t="s">
        <v>463</v>
      </c>
      <c r="H5" s="2690"/>
      <c r="I5" s="2690"/>
      <c r="J5" s="2690" t="s">
        <v>464</v>
      </c>
      <c r="K5" s="2690"/>
      <c r="L5" s="2690"/>
      <c r="M5" s="2697"/>
      <c r="N5" s="2697"/>
      <c r="O5" s="2697"/>
    </row>
    <row r="6" spans="1:15" ht="20.25" customHeight="1">
      <c r="A6" s="2690"/>
      <c r="B6" s="2690"/>
      <c r="C6" s="2690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7"/>
      <c r="N6" s="2697"/>
      <c r="O6" s="2697"/>
    </row>
    <row r="7" spans="1:15" ht="13.5" customHeight="1" thickBot="1">
      <c r="A7" s="2707"/>
      <c r="B7" s="2707"/>
      <c r="C7" s="2707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8"/>
      <c r="N7" s="2698"/>
      <c r="O7" s="2698"/>
    </row>
    <row r="8" spans="1:15" ht="23.25" customHeight="1">
      <c r="A8" s="2958" t="s">
        <v>48</v>
      </c>
      <c r="B8" s="3211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96"/>
      <c r="N8" s="122"/>
      <c r="O8" s="122" t="s">
        <v>504</v>
      </c>
    </row>
    <row r="9" spans="1:15" ht="18.75" customHeight="1">
      <c r="A9" s="976" t="s">
        <v>56</v>
      </c>
      <c r="B9" s="578" t="s">
        <v>1298</v>
      </c>
      <c r="C9" s="986"/>
      <c r="D9" s="976">
        <v>21</v>
      </c>
      <c r="E9" s="976">
        <v>31</v>
      </c>
      <c r="F9" s="976">
        <v>52</v>
      </c>
      <c r="G9" s="976">
        <v>0</v>
      </c>
      <c r="H9" s="976">
        <v>0</v>
      </c>
      <c r="I9" s="976">
        <v>0</v>
      </c>
      <c r="J9" s="976">
        <f>SUM(G9,D9)</f>
        <v>21</v>
      </c>
      <c r="K9" s="976">
        <f t="shared" ref="K9:L13" si="0">SUM(H9,E9)</f>
        <v>31</v>
      </c>
      <c r="L9" s="976">
        <f t="shared" si="0"/>
        <v>52</v>
      </c>
      <c r="M9" s="167"/>
      <c r="N9" s="434" t="s">
        <v>506</v>
      </c>
      <c r="O9" s="995" t="s">
        <v>589</v>
      </c>
    </row>
    <row r="10" spans="1:15" ht="18.75" customHeight="1">
      <c r="A10" s="1865" t="s">
        <v>57</v>
      </c>
      <c r="B10" s="578"/>
      <c r="C10" s="1870"/>
      <c r="D10" s="1865">
        <v>29</v>
      </c>
      <c r="E10" s="1865">
        <v>42</v>
      </c>
      <c r="F10" s="1865">
        <v>71</v>
      </c>
      <c r="G10" s="1865">
        <v>0</v>
      </c>
      <c r="H10" s="1865">
        <v>0</v>
      </c>
      <c r="I10" s="1865">
        <v>0</v>
      </c>
      <c r="J10" s="1865">
        <f>SUM(G10,D10)</f>
        <v>29</v>
      </c>
      <c r="K10" s="1865">
        <f t="shared" ref="K10" si="1">SUM(H10,E10)</f>
        <v>42</v>
      </c>
      <c r="L10" s="1865">
        <f t="shared" ref="L10" si="2">SUM(I10,F10)</f>
        <v>71</v>
      </c>
      <c r="M10" s="167"/>
      <c r="N10" s="434"/>
      <c r="O10" s="1512" t="s">
        <v>480</v>
      </c>
    </row>
    <row r="11" spans="1:15" ht="15.75" customHeight="1">
      <c r="A11" s="976" t="s">
        <v>59</v>
      </c>
      <c r="B11" s="578" t="s">
        <v>1298</v>
      </c>
      <c r="C11" s="997"/>
      <c r="D11" s="984">
        <v>9</v>
      </c>
      <c r="E11" s="984">
        <v>30</v>
      </c>
      <c r="F11" s="976">
        <v>39</v>
      </c>
      <c r="G11" s="976">
        <v>0</v>
      </c>
      <c r="H11" s="976">
        <v>0</v>
      </c>
      <c r="I11" s="976">
        <v>0</v>
      </c>
      <c r="J11" s="976">
        <f t="shared" ref="J11:J13" si="3">SUM(G11,D11)</f>
        <v>9</v>
      </c>
      <c r="K11" s="976">
        <f t="shared" si="0"/>
        <v>30</v>
      </c>
      <c r="L11" s="976">
        <f t="shared" si="0"/>
        <v>39</v>
      </c>
      <c r="M11" s="988"/>
      <c r="N11" s="434" t="s">
        <v>506</v>
      </c>
      <c r="O11" s="995" t="s">
        <v>482</v>
      </c>
    </row>
    <row r="12" spans="1:15" ht="18.75" customHeight="1">
      <c r="A12" s="2706" t="s">
        <v>60</v>
      </c>
      <c r="B12" s="983" t="s">
        <v>240</v>
      </c>
      <c r="C12" s="976"/>
      <c r="D12" s="976">
        <v>31</v>
      </c>
      <c r="E12" s="976">
        <v>21</v>
      </c>
      <c r="F12" s="976">
        <v>52</v>
      </c>
      <c r="G12" s="976">
        <v>0</v>
      </c>
      <c r="H12" s="976">
        <v>0</v>
      </c>
      <c r="I12" s="976">
        <v>0</v>
      </c>
      <c r="J12" s="976">
        <f t="shared" si="3"/>
        <v>31</v>
      </c>
      <c r="K12" s="976">
        <f t="shared" si="0"/>
        <v>21</v>
      </c>
      <c r="L12" s="976">
        <f t="shared" si="0"/>
        <v>52</v>
      </c>
      <c r="M12" s="167"/>
      <c r="N12" s="527" t="s">
        <v>592</v>
      </c>
      <c r="O12" s="3342" t="s">
        <v>483</v>
      </c>
    </row>
    <row r="13" spans="1:15" ht="15.75" customHeight="1">
      <c r="A13" s="2706"/>
      <c r="B13" s="983" t="s">
        <v>1326</v>
      </c>
      <c r="C13" s="976"/>
      <c r="D13" s="976">
        <v>22</v>
      </c>
      <c r="E13" s="976">
        <v>19</v>
      </c>
      <c r="F13" s="976">
        <v>41</v>
      </c>
      <c r="G13" s="976">
        <v>0</v>
      </c>
      <c r="H13" s="976">
        <v>0</v>
      </c>
      <c r="I13" s="976">
        <v>0</v>
      </c>
      <c r="J13" s="976">
        <f t="shared" si="3"/>
        <v>22</v>
      </c>
      <c r="K13" s="976">
        <f t="shared" si="0"/>
        <v>19</v>
      </c>
      <c r="L13" s="976">
        <f t="shared" si="0"/>
        <v>41</v>
      </c>
      <c r="M13" s="167"/>
      <c r="N13" s="527" t="s">
        <v>690</v>
      </c>
      <c r="O13" s="3019"/>
    </row>
    <row r="14" spans="1:15" ht="16.5" customHeight="1">
      <c r="A14" s="2706" t="s">
        <v>219</v>
      </c>
      <c r="B14" s="2706"/>
      <c r="C14" s="986"/>
      <c r="D14" s="976">
        <f>SUM(D12:D13)</f>
        <v>53</v>
      </c>
      <c r="E14" s="976">
        <f t="shared" ref="E14:L14" si="4">SUM(E12:E13)</f>
        <v>40</v>
      </c>
      <c r="F14" s="976">
        <f t="shared" si="4"/>
        <v>93</v>
      </c>
      <c r="G14" s="976">
        <f t="shared" si="4"/>
        <v>0</v>
      </c>
      <c r="H14" s="976">
        <f t="shared" si="4"/>
        <v>0</v>
      </c>
      <c r="I14" s="976">
        <f t="shared" si="4"/>
        <v>0</v>
      </c>
      <c r="J14" s="976">
        <f t="shared" si="4"/>
        <v>53</v>
      </c>
      <c r="K14" s="976">
        <f t="shared" si="4"/>
        <v>40</v>
      </c>
      <c r="L14" s="976">
        <f t="shared" si="4"/>
        <v>93</v>
      </c>
      <c r="M14" s="167"/>
      <c r="N14" s="3006" t="s">
        <v>2348</v>
      </c>
      <c r="O14" s="3006"/>
    </row>
    <row r="15" spans="1:15" ht="23.25" customHeight="1">
      <c r="A15" s="2724" t="s">
        <v>61</v>
      </c>
      <c r="B15" s="976" t="s">
        <v>241</v>
      </c>
      <c r="C15" s="976"/>
      <c r="D15" s="976">
        <v>26</v>
      </c>
      <c r="E15" s="976">
        <v>19</v>
      </c>
      <c r="F15" s="976">
        <v>45</v>
      </c>
      <c r="G15" s="976">
        <v>0</v>
      </c>
      <c r="H15" s="976">
        <v>0</v>
      </c>
      <c r="I15" s="976">
        <v>0</v>
      </c>
      <c r="J15" s="976">
        <f>SUM(G15,D15)</f>
        <v>26</v>
      </c>
      <c r="K15" s="976">
        <f t="shared" ref="K15:L18" si="5">SUM(H15,E15)</f>
        <v>19</v>
      </c>
      <c r="L15" s="976">
        <f t="shared" si="5"/>
        <v>45</v>
      </c>
      <c r="M15" s="167"/>
      <c r="N15" s="167" t="s">
        <v>1327</v>
      </c>
      <c r="O15" s="2780" t="s">
        <v>485</v>
      </c>
    </row>
    <row r="16" spans="1:15" ht="23.25" customHeight="1">
      <c r="A16" s="2724"/>
      <c r="B16" s="976" t="s">
        <v>1281</v>
      </c>
      <c r="C16" s="976"/>
      <c r="D16" s="976">
        <v>34</v>
      </c>
      <c r="E16" s="976">
        <v>13</v>
      </c>
      <c r="F16" s="976">
        <v>47</v>
      </c>
      <c r="G16" s="976">
        <v>0</v>
      </c>
      <c r="H16" s="976">
        <v>0</v>
      </c>
      <c r="I16" s="976">
        <v>0</v>
      </c>
      <c r="J16" s="976">
        <f t="shared" ref="J16:J18" si="6">SUM(G16,D16)</f>
        <v>34</v>
      </c>
      <c r="K16" s="976">
        <f t="shared" si="5"/>
        <v>13</v>
      </c>
      <c r="L16" s="976">
        <f t="shared" si="5"/>
        <v>47</v>
      </c>
      <c r="M16" s="167"/>
      <c r="N16" s="167" t="s">
        <v>1282</v>
      </c>
      <c r="O16" s="2781"/>
    </row>
    <row r="17" spans="1:15" ht="23.25" customHeight="1">
      <c r="A17" s="2724"/>
      <c r="B17" s="976" t="s">
        <v>20</v>
      </c>
      <c r="C17" s="976"/>
      <c r="D17" s="976">
        <v>22</v>
      </c>
      <c r="E17" s="976">
        <v>25</v>
      </c>
      <c r="F17" s="976">
        <v>47</v>
      </c>
      <c r="G17" s="976">
        <v>0</v>
      </c>
      <c r="H17" s="976">
        <v>0</v>
      </c>
      <c r="I17" s="976">
        <v>0</v>
      </c>
      <c r="J17" s="976">
        <f t="shared" si="6"/>
        <v>22</v>
      </c>
      <c r="K17" s="976">
        <f t="shared" si="5"/>
        <v>25</v>
      </c>
      <c r="L17" s="976">
        <f t="shared" si="5"/>
        <v>47</v>
      </c>
      <c r="M17" s="167"/>
      <c r="N17" s="167" t="s">
        <v>513</v>
      </c>
      <c r="O17" s="2781"/>
    </row>
    <row r="18" spans="1:15" ht="23.25" customHeight="1">
      <c r="A18" s="2724"/>
      <c r="B18" s="976" t="s">
        <v>75</v>
      </c>
      <c r="C18" s="976"/>
      <c r="D18" s="976">
        <v>26</v>
      </c>
      <c r="E18" s="976">
        <v>26</v>
      </c>
      <c r="F18" s="976">
        <v>52</v>
      </c>
      <c r="G18" s="976">
        <v>0</v>
      </c>
      <c r="H18" s="976">
        <v>0</v>
      </c>
      <c r="I18" s="976">
        <v>0</v>
      </c>
      <c r="J18" s="976">
        <f t="shared" si="6"/>
        <v>26</v>
      </c>
      <c r="K18" s="976">
        <f t="shared" si="5"/>
        <v>26</v>
      </c>
      <c r="L18" s="976">
        <f t="shared" si="5"/>
        <v>52</v>
      </c>
      <c r="M18" s="167"/>
      <c r="N18" s="167" t="s">
        <v>518</v>
      </c>
      <c r="O18" s="3032"/>
    </row>
    <row r="19" spans="1:15" ht="20.25" customHeight="1">
      <c r="A19" s="2706" t="s">
        <v>219</v>
      </c>
      <c r="B19" s="2706"/>
      <c r="C19" s="986"/>
      <c r="D19" s="976">
        <f>SUM(D15:D18)</f>
        <v>108</v>
      </c>
      <c r="E19" s="976">
        <f t="shared" ref="E19:L19" si="7">SUM(E15:E18)</f>
        <v>83</v>
      </c>
      <c r="F19" s="976">
        <f t="shared" si="7"/>
        <v>191</v>
      </c>
      <c r="G19" s="976">
        <f t="shared" si="7"/>
        <v>0</v>
      </c>
      <c r="H19" s="976">
        <f t="shared" si="7"/>
        <v>0</v>
      </c>
      <c r="I19" s="976">
        <f t="shared" si="7"/>
        <v>0</v>
      </c>
      <c r="J19" s="976">
        <f t="shared" si="7"/>
        <v>108</v>
      </c>
      <c r="K19" s="976">
        <f t="shared" si="7"/>
        <v>83</v>
      </c>
      <c r="L19" s="976">
        <f t="shared" si="7"/>
        <v>191</v>
      </c>
      <c r="M19" s="167"/>
      <c r="N19" s="2725" t="s">
        <v>2348</v>
      </c>
      <c r="O19" s="2725"/>
    </row>
    <row r="20" spans="1:15" ht="20.25" customHeight="1">
      <c r="A20" s="2415" t="s">
        <v>62</v>
      </c>
      <c r="B20" s="1863"/>
      <c r="C20" s="1870"/>
      <c r="D20" s="1865">
        <v>19</v>
      </c>
      <c r="E20" s="1865">
        <v>13</v>
      </c>
      <c r="F20" s="1865">
        <v>32</v>
      </c>
      <c r="G20" s="1865">
        <v>0</v>
      </c>
      <c r="H20" s="1865">
        <v>0</v>
      </c>
      <c r="I20" s="1865">
        <v>0</v>
      </c>
      <c r="J20" s="1865">
        <f>SUM(D20,G20)</f>
        <v>19</v>
      </c>
      <c r="K20" s="1865">
        <f t="shared" ref="K20:L20" si="8">SUM(E20,H20)</f>
        <v>13</v>
      </c>
      <c r="L20" s="1865">
        <f t="shared" si="8"/>
        <v>32</v>
      </c>
      <c r="M20" s="167"/>
      <c r="N20" s="1864"/>
      <c r="O20" s="2579" t="s">
        <v>486</v>
      </c>
    </row>
    <row r="21" spans="1:15" ht="23.25" customHeight="1">
      <c r="A21" s="2724" t="s">
        <v>1225</v>
      </c>
      <c r="B21" s="976" t="s">
        <v>77</v>
      </c>
      <c r="C21" s="976"/>
      <c r="D21" s="976">
        <v>13</v>
      </c>
      <c r="E21" s="976">
        <v>28</v>
      </c>
      <c r="F21" s="976">
        <v>41</v>
      </c>
      <c r="G21" s="976">
        <v>0</v>
      </c>
      <c r="H21" s="976">
        <v>0</v>
      </c>
      <c r="I21" s="976">
        <v>0</v>
      </c>
      <c r="J21" s="976">
        <f>SUM(G21,D21)</f>
        <v>13</v>
      </c>
      <c r="K21" s="976">
        <f t="shared" ref="K21:L25" si="9">SUM(H21,E21)</f>
        <v>28</v>
      </c>
      <c r="L21" s="976">
        <f t="shared" si="9"/>
        <v>41</v>
      </c>
      <c r="M21" s="167"/>
      <c r="N21" s="167" t="s">
        <v>519</v>
      </c>
      <c r="O21" s="2780" t="s">
        <v>487</v>
      </c>
    </row>
    <row r="22" spans="1:15" ht="23.25" customHeight="1">
      <c r="A22" s="2724"/>
      <c r="B22" s="976" t="s">
        <v>78</v>
      </c>
      <c r="C22" s="976"/>
      <c r="D22" s="976">
        <v>14</v>
      </c>
      <c r="E22" s="976">
        <v>34</v>
      </c>
      <c r="F22" s="976">
        <v>48</v>
      </c>
      <c r="G22" s="976">
        <v>0</v>
      </c>
      <c r="H22" s="976">
        <v>0</v>
      </c>
      <c r="I22" s="976">
        <v>0</v>
      </c>
      <c r="J22" s="976">
        <f t="shared" ref="J22:J25" si="10">SUM(G22,D22)</f>
        <v>14</v>
      </c>
      <c r="K22" s="976">
        <f t="shared" si="9"/>
        <v>34</v>
      </c>
      <c r="L22" s="976">
        <f t="shared" si="9"/>
        <v>48</v>
      </c>
      <c r="M22" s="167"/>
      <c r="N22" s="167" t="s">
        <v>521</v>
      </c>
      <c r="O22" s="2781"/>
    </row>
    <row r="23" spans="1:15" ht="23.25" customHeight="1">
      <c r="A23" s="2724"/>
      <c r="B23" s="976" t="s">
        <v>79</v>
      </c>
      <c r="C23" s="976"/>
      <c r="D23" s="976">
        <v>14</v>
      </c>
      <c r="E23" s="976">
        <v>20</v>
      </c>
      <c r="F23" s="976">
        <v>34</v>
      </c>
      <c r="G23" s="976">
        <v>0</v>
      </c>
      <c r="H23" s="976">
        <v>0</v>
      </c>
      <c r="I23" s="976">
        <v>0</v>
      </c>
      <c r="J23" s="976">
        <f t="shared" si="10"/>
        <v>14</v>
      </c>
      <c r="K23" s="976">
        <f t="shared" si="9"/>
        <v>20</v>
      </c>
      <c r="L23" s="976">
        <f t="shared" si="9"/>
        <v>34</v>
      </c>
      <c r="M23" s="167"/>
      <c r="N23" s="167" t="s">
        <v>522</v>
      </c>
      <c r="O23" s="2781"/>
    </row>
    <row r="24" spans="1:15" ht="23.25" customHeight="1">
      <c r="A24" s="2724"/>
      <c r="B24" s="976" t="s">
        <v>1150</v>
      </c>
      <c r="C24" s="976"/>
      <c r="D24" s="976">
        <v>5</v>
      </c>
      <c r="E24" s="976">
        <v>12</v>
      </c>
      <c r="F24" s="976">
        <v>17</v>
      </c>
      <c r="G24" s="976">
        <v>0</v>
      </c>
      <c r="H24" s="976">
        <v>0</v>
      </c>
      <c r="I24" s="976">
        <v>0</v>
      </c>
      <c r="J24" s="976">
        <f t="shared" si="10"/>
        <v>5</v>
      </c>
      <c r="K24" s="976">
        <f t="shared" si="9"/>
        <v>12</v>
      </c>
      <c r="L24" s="976">
        <f t="shared" si="9"/>
        <v>17</v>
      </c>
      <c r="M24" s="167"/>
      <c r="N24" s="167" t="s">
        <v>1328</v>
      </c>
      <c r="O24" s="2781"/>
    </row>
    <row r="25" spans="1:15" ht="23.25" customHeight="1">
      <c r="A25" s="2703"/>
      <c r="B25" s="2117" t="s">
        <v>1329</v>
      </c>
      <c r="C25" s="2117"/>
      <c r="D25" s="2117">
        <v>19</v>
      </c>
      <c r="E25" s="2117">
        <v>15</v>
      </c>
      <c r="F25" s="2117">
        <v>34</v>
      </c>
      <c r="G25" s="2117">
        <v>0</v>
      </c>
      <c r="H25" s="2117">
        <v>0</v>
      </c>
      <c r="I25" s="2117">
        <v>0</v>
      </c>
      <c r="J25" s="2117">
        <f t="shared" si="10"/>
        <v>19</v>
      </c>
      <c r="K25" s="2117">
        <f t="shared" si="9"/>
        <v>15</v>
      </c>
      <c r="L25" s="2117">
        <f t="shared" si="9"/>
        <v>34</v>
      </c>
      <c r="M25" s="529"/>
      <c r="N25" s="529" t="s">
        <v>595</v>
      </c>
      <c r="O25" s="2781"/>
    </row>
    <row r="26" spans="1:15" ht="19.5" customHeight="1" thickBot="1">
      <c r="A26" s="2728" t="s">
        <v>219</v>
      </c>
      <c r="B26" s="2728"/>
      <c r="C26" s="317"/>
      <c r="D26" s="2442">
        <f>SUM(D21:D25)</f>
        <v>65</v>
      </c>
      <c r="E26" s="2442">
        <f t="shared" ref="E26:L26" si="11">SUM(E21:E25)</f>
        <v>109</v>
      </c>
      <c r="F26" s="2442">
        <f t="shared" si="11"/>
        <v>174</v>
      </c>
      <c r="G26" s="2442">
        <f t="shared" si="11"/>
        <v>0</v>
      </c>
      <c r="H26" s="2442">
        <f t="shared" si="11"/>
        <v>0</v>
      </c>
      <c r="I26" s="2442">
        <f t="shared" si="11"/>
        <v>0</v>
      </c>
      <c r="J26" s="2442">
        <f t="shared" si="11"/>
        <v>65</v>
      </c>
      <c r="K26" s="2442">
        <f t="shared" si="11"/>
        <v>109</v>
      </c>
      <c r="L26" s="2442">
        <f t="shared" si="11"/>
        <v>174</v>
      </c>
      <c r="M26" s="2576"/>
      <c r="N26" s="2735" t="s">
        <v>2348</v>
      </c>
      <c r="O26" s="2735"/>
    </row>
    <row r="27" spans="1:15" ht="19.5" customHeight="1" thickTop="1">
      <c r="A27" s="2422"/>
      <c r="B27" s="2422"/>
      <c r="C27" s="2476"/>
      <c r="D27" s="2420"/>
      <c r="E27" s="2420"/>
      <c r="F27" s="2420"/>
      <c r="G27" s="2420"/>
      <c r="H27" s="2420"/>
      <c r="I27" s="2420"/>
      <c r="J27" s="2420"/>
      <c r="K27" s="2420"/>
      <c r="L27" s="2420"/>
      <c r="M27" s="163"/>
      <c r="N27" s="81"/>
      <c r="O27" s="81"/>
    </row>
    <row r="28" spans="1:15" ht="19.5" customHeight="1">
      <c r="A28" s="2422"/>
      <c r="B28" s="2422"/>
      <c r="C28" s="2476"/>
      <c r="D28" s="2420"/>
      <c r="E28" s="2420"/>
      <c r="F28" s="2420"/>
      <c r="G28" s="2420"/>
      <c r="H28" s="2420"/>
      <c r="I28" s="2420"/>
      <c r="J28" s="2420"/>
      <c r="K28" s="2420"/>
      <c r="L28" s="2420"/>
      <c r="M28" s="163"/>
      <c r="N28" s="81"/>
      <c r="O28" s="81"/>
    </row>
    <row r="29" spans="1:15" ht="21.75" customHeight="1" thickBot="1">
      <c r="A29" s="2985" t="s">
        <v>2153</v>
      </c>
      <c r="B29" s="2985"/>
      <c r="C29" s="973"/>
      <c r="D29" s="973"/>
      <c r="E29" s="973"/>
      <c r="F29" s="973"/>
      <c r="G29" s="973"/>
      <c r="H29" s="973"/>
      <c r="I29" s="973"/>
      <c r="J29" s="973"/>
      <c r="K29" s="973"/>
      <c r="L29" s="973"/>
      <c r="M29" s="864"/>
      <c r="N29" s="864"/>
      <c r="O29" s="122" t="s">
        <v>2154</v>
      </c>
    </row>
    <row r="30" spans="1:15" ht="17.25" customHeight="1" thickTop="1">
      <c r="A30" s="2695" t="s">
        <v>53</v>
      </c>
      <c r="B30" s="2695" t="s">
        <v>54</v>
      </c>
      <c r="C30" s="2695" t="s">
        <v>55</v>
      </c>
      <c r="D30" s="2695" t="s">
        <v>45</v>
      </c>
      <c r="E30" s="2695"/>
      <c r="F30" s="2695"/>
      <c r="G30" s="2695" t="s">
        <v>46</v>
      </c>
      <c r="H30" s="2695"/>
      <c r="I30" s="2695"/>
      <c r="J30" s="2695" t="s">
        <v>905</v>
      </c>
      <c r="K30" s="2695"/>
      <c r="L30" s="2695"/>
      <c r="M30" s="2696" t="s">
        <v>503</v>
      </c>
      <c r="N30" s="2696" t="s">
        <v>509</v>
      </c>
      <c r="O30" s="2696" t="s">
        <v>502</v>
      </c>
    </row>
    <row r="31" spans="1:15" ht="17.25" customHeight="1">
      <c r="A31" s="2690"/>
      <c r="B31" s="2690"/>
      <c r="C31" s="2690"/>
      <c r="D31" s="2690" t="s">
        <v>1673</v>
      </c>
      <c r="E31" s="2690"/>
      <c r="F31" s="2690"/>
      <c r="G31" s="2690" t="s">
        <v>463</v>
      </c>
      <c r="H31" s="2690"/>
      <c r="I31" s="2690"/>
      <c r="J31" s="2690" t="s">
        <v>464</v>
      </c>
      <c r="K31" s="2690"/>
      <c r="L31" s="2690"/>
      <c r="M31" s="2697"/>
      <c r="N31" s="2697"/>
      <c r="O31" s="2697"/>
    </row>
    <row r="32" spans="1:15" ht="17.25" customHeight="1">
      <c r="A32" s="2690"/>
      <c r="B32" s="2690"/>
      <c r="C32" s="2690"/>
      <c r="D32" s="739" t="s">
        <v>931</v>
      </c>
      <c r="E32" s="739" t="s">
        <v>1126</v>
      </c>
      <c r="F32" s="1374" t="s">
        <v>954</v>
      </c>
      <c r="G32" s="739" t="s">
        <v>931</v>
      </c>
      <c r="H32" s="739" t="s">
        <v>1126</v>
      </c>
      <c r="I32" s="1374" t="s">
        <v>954</v>
      </c>
      <c r="J32" s="739" t="s">
        <v>931</v>
      </c>
      <c r="K32" s="739" t="s">
        <v>1126</v>
      </c>
      <c r="L32" s="1374" t="s">
        <v>954</v>
      </c>
      <c r="M32" s="2697"/>
      <c r="N32" s="2697"/>
      <c r="O32" s="2697"/>
    </row>
    <row r="33" spans="1:15" ht="24.75" customHeight="1" thickBot="1">
      <c r="A33" s="2707"/>
      <c r="B33" s="2707"/>
      <c r="C33" s="2707"/>
      <c r="D33" s="415" t="s">
        <v>934</v>
      </c>
      <c r="E33" s="415" t="s">
        <v>935</v>
      </c>
      <c r="F33" s="415" t="s">
        <v>936</v>
      </c>
      <c r="G33" s="415" t="s">
        <v>934</v>
      </c>
      <c r="H33" s="415" t="s">
        <v>935</v>
      </c>
      <c r="I33" s="415" t="s">
        <v>936</v>
      </c>
      <c r="J33" s="415" t="s">
        <v>934</v>
      </c>
      <c r="K33" s="415" t="s">
        <v>935</v>
      </c>
      <c r="L33" s="415" t="s">
        <v>936</v>
      </c>
      <c r="M33" s="2698"/>
      <c r="N33" s="2698"/>
      <c r="O33" s="2698"/>
    </row>
    <row r="34" spans="1:15" ht="19.5" customHeight="1">
      <c r="A34" s="2747" t="s">
        <v>1223</v>
      </c>
      <c r="B34" s="976" t="s">
        <v>100</v>
      </c>
      <c r="C34" s="976"/>
      <c r="D34" s="976">
        <v>26</v>
      </c>
      <c r="E34" s="976">
        <v>75</v>
      </c>
      <c r="F34" s="976">
        <v>101</v>
      </c>
      <c r="G34" s="976">
        <v>0</v>
      </c>
      <c r="H34" s="976">
        <v>0</v>
      </c>
      <c r="I34" s="976">
        <v>0</v>
      </c>
      <c r="J34" s="976">
        <f>SUM(G34,D34)</f>
        <v>26</v>
      </c>
      <c r="K34" s="976">
        <f t="shared" ref="K34:L37" si="12">SUM(H34,E34)</f>
        <v>75</v>
      </c>
      <c r="L34" s="976">
        <f t="shared" si="12"/>
        <v>101</v>
      </c>
      <c r="M34" s="167"/>
      <c r="N34" s="902" t="s">
        <v>1200</v>
      </c>
      <c r="O34" s="3179" t="s">
        <v>1224</v>
      </c>
    </row>
    <row r="35" spans="1:15" ht="19.5" customHeight="1">
      <c r="A35" s="2710"/>
      <c r="B35" s="976" t="s">
        <v>88</v>
      </c>
      <c r="C35" s="976"/>
      <c r="D35" s="976">
        <v>75</v>
      </c>
      <c r="E35" s="976">
        <v>43</v>
      </c>
      <c r="F35" s="976">
        <v>118</v>
      </c>
      <c r="G35" s="976">
        <v>0</v>
      </c>
      <c r="H35" s="976">
        <v>0</v>
      </c>
      <c r="I35" s="976">
        <v>0</v>
      </c>
      <c r="J35" s="976">
        <f t="shared" ref="J35:J37" si="13">SUM(G35,D35)</f>
        <v>75</v>
      </c>
      <c r="K35" s="976">
        <f t="shared" si="12"/>
        <v>43</v>
      </c>
      <c r="L35" s="976">
        <f t="shared" si="12"/>
        <v>118</v>
      </c>
      <c r="M35" s="167"/>
      <c r="N35" s="167" t="s">
        <v>538</v>
      </c>
      <c r="O35" s="3061"/>
    </row>
    <row r="36" spans="1:15" ht="19.5" customHeight="1">
      <c r="A36" s="2710"/>
      <c r="B36" s="2427" t="s">
        <v>89</v>
      </c>
      <c r="C36" s="976"/>
      <c r="D36" s="976">
        <v>94</v>
      </c>
      <c r="E36" s="976">
        <v>56</v>
      </c>
      <c r="F36" s="976">
        <v>150</v>
      </c>
      <c r="G36" s="976">
        <v>0</v>
      </c>
      <c r="H36" s="976">
        <v>0</v>
      </c>
      <c r="I36" s="976">
        <v>0</v>
      </c>
      <c r="J36" s="976">
        <f t="shared" si="13"/>
        <v>94</v>
      </c>
      <c r="K36" s="976">
        <f t="shared" si="12"/>
        <v>56</v>
      </c>
      <c r="L36" s="976">
        <f t="shared" si="12"/>
        <v>150</v>
      </c>
      <c r="M36" s="167"/>
      <c r="N36" s="167" t="s">
        <v>539</v>
      </c>
      <c r="O36" s="3061"/>
    </row>
    <row r="37" spans="1:15" ht="19.5" customHeight="1">
      <c r="A37" s="2710"/>
      <c r="B37" s="1865" t="s">
        <v>15</v>
      </c>
      <c r="C37" s="1865"/>
      <c r="D37" s="1865">
        <v>25</v>
      </c>
      <c r="E37" s="1865">
        <v>78</v>
      </c>
      <c r="F37" s="976">
        <v>103</v>
      </c>
      <c r="G37" s="976">
        <v>0</v>
      </c>
      <c r="H37" s="976">
        <v>0</v>
      </c>
      <c r="I37" s="976">
        <v>0</v>
      </c>
      <c r="J37" s="976">
        <f t="shared" si="13"/>
        <v>25</v>
      </c>
      <c r="K37" s="976">
        <f t="shared" si="12"/>
        <v>78</v>
      </c>
      <c r="L37" s="976">
        <f t="shared" si="12"/>
        <v>103</v>
      </c>
      <c r="M37" s="167"/>
      <c r="N37" s="163" t="s">
        <v>541</v>
      </c>
      <c r="O37" s="3061"/>
    </row>
    <row r="38" spans="1:15" ht="19.5" customHeight="1">
      <c r="A38" s="2711"/>
      <c r="B38" s="1868" t="s">
        <v>1932</v>
      </c>
      <c r="C38" s="1868"/>
      <c r="D38" s="1868">
        <v>9</v>
      </c>
      <c r="E38" s="1868">
        <v>44</v>
      </c>
      <c r="F38" s="1866">
        <v>53</v>
      </c>
      <c r="G38" s="2117">
        <v>0</v>
      </c>
      <c r="H38" s="2117">
        <v>0</v>
      </c>
      <c r="I38" s="2117">
        <v>0</v>
      </c>
      <c r="J38" s="2117">
        <f t="shared" ref="J38" si="14">SUM(G38,D38)</f>
        <v>9</v>
      </c>
      <c r="K38" s="2117">
        <f t="shared" ref="K38" si="15">SUM(H38,E38)</f>
        <v>44</v>
      </c>
      <c r="L38" s="2117">
        <f t="shared" ref="L38" si="16">SUM(I38,F38)</f>
        <v>53</v>
      </c>
      <c r="M38" s="529"/>
      <c r="N38" s="1873" t="s">
        <v>1176</v>
      </c>
      <c r="O38" s="3062"/>
    </row>
    <row r="39" spans="1:15" ht="19.5" customHeight="1">
      <c r="A39" s="2706" t="s">
        <v>219</v>
      </c>
      <c r="B39" s="2706"/>
      <c r="C39" s="2122"/>
      <c r="D39" s="2104">
        <f>SUM(D34:D38)</f>
        <v>229</v>
      </c>
      <c r="E39" s="2104">
        <f t="shared" ref="E39:L39" si="17">SUM(E34:E38)</f>
        <v>296</v>
      </c>
      <c r="F39" s="2104">
        <f t="shared" si="17"/>
        <v>525</v>
      </c>
      <c r="G39" s="2104">
        <f t="shared" si="17"/>
        <v>0</v>
      </c>
      <c r="H39" s="2104">
        <f t="shared" si="17"/>
        <v>0</v>
      </c>
      <c r="I39" s="2104">
        <f t="shared" si="17"/>
        <v>0</v>
      </c>
      <c r="J39" s="2104">
        <f t="shared" si="17"/>
        <v>229</v>
      </c>
      <c r="K39" s="2104">
        <f t="shared" si="17"/>
        <v>296</v>
      </c>
      <c r="L39" s="2104">
        <f t="shared" si="17"/>
        <v>525</v>
      </c>
      <c r="M39" s="569"/>
      <c r="N39" s="3006" t="s">
        <v>2348</v>
      </c>
      <c r="O39" s="3006"/>
    </row>
    <row r="40" spans="1:15" ht="19.5" customHeight="1">
      <c r="A40" s="2704" t="s">
        <v>137</v>
      </c>
      <c r="B40" s="978" t="s">
        <v>80</v>
      </c>
      <c r="C40" s="975"/>
      <c r="D40" s="978">
        <v>21</v>
      </c>
      <c r="E40" s="978">
        <v>19</v>
      </c>
      <c r="F40" s="978">
        <v>40</v>
      </c>
      <c r="G40" s="978">
        <v>0</v>
      </c>
      <c r="H40" s="978">
        <v>0</v>
      </c>
      <c r="I40" s="978">
        <v>0</v>
      </c>
      <c r="J40" s="978">
        <f>SUM(G40,D40)</f>
        <v>21</v>
      </c>
      <c r="K40" s="978">
        <f t="shared" ref="K40:L41" si="18">SUM(H40,E40)</f>
        <v>19</v>
      </c>
      <c r="L40" s="978">
        <f t="shared" si="18"/>
        <v>40</v>
      </c>
      <c r="M40" s="981"/>
      <c r="N40" s="114" t="s">
        <v>523</v>
      </c>
      <c r="O40" s="3061" t="s">
        <v>1083</v>
      </c>
    </row>
    <row r="41" spans="1:15" ht="19.5" customHeight="1">
      <c r="A41" s="2704"/>
      <c r="B41" s="983" t="s">
        <v>77</v>
      </c>
      <c r="C41" s="977"/>
      <c r="D41" s="976">
        <v>23</v>
      </c>
      <c r="E41" s="976">
        <v>30</v>
      </c>
      <c r="F41" s="976">
        <v>53</v>
      </c>
      <c r="G41" s="976">
        <v>0</v>
      </c>
      <c r="H41" s="976">
        <v>0</v>
      </c>
      <c r="I41" s="976">
        <v>0</v>
      </c>
      <c r="J41" s="976">
        <f>SUM(G41,D41)</f>
        <v>23</v>
      </c>
      <c r="K41" s="976">
        <f t="shared" si="18"/>
        <v>30</v>
      </c>
      <c r="L41" s="976">
        <f t="shared" si="18"/>
        <v>53</v>
      </c>
      <c r="M41" s="42"/>
      <c r="N41" s="473" t="s">
        <v>519</v>
      </c>
      <c r="O41" s="3062"/>
    </row>
    <row r="42" spans="1:15" ht="19.5" customHeight="1">
      <c r="A42" s="2706" t="s">
        <v>219</v>
      </c>
      <c r="B42" s="2952"/>
      <c r="C42" s="989"/>
      <c r="D42" s="980">
        <f>SUM(D40:D41)</f>
        <v>44</v>
      </c>
      <c r="E42" s="980">
        <f t="shared" ref="E42:L48" si="19">SUM(E40:E41)</f>
        <v>49</v>
      </c>
      <c r="F42" s="980">
        <f t="shared" si="19"/>
        <v>93</v>
      </c>
      <c r="G42" s="980">
        <f t="shared" si="19"/>
        <v>0</v>
      </c>
      <c r="H42" s="980">
        <f t="shared" si="19"/>
        <v>0</v>
      </c>
      <c r="I42" s="980">
        <f t="shared" si="19"/>
        <v>0</v>
      </c>
      <c r="J42" s="980">
        <f t="shared" si="19"/>
        <v>44</v>
      </c>
      <c r="K42" s="980">
        <f t="shared" si="19"/>
        <v>49</v>
      </c>
      <c r="L42" s="980">
        <f t="shared" si="19"/>
        <v>93</v>
      </c>
      <c r="M42" s="793"/>
      <c r="N42" s="3019" t="s">
        <v>2348</v>
      </c>
      <c r="O42" s="3019"/>
    </row>
    <row r="43" spans="1:15" ht="19.5" customHeight="1">
      <c r="A43" s="3406" t="s">
        <v>1324</v>
      </c>
      <c r="B43" s="2974" t="s">
        <v>234</v>
      </c>
      <c r="C43" s="983" t="s">
        <v>77</v>
      </c>
      <c r="D43" s="976">
        <v>17</v>
      </c>
      <c r="E43" s="976">
        <v>18</v>
      </c>
      <c r="F43" s="976">
        <v>35</v>
      </c>
      <c r="G43" s="976">
        <v>0</v>
      </c>
      <c r="H43" s="976">
        <v>0</v>
      </c>
      <c r="I43" s="976">
        <f>SUM(I42:I42)</f>
        <v>0</v>
      </c>
      <c r="J43" s="976">
        <f t="shared" ref="J43:J45" si="20">SUM(G43,D43)</f>
        <v>17</v>
      </c>
      <c r="K43" s="976">
        <f t="shared" ref="K43:L48" si="21">SUM(H43,E43)</f>
        <v>18</v>
      </c>
      <c r="L43" s="976">
        <f t="shared" si="21"/>
        <v>35</v>
      </c>
      <c r="M43" s="527" t="s">
        <v>519</v>
      </c>
      <c r="N43" s="2832" t="s">
        <v>1330</v>
      </c>
      <c r="O43" s="3320" t="s">
        <v>679</v>
      </c>
    </row>
    <row r="44" spans="1:15" ht="19.5" customHeight="1">
      <c r="A44" s="3319"/>
      <c r="B44" s="2975"/>
      <c r="C44" s="983" t="s">
        <v>78</v>
      </c>
      <c r="D44" s="976">
        <v>22</v>
      </c>
      <c r="E44" s="976">
        <v>24</v>
      </c>
      <c r="F44" s="976">
        <v>46</v>
      </c>
      <c r="G44" s="976">
        <v>0</v>
      </c>
      <c r="H44" s="976">
        <v>0</v>
      </c>
      <c r="I44" s="976">
        <f>SUM(I43:I43)</f>
        <v>0</v>
      </c>
      <c r="J44" s="976">
        <f t="shared" si="20"/>
        <v>22</v>
      </c>
      <c r="K44" s="976">
        <f t="shared" si="21"/>
        <v>24</v>
      </c>
      <c r="L44" s="976">
        <f t="shared" si="21"/>
        <v>46</v>
      </c>
      <c r="M44" s="527" t="s">
        <v>521</v>
      </c>
      <c r="N44" s="2820"/>
      <c r="O44" s="3321"/>
    </row>
    <row r="45" spans="1:15" ht="19.5" customHeight="1">
      <c r="A45" s="3319"/>
      <c r="B45" s="2976"/>
      <c r="C45" s="983" t="s">
        <v>79</v>
      </c>
      <c r="D45" s="976">
        <v>16</v>
      </c>
      <c r="E45" s="976">
        <v>14</v>
      </c>
      <c r="F45" s="976">
        <v>30</v>
      </c>
      <c r="G45" s="976">
        <v>0</v>
      </c>
      <c r="H45" s="976">
        <v>0</v>
      </c>
      <c r="I45" s="976">
        <f t="shared" si="19"/>
        <v>0</v>
      </c>
      <c r="J45" s="976">
        <f t="shared" si="20"/>
        <v>16</v>
      </c>
      <c r="K45" s="976">
        <f t="shared" si="21"/>
        <v>14</v>
      </c>
      <c r="L45" s="976">
        <f t="shared" si="21"/>
        <v>30</v>
      </c>
      <c r="M45" s="527" t="s">
        <v>522</v>
      </c>
      <c r="N45" s="2821"/>
      <c r="O45" s="3321"/>
    </row>
    <row r="46" spans="1:15" ht="19.5" customHeight="1">
      <c r="A46" s="3319"/>
      <c r="B46" s="3054" t="s">
        <v>302</v>
      </c>
      <c r="C46" s="3054"/>
      <c r="D46" s="978">
        <f>SUM(D43:D45)</f>
        <v>55</v>
      </c>
      <c r="E46" s="2641">
        <f t="shared" ref="E46:L46" si="22">SUM(E43:E45)</f>
        <v>56</v>
      </c>
      <c r="F46" s="2641">
        <f t="shared" si="22"/>
        <v>111</v>
      </c>
      <c r="G46" s="2641">
        <f t="shared" si="22"/>
        <v>0</v>
      </c>
      <c r="H46" s="2641">
        <f t="shared" si="22"/>
        <v>0</v>
      </c>
      <c r="I46" s="2641">
        <f t="shared" si="22"/>
        <v>0</v>
      </c>
      <c r="J46" s="2641">
        <f t="shared" si="22"/>
        <v>55</v>
      </c>
      <c r="K46" s="2641">
        <f t="shared" si="22"/>
        <v>56</v>
      </c>
      <c r="L46" s="2641">
        <f t="shared" si="22"/>
        <v>111</v>
      </c>
      <c r="M46" s="2803" t="s">
        <v>2349</v>
      </c>
      <c r="N46" s="2896"/>
      <c r="O46" s="3321"/>
    </row>
    <row r="47" spans="1:15" ht="19.5" customHeight="1">
      <c r="A47" s="3319"/>
      <c r="B47" s="983" t="s">
        <v>392</v>
      </c>
      <c r="C47" s="977"/>
      <c r="D47" s="976">
        <v>33</v>
      </c>
      <c r="E47" s="976">
        <v>88</v>
      </c>
      <c r="F47" s="976">
        <v>121</v>
      </c>
      <c r="G47" s="976">
        <v>0</v>
      </c>
      <c r="H47" s="976">
        <v>0</v>
      </c>
      <c r="I47" s="976">
        <f t="shared" si="19"/>
        <v>0</v>
      </c>
      <c r="J47" s="976">
        <f>SUM(G47,D47)</f>
        <v>33</v>
      </c>
      <c r="K47" s="976">
        <f t="shared" si="21"/>
        <v>88</v>
      </c>
      <c r="L47" s="976">
        <f t="shared" si="21"/>
        <v>121</v>
      </c>
      <c r="M47" s="42"/>
      <c r="N47" s="1126" t="s">
        <v>1732</v>
      </c>
      <c r="O47" s="3321"/>
    </row>
    <row r="48" spans="1:15" ht="19.5" customHeight="1">
      <c r="A48" s="3407"/>
      <c r="B48" s="978" t="s">
        <v>88</v>
      </c>
      <c r="C48" s="975"/>
      <c r="D48" s="978">
        <v>74</v>
      </c>
      <c r="E48" s="978">
        <v>39</v>
      </c>
      <c r="F48" s="976">
        <v>113</v>
      </c>
      <c r="G48" s="976">
        <v>0</v>
      </c>
      <c r="H48" s="976">
        <v>0</v>
      </c>
      <c r="I48" s="976">
        <f t="shared" si="19"/>
        <v>0</v>
      </c>
      <c r="J48" s="976">
        <f t="shared" ref="J48" si="23">SUM(G48,D48)</f>
        <v>74</v>
      </c>
      <c r="K48" s="976">
        <f t="shared" si="21"/>
        <v>39</v>
      </c>
      <c r="L48" s="976">
        <f t="shared" si="21"/>
        <v>113</v>
      </c>
      <c r="M48" s="981"/>
      <c r="N48" s="163" t="s">
        <v>538</v>
      </c>
      <c r="O48" s="3322"/>
    </row>
    <row r="49" spans="1:16" ht="19.5" customHeight="1">
      <c r="A49" s="2706" t="s">
        <v>219</v>
      </c>
      <c r="B49" s="2706"/>
      <c r="C49" s="2706"/>
      <c r="D49" s="976">
        <f>SUM(D47:D48,D46)</f>
        <v>162</v>
      </c>
      <c r="E49" s="2642">
        <f t="shared" ref="E49:L49" si="24">SUM(E47:E48,E46)</f>
        <v>183</v>
      </c>
      <c r="F49" s="2642">
        <f t="shared" si="24"/>
        <v>345</v>
      </c>
      <c r="G49" s="2642">
        <f t="shared" si="24"/>
        <v>0</v>
      </c>
      <c r="H49" s="2642">
        <f t="shared" si="24"/>
        <v>0</v>
      </c>
      <c r="I49" s="2642">
        <f t="shared" si="24"/>
        <v>0</v>
      </c>
      <c r="J49" s="2642">
        <f t="shared" si="24"/>
        <v>162</v>
      </c>
      <c r="K49" s="2642">
        <f t="shared" si="24"/>
        <v>183</v>
      </c>
      <c r="L49" s="2642">
        <f t="shared" si="24"/>
        <v>345</v>
      </c>
      <c r="M49" s="3006" t="s">
        <v>2348</v>
      </c>
      <c r="N49" s="3006"/>
      <c r="O49" s="3006"/>
      <c r="P49" s="597"/>
    </row>
    <row r="50" spans="1:16" ht="19.5" customHeight="1">
      <c r="A50" s="2705" t="s">
        <v>64</v>
      </c>
      <c r="B50" s="980" t="s">
        <v>84</v>
      </c>
      <c r="C50" s="980"/>
      <c r="D50" s="980">
        <v>117</v>
      </c>
      <c r="E50" s="980">
        <v>43</v>
      </c>
      <c r="F50" s="980">
        <v>160</v>
      </c>
      <c r="G50" s="980">
        <v>0</v>
      </c>
      <c r="H50" s="980">
        <v>0</v>
      </c>
      <c r="I50" s="980">
        <v>0</v>
      </c>
      <c r="J50" s="980">
        <f>SUM(G50,D50)</f>
        <v>117</v>
      </c>
      <c r="K50" s="980">
        <f t="shared" ref="K50:L51" si="25">SUM(H50,E50)</f>
        <v>43</v>
      </c>
      <c r="L50" s="980">
        <f t="shared" si="25"/>
        <v>160</v>
      </c>
      <c r="M50" s="528"/>
      <c r="N50" s="528" t="s">
        <v>532</v>
      </c>
      <c r="O50" s="3410" t="s">
        <v>527</v>
      </c>
    </row>
    <row r="51" spans="1:16" ht="19.5" customHeight="1">
      <c r="A51" s="2724"/>
      <c r="B51" s="976" t="s">
        <v>242</v>
      </c>
      <c r="C51" s="976"/>
      <c r="D51" s="976">
        <v>160</v>
      </c>
      <c r="E51" s="976">
        <v>54</v>
      </c>
      <c r="F51" s="980">
        <v>214</v>
      </c>
      <c r="G51" s="980">
        <v>0</v>
      </c>
      <c r="H51" s="980">
        <v>0</v>
      </c>
      <c r="I51" s="980">
        <v>0</v>
      </c>
      <c r="J51" s="980">
        <f>SUM(G51,D51)</f>
        <v>160</v>
      </c>
      <c r="K51" s="980">
        <f t="shared" si="25"/>
        <v>54</v>
      </c>
      <c r="L51" s="2582">
        <f t="shared" si="25"/>
        <v>214</v>
      </c>
      <c r="M51" s="167"/>
      <c r="N51" s="167" t="s">
        <v>758</v>
      </c>
      <c r="O51" s="3119"/>
    </row>
    <row r="52" spans="1:16" ht="19.5" customHeight="1">
      <c r="A52" s="2706" t="s">
        <v>219</v>
      </c>
      <c r="B52" s="2706"/>
      <c r="C52" s="2706"/>
      <c r="D52" s="976">
        <f>SUM(D50:D51)</f>
        <v>277</v>
      </c>
      <c r="E52" s="976">
        <f t="shared" ref="E52:L52" si="26">SUM(E50:E51)</f>
        <v>97</v>
      </c>
      <c r="F52" s="976">
        <f t="shared" si="26"/>
        <v>374</v>
      </c>
      <c r="G52" s="976">
        <f t="shared" si="26"/>
        <v>0</v>
      </c>
      <c r="H52" s="976">
        <f t="shared" si="26"/>
        <v>0</v>
      </c>
      <c r="I52" s="976">
        <f t="shared" si="26"/>
        <v>0</v>
      </c>
      <c r="J52" s="976">
        <f t="shared" si="26"/>
        <v>277</v>
      </c>
      <c r="K52" s="976">
        <f t="shared" si="26"/>
        <v>97</v>
      </c>
      <c r="L52" s="976">
        <f t="shared" si="26"/>
        <v>374</v>
      </c>
      <c r="M52" s="3006" t="s">
        <v>2348</v>
      </c>
      <c r="N52" s="3006"/>
      <c r="O52" s="3006"/>
    </row>
    <row r="53" spans="1:16" ht="33.75" customHeight="1">
      <c r="A53" s="1392" t="s">
        <v>40</v>
      </c>
      <c r="B53" s="976"/>
      <c r="C53" s="976"/>
      <c r="D53" s="976">
        <v>53</v>
      </c>
      <c r="E53" s="976">
        <v>21</v>
      </c>
      <c r="F53" s="976">
        <v>74</v>
      </c>
      <c r="G53" s="976">
        <v>0</v>
      </c>
      <c r="H53" s="976">
        <v>0</v>
      </c>
      <c r="I53" s="976">
        <v>0</v>
      </c>
      <c r="J53" s="976">
        <f>SUM(G53,D53)</f>
        <v>53</v>
      </c>
      <c r="K53" s="976">
        <f t="shared" ref="K53:L54" si="27">SUM(H53,E53)</f>
        <v>21</v>
      </c>
      <c r="L53" s="976">
        <f t="shared" si="27"/>
        <v>74</v>
      </c>
      <c r="M53" s="167"/>
      <c r="N53" s="167"/>
      <c r="O53" s="2580" t="s">
        <v>1202</v>
      </c>
    </row>
    <row r="54" spans="1:16" ht="19.5" customHeight="1">
      <c r="A54" s="987" t="s">
        <v>68</v>
      </c>
      <c r="B54" s="615" t="s">
        <v>70</v>
      </c>
      <c r="C54" s="993"/>
      <c r="D54" s="985">
        <v>108</v>
      </c>
      <c r="E54" s="985">
        <v>80</v>
      </c>
      <c r="F54" s="985">
        <v>188</v>
      </c>
      <c r="G54" s="985">
        <v>0</v>
      </c>
      <c r="H54" s="985">
        <v>0</v>
      </c>
      <c r="I54" s="985">
        <v>0</v>
      </c>
      <c r="J54" s="985">
        <f>SUM(G54,D54)</f>
        <v>108</v>
      </c>
      <c r="K54" s="985">
        <f t="shared" si="27"/>
        <v>80</v>
      </c>
      <c r="L54" s="985">
        <f t="shared" si="27"/>
        <v>188</v>
      </c>
      <c r="M54" s="591"/>
      <c r="N54" s="2577" t="s">
        <v>506</v>
      </c>
      <c r="O54" s="529" t="s">
        <v>496</v>
      </c>
    </row>
    <row r="55" spans="1:16" ht="19.5" customHeight="1" thickBot="1">
      <c r="A55" s="2971" t="s">
        <v>50</v>
      </c>
      <c r="B55" s="2971"/>
      <c r="C55" s="2442"/>
      <c r="D55" s="2442">
        <f t="shared" ref="D55:L55" si="28">SUM(D53:D54,D52,D49,D42,D39,D26,D20,D19,D14,D11,D10,D9)</f>
        <v>1177</v>
      </c>
      <c r="E55" s="2442">
        <f t="shared" si="28"/>
        <v>1074</v>
      </c>
      <c r="F55" s="2442">
        <f t="shared" si="28"/>
        <v>2251</v>
      </c>
      <c r="G55" s="2442">
        <f t="shared" si="28"/>
        <v>0</v>
      </c>
      <c r="H55" s="2442">
        <f t="shared" si="28"/>
        <v>0</v>
      </c>
      <c r="I55" s="2442">
        <f t="shared" si="28"/>
        <v>0</v>
      </c>
      <c r="J55" s="2442">
        <f t="shared" si="28"/>
        <v>1177</v>
      </c>
      <c r="K55" s="2442">
        <f t="shared" si="28"/>
        <v>1074</v>
      </c>
      <c r="L55" s="2442">
        <f t="shared" si="28"/>
        <v>2251</v>
      </c>
      <c r="M55" s="3411" t="s">
        <v>500</v>
      </c>
      <c r="N55" s="3411"/>
      <c r="O55" s="3411"/>
    </row>
    <row r="56" spans="1:16" ht="19.5" customHeight="1" thickTop="1">
      <c r="A56" s="2420"/>
      <c r="B56" s="2420"/>
      <c r="C56" s="2420"/>
      <c r="D56" s="2420"/>
      <c r="E56" s="2420"/>
      <c r="F56" s="2420"/>
      <c r="G56" s="2420"/>
      <c r="H56" s="2420"/>
      <c r="I56" s="2420"/>
      <c r="J56" s="2420"/>
      <c r="K56" s="2420"/>
      <c r="L56" s="2420"/>
      <c r="M56" s="2578"/>
      <c r="N56" s="2578"/>
      <c r="O56" s="2578"/>
    </row>
    <row r="57" spans="1:16" ht="19.5" customHeight="1">
      <c r="A57" s="975"/>
      <c r="B57" s="975"/>
      <c r="C57" s="978"/>
      <c r="D57" s="162"/>
      <c r="E57" s="162"/>
      <c r="F57" s="162"/>
      <c r="G57" s="162"/>
      <c r="H57" s="162"/>
      <c r="I57" s="162"/>
      <c r="J57" s="162"/>
      <c r="K57" s="162"/>
      <c r="L57" s="162"/>
      <c r="M57" s="598"/>
      <c r="N57" s="598"/>
      <c r="O57" s="598"/>
    </row>
    <row r="58" spans="1:16" ht="23.25" customHeight="1" thickBot="1">
      <c r="A58" s="2985" t="s">
        <v>2153</v>
      </c>
      <c r="B58" s="2985"/>
      <c r="C58" s="2270"/>
      <c r="D58" s="2270"/>
      <c r="E58" s="2270"/>
      <c r="F58" s="2270"/>
      <c r="G58" s="2270"/>
      <c r="H58" s="2270"/>
      <c r="I58" s="2270"/>
      <c r="J58" s="2270"/>
      <c r="K58" s="2270"/>
      <c r="L58" s="2270"/>
      <c r="M58" s="864"/>
      <c r="N58" s="864"/>
      <c r="O58" s="122" t="s">
        <v>2154</v>
      </c>
    </row>
    <row r="59" spans="1:16" ht="23.25" customHeight="1" thickTop="1">
      <c r="A59" s="2695" t="s">
        <v>53</v>
      </c>
      <c r="B59" s="2695" t="s">
        <v>54</v>
      </c>
      <c r="C59" s="2695" t="s">
        <v>55</v>
      </c>
      <c r="D59" s="2695" t="s">
        <v>45</v>
      </c>
      <c r="E59" s="2695"/>
      <c r="F59" s="2695"/>
      <c r="G59" s="2695" t="s">
        <v>46</v>
      </c>
      <c r="H59" s="2695"/>
      <c r="I59" s="2695"/>
      <c r="J59" s="2695" t="s">
        <v>905</v>
      </c>
      <c r="K59" s="2695"/>
      <c r="L59" s="2695"/>
      <c r="M59" s="2696" t="s">
        <v>503</v>
      </c>
      <c r="N59" s="2696" t="s">
        <v>509</v>
      </c>
      <c r="O59" s="2696" t="s">
        <v>502</v>
      </c>
    </row>
    <row r="60" spans="1:16" ht="23.25" customHeight="1">
      <c r="A60" s="2690"/>
      <c r="B60" s="2690"/>
      <c r="C60" s="2690"/>
      <c r="D60" s="2690" t="s">
        <v>1673</v>
      </c>
      <c r="E60" s="2690"/>
      <c r="F60" s="2690"/>
      <c r="G60" s="2690" t="s">
        <v>463</v>
      </c>
      <c r="H60" s="2690"/>
      <c r="I60" s="2690"/>
      <c r="J60" s="2690" t="s">
        <v>464</v>
      </c>
      <c r="K60" s="2690"/>
      <c r="L60" s="2690"/>
      <c r="M60" s="2697"/>
      <c r="N60" s="2697"/>
      <c r="O60" s="2697"/>
    </row>
    <row r="61" spans="1:16" ht="23.25" customHeight="1">
      <c r="A61" s="2690"/>
      <c r="B61" s="2690"/>
      <c r="C61" s="2690"/>
      <c r="D61" s="739" t="s">
        <v>931</v>
      </c>
      <c r="E61" s="739" t="s">
        <v>1126</v>
      </c>
      <c r="F61" s="1374" t="s">
        <v>954</v>
      </c>
      <c r="G61" s="739" t="s">
        <v>931</v>
      </c>
      <c r="H61" s="739" t="s">
        <v>1126</v>
      </c>
      <c r="I61" s="1374" t="s">
        <v>954</v>
      </c>
      <c r="J61" s="739" t="s">
        <v>931</v>
      </c>
      <c r="K61" s="739" t="s">
        <v>1126</v>
      </c>
      <c r="L61" s="1374" t="s">
        <v>954</v>
      </c>
      <c r="M61" s="2697"/>
      <c r="N61" s="2697"/>
      <c r="O61" s="2697"/>
    </row>
    <row r="62" spans="1:16" ht="23.25" customHeight="1" thickBot="1">
      <c r="A62" s="2707"/>
      <c r="B62" s="2707"/>
      <c r="C62" s="2707"/>
      <c r="D62" s="415" t="s">
        <v>934</v>
      </c>
      <c r="E62" s="415" t="s">
        <v>935</v>
      </c>
      <c r="F62" s="415" t="s">
        <v>936</v>
      </c>
      <c r="G62" s="415" t="s">
        <v>934</v>
      </c>
      <c r="H62" s="415" t="s">
        <v>935</v>
      </c>
      <c r="I62" s="415" t="s">
        <v>936</v>
      </c>
      <c r="J62" s="415" t="s">
        <v>934</v>
      </c>
      <c r="K62" s="415" t="s">
        <v>935</v>
      </c>
      <c r="L62" s="415" t="s">
        <v>936</v>
      </c>
      <c r="M62" s="2698"/>
      <c r="N62" s="2698"/>
      <c r="O62" s="2698"/>
    </row>
    <row r="63" spans="1:16" ht="26.25" customHeight="1">
      <c r="A63" s="2786" t="s">
        <v>51</v>
      </c>
      <c r="B63" s="2786"/>
      <c r="C63" s="412"/>
      <c r="D63" s="63"/>
      <c r="E63" s="63"/>
      <c r="F63" s="63"/>
      <c r="G63" s="63"/>
      <c r="H63" s="63"/>
      <c r="I63" s="63"/>
      <c r="J63" s="63"/>
      <c r="K63" s="63"/>
      <c r="L63" s="63"/>
      <c r="M63" s="2740" t="s">
        <v>582</v>
      </c>
      <c r="N63" s="2740"/>
      <c r="O63" s="2740"/>
    </row>
    <row r="64" spans="1:16" ht="26.25" customHeight="1">
      <c r="A64" s="976" t="s">
        <v>1225</v>
      </c>
      <c r="B64" s="1504" t="s">
        <v>77</v>
      </c>
      <c r="C64" s="976"/>
      <c r="D64" s="976">
        <v>21</v>
      </c>
      <c r="E64" s="976">
        <v>10</v>
      </c>
      <c r="F64" s="976">
        <v>31</v>
      </c>
      <c r="G64" s="976">
        <v>0</v>
      </c>
      <c r="H64" s="976">
        <v>0</v>
      </c>
      <c r="I64" s="976">
        <v>0</v>
      </c>
      <c r="J64" s="976">
        <f>SUM(G64,D64)</f>
        <v>21</v>
      </c>
      <c r="K64" s="976">
        <f t="shared" ref="K64:L66" si="29">SUM(H64,E64)</f>
        <v>10</v>
      </c>
      <c r="L64" s="976">
        <f t="shared" si="29"/>
        <v>31</v>
      </c>
      <c r="M64" s="167"/>
      <c r="N64" s="527" t="s">
        <v>519</v>
      </c>
      <c r="O64" s="167" t="s">
        <v>487</v>
      </c>
    </row>
    <row r="65" spans="1:15" ht="26.25" customHeight="1">
      <c r="A65" s="2724" t="s">
        <v>1324</v>
      </c>
      <c r="B65" s="976" t="s">
        <v>100</v>
      </c>
      <c r="C65" s="976"/>
      <c r="D65" s="976">
        <v>12</v>
      </c>
      <c r="E65" s="976">
        <v>12</v>
      </c>
      <c r="F65" s="976">
        <v>24</v>
      </c>
      <c r="G65" s="976">
        <v>0</v>
      </c>
      <c r="H65" s="976">
        <v>0</v>
      </c>
      <c r="I65" s="976">
        <v>0</v>
      </c>
      <c r="J65" s="976">
        <f t="shared" ref="J65:J66" si="30">SUM(G65,D65)</f>
        <v>12</v>
      </c>
      <c r="K65" s="976">
        <f t="shared" si="29"/>
        <v>12</v>
      </c>
      <c r="L65" s="976">
        <f t="shared" si="29"/>
        <v>24</v>
      </c>
      <c r="M65" s="167"/>
      <c r="N65" s="902" t="s">
        <v>1200</v>
      </c>
      <c r="O65" s="2780" t="s">
        <v>679</v>
      </c>
    </row>
    <row r="66" spans="1:15" ht="26.25" customHeight="1">
      <c r="A66" s="2724"/>
      <c r="B66" s="976" t="s">
        <v>88</v>
      </c>
      <c r="C66" s="976"/>
      <c r="D66" s="976">
        <v>34</v>
      </c>
      <c r="E66" s="976">
        <v>14</v>
      </c>
      <c r="F66" s="976">
        <v>48</v>
      </c>
      <c r="G66" s="976">
        <v>0</v>
      </c>
      <c r="H66" s="976">
        <v>0</v>
      </c>
      <c r="I66" s="976">
        <v>0</v>
      </c>
      <c r="J66" s="976">
        <f t="shared" si="30"/>
        <v>34</v>
      </c>
      <c r="K66" s="976">
        <f t="shared" si="29"/>
        <v>14</v>
      </c>
      <c r="L66" s="976">
        <f t="shared" si="29"/>
        <v>48</v>
      </c>
      <c r="M66" s="167"/>
      <c r="N66" s="122" t="s">
        <v>538</v>
      </c>
      <c r="O66" s="2781"/>
    </row>
    <row r="67" spans="1:15" ht="22.5" customHeight="1">
      <c r="A67" s="2706" t="s">
        <v>219</v>
      </c>
      <c r="B67" s="2706"/>
      <c r="C67" s="2706"/>
      <c r="D67" s="976">
        <f>SUM(D65:D66)</f>
        <v>46</v>
      </c>
      <c r="E67" s="976">
        <f t="shared" ref="E67:L67" si="31">SUM(E65:E66)</f>
        <v>26</v>
      </c>
      <c r="F67" s="976">
        <f t="shared" si="31"/>
        <v>72</v>
      </c>
      <c r="G67" s="976">
        <f t="shared" si="31"/>
        <v>0</v>
      </c>
      <c r="H67" s="976">
        <f t="shared" si="31"/>
        <v>0</v>
      </c>
      <c r="I67" s="976">
        <f t="shared" si="31"/>
        <v>0</v>
      </c>
      <c r="J67" s="976">
        <f t="shared" si="31"/>
        <v>46</v>
      </c>
      <c r="K67" s="976">
        <f t="shared" si="31"/>
        <v>26</v>
      </c>
      <c r="L67" s="976">
        <f t="shared" si="31"/>
        <v>72</v>
      </c>
      <c r="M67" s="2725" t="s">
        <v>2348</v>
      </c>
      <c r="N67" s="2725"/>
      <c r="O67" s="2725"/>
    </row>
    <row r="68" spans="1:15" ht="26.25" customHeight="1">
      <c r="A68" s="2709" t="s">
        <v>1223</v>
      </c>
      <c r="B68" s="976" t="s">
        <v>88</v>
      </c>
      <c r="C68" s="976"/>
      <c r="D68" s="976">
        <v>44</v>
      </c>
      <c r="E68" s="976">
        <v>30</v>
      </c>
      <c r="F68" s="976">
        <v>74</v>
      </c>
      <c r="G68" s="976">
        <v>0</v>
      </c>
      <c r="H68" s="976">
        <v>0</v>
      </c>
      <c r="I68" s="976">
        <v>0</v>
      </c>
      <c r="J68" s="976">
        <f>SUM(G68,D68)</f>
        <v>44</v>
      </c>
      <c r="K68" s="976">
        <f t="shared" ref="K68:L70" si="32">SUM(H68,E68)</f>
        <v>30</v>
      </c>
      <c r="L68" s="976">
        <f t="shared" si="32"/>
        <v>74</v>
      </c>
      <c r="M68" s="167"/>
      <c r="N68" s="167" t="s">
        <v>538</v>
      </c>
      <c r="O68" s="3060" t="s">
        <v>1224</v>
      </c>
    </row>
    <row r="69" spans="1:15" ht="26.25" customHeight="1">
      <c r="A69" s="2710"/>
      <c r="B69" s="983" t="s">
        <v>89</v>
      </c>
      <c r="C69" s="976"/>
      <c r="D69" s="976">
        <v>23</v>
      </c>
      <c r="E69" s="976">
        <v>16</v>
      </c>
      <c r="F69" s="976">
        <v>39</v>
      </c>
      <c r="G69" s="976">
        <v>0</v>
      </c>
      <c r="H69" s="976">
        <v>0</v>
      </c>
      <c r="I69" s="976">
        <v>0</v>
      </c>
      <c r="J69" s="976">
        <f t="shared" ref="J69:J70" si="33">SUM(G69,D69)</f>
        <v>23</v>
      </c>
      <c r="K69" s="976">
        <f t="shared" si="32"/>
        <v>16</v>
      </c>
      <c r="L69" s="976">
        <f t="shared" si="32"/>
        <v>39</v>
      </c>
      <c r="M69" s="167"/>
      <c r="N69" s="527" t="s">
        <v>539</v>
      </c>
      <c r="O69" s="3061"/>
    </row>
    <row r="70" spans="1:15" ht="26.25" customHeight="1">
      <c r="A70" s="2711"/>
      <c r="B70" s="976" t="s">
        <v>100</v>
      </c>
      <c r="C70" s="976"/>
      <c r="D70" s="976">
        <v>5</v>
      </c>
      <c r="E70" s="976">
        <v>17</v>
      </c>
      <c r="F70" s="976">
        <v>22</v>
      </c>
      <c r="G70" s="976">
        <v>0</v>
      </c>
      <c r="H70" s="976">
        <v>0</v>
      </c>
      <c r="I70" s="976">
        <v>0</v>
      </c>
      <c r="J70" s="976">
        <f t="shared" si="33"/>
        <v>5</v>
      </c>
      <c r="K70" s="976">
        <f t="shared" si="32"/>
        <v>17</v>
      </c>
      <c r="L70" s="976">
        <f t="shared" si="32"/>
        <v>22</v>
      </c>
      <c r="M70" s="167"/>
      <c r="N70" s="902" t="s">
        <v>1200</v>
      </c>
      <c r="O70" s="3062"/>
    </row>
    <row r="71" spans="1:15" ht="26.25" customHeight="1">
      <c r="A71" s="2706" t="s">
        <v>219</v>
      </c>
      <c r="B71" s="2706"/>
      <c r="C71" s="2706"/>
      <c r="D71" s="976">
        <f>SUM(D68:D70)</f>
        <v>72</v>
      </c>
      <c r="E71" s="976">
        <f t="shared" ref="E71:L71" si="34">SUM(E68:E70)</f>
        <v>63</v>
      </c>
      <c r="F71" s="976">
        <f t="shared" si="34"/>
        <v>135</v>
      </c>
      <c r="G71" s="976">
        <f t="shared" si="34"/>
        <v>0</v>
      </c>
      <c r="H71" s="976">
        <f t="shared" si="34"/>
        <v>0</v>
      </c>
      <c r="I71" s="976">
        <f t="shared" si="34"/>
        <v>0</v>
      </c>
      <c r="J71" s="976">
        <f t="shared" si="34"/>
        <v>72</v>
      </c>
      <c r="K71" s="976">
        <f t="shared" si="34"/>
        <v>63</v>
      </c>
      <c r="L71" s="976">
        <f t="shared" si="34"/>
        <v>135</v>
      </c>
      <c r="M71" s="2725" t="s">
        <v>2348</v>
      </c>
      <c r="N71" s="2725"/>
      <c r="O71" s="2725"/>
    </row>
    <row r="72" spans="1:15" ht="26.25" customHeight="1">
      <c r="A72" s="2705" t="s">
        <v>64</v>
      </c>
      <c r="B72" s="980" t="s">
        <v>84</v>
      </c>
      <c r="C72" s="980"/>
      <c r="D72" s="980">
        <v>57</v>
      </c>
      <c r="E72" s="980">
        <v>24</v>
      </c>
      <c r="F72" s="980">
        <v>81</v>
      </c>
      <c r="G72" s="980">
        <v>0</v>
      </c>
      <c r="H72" s="980">
        <v>0</v>
      </c>
      <c r="I72" s="980">
        <v>0</v>
      </c>
      <c r="J72" s="980">
        <f>SUM(G72,D72)</f>
        <v>57</v>
      </c>
      <c r="K72" s="980">
        <f t="shared" ref="K72:L73" si="35">SUM(H72,E72)</f>
        <v>24</v>
      </c>
      <c r="L72" s="980">
        <f t="shared" si="35"/>
        <v>81</v>
      </c>
      <c r="M72" s="528"/>
      <c r="N72" s="528" t="s">
        <v>532</v>
      </c>
      <c r="O72" s="3410" t="s">
        <v>527</v>
      </c>
    </row>
    <row r="73" spans="1:15" ht="26.25" customHeight="1">
      <c r="A73" s="2724"/>
      <c r="B73" s="976" t="s">
        <v>242</v>
      </c>
      <c r="C73" s="976"/>
      <c r="D73" s="976">
        <v>42</v>
      </c>
      <c r="E73" s="976">
        <v>18</v>
      </c>
      <c r="F73" s="980">
        <v>60</v>
      </c>
      <c r="G73" s="980">
        <v>0</v>
      </c>
      <c r="H73" s="980">
        <v>0</v>
      </c>
      <c r="I73" s="980">
        <v>0</v>
      </c>
      <c r="J73" s="980">
        <f>SUM(G73,D73)</f>
        <v>42</v>
      </c>
      <c r="K73" s="980">
        <f t="shared" si="35"/>
        <v>18</v>
      </c>
      <c r="L73" s="980">
        <f t="shared" si="35"/>
        <v>60</v>
      </c>
      <c r="M73" s="167"/>
      <c r="N73" s="167" t="s">
        <v>758</v>
      </c>
      <c r="O73" s="3119"/>
    </row>
    <row r="74" spans="1:15" ht="26.25" customHeight="1">
      <c r="A74" s="2706" t="s">
        <v>219</v>
      </c>
      <c r="B74" s="2706"/>
      <c r="C74" s="2706"/>
      <c r="D74" s="976">
        <f>SUM(D72:D73)</f>
        <v>99</v>
      </c>
      <c r="E74" s="976">
        <f t="shared" ref="E74:L74" si="36">SUM(E72:E73)</f>
        <v>42</v>
      </c>
      <c r="F74" s="976">
        <f t="shared" si="36"/>
        <v>141</v>
      </c>
      <c r="G74" s="980">
        <v>0</v>
      </c>
      <c r="H74" s="980">
        <v>0</v>
      </c>
      <c r="I74" s="980">
        <v>0</v>
      </c>
      <c r="J74" s="976">
        <f t="shared" si="36"/>
        <v>99</v>
      </c>
      <c r="K74" s="976">
        <f t="shared" si="36"/>
        <v>42</v>
      </c>
      <c r="L74" s="976">
        <f t="shared" si="36"/>
        <v>141</v>
      </c>
      <c r="M74" s="2725" t="s">
        <v>2348</v>
      </c>
      <c r="N74" s="2725"/>
      <c r="O74" s="2725"/>
    </row>
    <row r="75" spans="1:15" ht="26.25" customHeight="1">
      <c r="A75" s="991" t="s">
        <v>68</v>
      </c>
      <c r="B75" s="986" t="s">
        <v>70</v>
      </c>
      <c r="C75" s="977"/>
      <c r="D75" s="976">
        <v>112</v>
      </c>
      <c r="E75" s="976">
        <v>14</v>
      </c>
      <c r="F75" s="976">
        <v>126</v>
      </c>
      <c r="G75" s="976">
        <v>0</v>
      </c>
      <c r="H75" s="976">
        <v>0</v>
      </c>
      <c r="I75" s="976">
        <v>0</v>
      </c>
      <c r="J75" s="976">
        <f>SUM(G75,D75)</f>
        <v>112</v>
      </c>
      <c r="K75" s="976">
        <f t="shared" ref="K75:L75" si="37">SUM(H75,E75)</f>
        <v>14</v>
      </c>
      <c r="L75" s="976">
        <f t="shared" si="37"/>
        <v>126</v>
      </c>
      <c r="M75" s="167"/>
      <c r="N75" s="167" t="s">
        <v>506</v>
      </c>
      <c r="O75" s="599" t="s">
        <v>496</v>
      </c>
    </row>
    <row r="76" spans="1:15" ht="26.25" customHeight="1" thickBot="1">
      <c r="A76" s="3120" t="s">
        <v>456</v>
      </c>
      <c r="B76" s="3120"/>
      <c r="C76" s="985"/>
      <c r="D76" s="985">
        <f>SUM(D64,D67,D71,D74,D75)</f>
        <v>350</v>
      </c>
      <c r="E76" s="985">
        <f t="shared" ref="E76:L76" si="38">SUM(E64,E67,E71,E74,E75)</f>
        <v>155</v>
      </c>
      <c r="F76" s="985">
        <f t="shared" si="38"/>
        <v>505</v>
      </c>
      <c r="G76" s="985">
        <f t="shared" si="38"/>
        <v>0</v>
      </c>
      <c r="H76" s="985">
        <f t="shared" si="38"/>
        <v>0</v>
      </c>
      <c r="I76" s="985">
        <f t="shared" si="38"/>
        <v>0</v>
      </c>
      <c r="J76" s="985">
        <f t="shared" si="38"/>
        <v>350</v>
      </c>
      <c r="K76" s="985">
        <f t="shared" si="38"/>
        <v>155</v>
      </c>
      <c r="L76" s="985">
        <f t="shared" si="38"/>
        <v>505</v>
      </c>
      <c r="M76" s="600"/>
      <c r="N76" s="2726" t="s">
        <v>588</v>
      </c>
      <c r="O76" s="2726"/>
    </row>
    <row r="77" spans="1:15" ht="26.25" customHeight="1" thickBot="1">
      <c r="A77" s="2765" t="s">
        <v>218</v>
      </c>
      <c r="B77" s="2765"/>
      <c r="C77" s="2428"/>
      <c r="D77" s="2428">
        <f t="shared" ref="D77:L77" si="39">SUM(D76,D55)</f>
        <v>1527</v>
      </c>
      <c r="E77" s="2428">
        <f t="shared" si="39"/>
        <v>1229</v>
      </c>
      <c r="F77" s="2428">
        <f t="shared" si="39"/>
        <v>2756</v>
      </c>
      <c r="G77" s="2428">
        <f t="shared" si="39"/>
        <v>0</v>
      </c>
      <c r="H77" s="2428">
        <f t="shared" si="39"/>
        <v>0</v>
      </c>
      <c r="I77" s="2428">
        <f t="shared" si="39"/>
        <v>0</v>
      </c>
      <c r="J77" s="2428">
        <f t="shared" si="39"/>
        <v>1527</v>
      </c>
      <c r="K77" s="2428">
        <f t="shared" si="39"/>
        <v>1229</v>
      </c>
      <c r="L77" s="2428">
        <f t="shared" si="39"/>
        <v>2756</v>
      </c>
      <c r="M77" s="2581"/>
      <c r="N77" s="3057" t="s">
        <v>2351</v>
      </c>
      <c r="O77" s="3057"/>
    </row>
    <row r="78" spans="1:15" ht="15.75" customHeight="1" thickTop="1">
      <c r="A78" s="601"/>
      <c r="B78" s="601"/>
      <c r="C78" s="601"/>
      <c r="D78" s="7"/>
      <c r="E78" s="7"/>
      <c r="F78" s="7"/>
      <c r="G78" s="7"/>
      <c r="H78" s="7"/>
      <c r="I78" s="7"/>
      <c r="J78" s="7"/>
      <c r="K78" s="7"/>
      <c r="L78" s="7"/>
      <c r="M78" s="864"/>
      <c r="N78" s="864"/>
      <c r="O78" s="864"/>
    </row>
    <row r="79" spans="1:15" ht="15.75" customHeight="1">
      <c r="A79" s="601"/>
      <c r="B79" s="601"/>
      <c r="C79" s="601"/>
      <c r="D79" s="7"/>
      <c r="E79" s="7"/>
      <c r="F79" s="7"/>
      <c r="G79" s="7"/>
      <c r="H79" s="7"/>
      <c r="I79" s="7"/>
      <c r="J79" s="7"/>
      <c r="K79" s="7"/>
      <c r="L79" s="7"/>
      <c r="M79" s="864"/>
      <c r="N79" s="864"/>
      <c r="O79" s="864"/>
    </row>
    <row r="80" spans="1:15" ht="15.75" customHeight="1">
      <c r="A80" s="601"/>
      <c r="B80" s="601"/>
      <c r="C80" s="601"/>
      <c r="D80" s="7"/>
      <c r="E80" s="7"/>
      <c r="F80" s="7"/>
      <c r="G80" s="7"/>
      <c r="H80" s="7"/>
      <c r="I80" s="7"/>
      <c r="J80" s="7"/>
      <c r="K80" s="7"/>
      <c r="L80" s="7"/>
      <c r="M80" s="864"/>
      <c r="N80" s="864"/>
      <c r="O80" s="864"/>
    </row>
    <row r="81" spans="1:15" ht="15.75" customHeight="1">
      <c r="A81" s="601"/>
      <c r="B81" s="601"/>
      <c r="C81" s="601"/>
      <c r="D81" s="7"/>
      <c r="E81" s="7"/>
      <c r="F81" s="7"/>
      <c r="G81" s="7"/>
      <c r="H81" s="7"/>
      <c r="I81" s="7"/>
      <c r="J81" s="7"/>
      <c r="K81" s="7"/>
      <c r="L81" s="7"/>
      <c r="M81" s="864"/>
      <c r="N81" s="864"/>
      <c r="O81" s="864"/>
    </row>
    <row r="82" spans="1:15" ht="15.75" customHeight="1">
      <c r="A82" s="601"/>
      <c r="B82" s="601"/>
      <c r="C82" s="601"/>
      <c r="D82" s="7"/>
      <c r="E82" s="7"/>
      <c r="F82" s="7"/>
      <c r="G82" s="7"/>
      <c r="H82" s="7"/>
      <c r="I82" s="7"/>
      <c r="J82" s="7"/>
      <c r="K82" s="7"/>
      <c r="L82" s="7"/>
      <c r="M82" s="864"/>
      <c r="N82" s="864"/>
      <c r="O82" s="864"/>
    </row>
    <row r="83" spans="1:15" ht="15.75" customHeight="1">
      <c r="A83" s="601"/>
      <c r="B83" s="601"/>
      <c r="C83" s="601"/>
      <c r="D83" s="7"/>
      <c r="E83" s="7"/>
      <c r="F83" s="7"/>
      <c r="G83" s="7"/>
      <c r="H83" s="7"/>
      <c r="I83" s="7"/>
      <c r="J83" s="7"/>
      <c r="K83" s="7"/>
      <c r="L83" s="7"/>
      <c r="M83" s="864"/>
      <c r="N83" s="864"/>
      <c r="O83" s="864"/>
    </row>
    <row r="84" spans="1:15" ht="15.75" customHeight="1">
      <c r="A84" s="601"/>
      <c r="B84" s="601"/>
      <c r="C84" s="601"/>
      <c r="D84" s="7"/>
      <c r="E84" s="7"/>
      <c r="F84" s="7"/>
      <c r="G84" s="7"/>
      <c r="H84" s="7"/>
      <c r="I84" s="7"/>
      <c r="J84" s="7"/>
      <c r="K84" s="7"/>
      <c r="L84" s="7"/>
      <c r="M84" s="864"/>
      <c r="N84" s="864"/>
      <c r="O84" s="864"/>
    </row>
    <row r="85" spans="1:15" ht="15.75" customHeight="1">
      <c r="A85" s="601"/>
      <c r="B85" s="601"/>
      <c r="C85" s="601"/>
      <c r="D85" s="7"/>
      <c r="E85" s="7"/>
      <c r="F85" s="7"/>
      <c r="G85" s="7"/>
      <c r="H85" s="7"/>
      <c r="I85" s="7"/>
      <c r="J85" s="7"/>
      <c r="K85" s="7"/>
      <c r="L85" s="7"/>
      <c r="M85" s="864"/>
      <c r="N85" s="864"/>
      <c r="O85" s="864"/>
    </row>
    <row r="86" spans="1:15" ht="15.75" customHeight="1">
      <c r="A86" s="601"/>
      <c r="B86" s="601"/>
      <c r="C86" s="601"/>
      <c r="D86" s="7"/>
      <c r="E86" s="7"/>
      <c r="F86" s="7"/>
      <c r="G86" s="7"/>
      <c r="H86" s="7"/>
      <c r="I86" s="7"/>
      <c r="J86" s="7"/>
      <c r="K86" s="7"/>
      <c r="L86" s="7"/>
      <c r="M86" s="864"/>
      <c r="N86" s="864"/>
      <c r="O86" s="864"/>
    </row>
    <row r="87" spans="1:15" ht="15.75" customHeight="1">
      <c r="A87" s="601"/>
      <c r="B87" s="601"/>
      <c r="C87" s="601"/>
      <c r="D87" s="7"/>
      <c r="E87" s="7"/>
      <c r="F87" s="7"/>
      <c r="G87" s="7"/>
      <c r="H87" s="7"/>
      <c r="I87" s="7"/>
      <c r="J87" s="7"/>
      <c r="K87" s="7"/>
      <c r="L87" s="7"/>
      <c r="M87" s="864"/>
      <c r="N87" s="864"/>
      <c r="O87" s="864"/>
    </row>
    <row r="88" spans="1:15" ht="15.75" customHeight="1">
      <c r="A88" s="601"/>
      <c r="B88" s="601"/>
      <c r="C88" s="601"/>
      <c r="D88" s="7"/>
      <c r="E88" s="7"/>
      <c r="F88" s="7"/>
      <c r="G88" s="7"/>
      <c r="H88" s="7"/>
      <c r="I88" s="7"/>
      <c r="J88" s="7"/>
      <c r="K88" s="7"/>
      <c r="L88" s="7"/>
      <c r="M88" s="864"/>
      <c r="N88" s="864"/>
      <c r="O88" s="864"/>
    </row>
    <row r="89" spans="1:15" ht="15.75" customHeight="1">
      <c r="A89" s="601"/>
      <c r="B89" s="601"/>
      <c r="C89" s="601"/>
      <c r="D89" s="7"/>
      <c r="E89" s="7"/>
      <c r="F89" s="7"/>
      <c r="G89" s="7"/>
      <c r="H89" s="7"/>
      <c r="I89" s="7"/>
      <c r="J89" s="7"/>
      <c r="K89" s="7"/>
      <c r="L89" s="7"/>
      <c r="M89" s="864"/>
      <c r="N89" s="864"/>
      <c r="O89" s="864"/>
    </row>
    <row r="90" spans="1:15" ht="15.75" customHeight="1">
      <c r="A90" s="601"/>
      <c r="B90" s="601"/>
      <c r="C90" s="601"/>
      <c r="D90" s="7"/>
      <c r="E90" s="7"/>
      <c r="F90" s="7"/>
      <c r="G90" s="7"/>
      <c r="H90" s="7"/>
      <c r="I90" s="7"/>
      <c r="J90" s="7"/>
      <c r="K90" s="7"/>
      <c r="L90" s="7"/>
      <c r="M90" s="864"/>
      <c r="N90" s="864"/>
      <c r="O90" s="864"/>
    </row>
    <row r="91" spans="1:15" ht="15.75" customHeight="1">
      <c r="A91" s="601"/>
      <c r="B91" s="601"/>
      <c r="C91" s="601"/>
      <c r="D91" s="7"/>
      <c r="E91" s="7"/>
      <c r="F91" s="7"/>
      <c r="G91" s="7"/>
      <c r="H91" s="7"/>
      <c r="I91" s="7"/>
      <c r="J91" s="7"/>
      <c r="K91" s="7"/>
      <c r="L91" s="7"/>
      <c r="M91" s="864"/>
      <c r="N91" s="864"/>
      <c r="O91" s="864"/>
    </row>
    <row r="92" spans="1:15" ht="15.75" customHeight="1">
      <c r="A92" s="601"/>
      <c r="B92" s="601"/>
      <c r="C92" s="601"/>
      <c r="D92" s="7"/>
      <c r="E92" s="7"/>
      <c r="F92" s="7"/>
      <c r="G92" s="7"/>
      <c r="H92" s="7"/>
      <c r="I92" s="7"/>
      <c r="J92" s="7"/>
      <c r="K92" s="7"/>
      <c r="L92" s="7"/>
      <c r="M92" s="864"/>
      <c r="N92" s="864"/>
      <c r="O92" s="864"/>
    </row>
    <row r="93" spans="1:15" ht="15.75" customHeight="1">
      <c r="A93" s="601"/>
      <c r="B93" s="601"/>
      <c r="C93" s="601"/>
      <c r="D93" s="7"/>
      <c r="E93" s="7"/>
      <c r="F93" s="7"/>
      <c r="G93" s="7"/>
      <c r="H93" s="7"/>
      <c r="I93" s="7"/>
      <c r="J93" s="7"/>
      <c r="K93" s="7"/>
      <c r="L93" s="7"/>
      <c r="M93" s="864"/>
      <c r="N93" s="864"/>
      <c r="O93" s="864"/>
    </row>
    <row r="94" spans="1:15" ht="15.75" customHeight="1">
      <c r="A94" s="601"/>
      <c r="B94" s="601"/>
      <c r="C94" s="601"/>
      <c r="D94" s="7"/>
      <c r="E94" s="7"/>
      <c r="F94" s="7"/>
      <c r="G94" s="7"/>
      <c r="H94" s="7"/>
      <c r="I94" s="7"/>
      <c r="J94" s="7"/>
      <c r="K94" s="7"/>
      <c r="L94" s="7"/>
      <c r="M94" s="864"/>
      <c r="N94" s="864"/>
      <c r="O94" s="864"/>
    </row>
    <row r="95" spans="1:15" ht="15.75" customHeight="1">
      <c r="A95" s="601"/>
      <c r="B95" s="601"/>
      <c r="C95" s="601"/>
      <c r="D95" s="7"/>
      <c r="E95" s="7"/>
      <c r="F95" s="7"/>
      <c r="G95" s="7"/>
      <c r="H95" s="7"/>
      <c r="I95" s="7"/>
      <c r="J95" s="7"/>
      <c r="K95" s="7"/>
      <c r="L95" s="7"/>
      <c r="M95" s="864"/>
      <c r="N95" s="864"/>
      <c r="O95" s="864"/>
    </row>
    <row r="96" spans="1:15" ht="15.75" customHeight="1">
      <c r="A96" s="601"/>
      <c r="B96" s="601"/>
      <c r="C96" s="601"/>
      <c r="D96" s="7"/>
      <c r="E96" s="7"/>
      <c r="F96" s="7"/>
      <c r="G96" s="7"/>
      <c r="H96" s="7"/>
      <c r="I96" s="7"/>
      <c r="J96" s="7"/>
      <c r="K96" s="7"/>
      <c r="L96" s="7"/>
      <c r="M96" s="864"/>
      <c r="N96" s="864"/>
      <c r="O96" s="864"/>
    </row>
    <row r="97" spans="1:15" ht="15.75" customHeight="1">
      <c r="A97" s="601"/>
      <c r="B97" s="601"/>
      <c r="C97" s="601"/>
      <c r="D97" s="7"/>
      <c r="E97" s="7"/>
      <c r="F97" s="7"/>
      <c r="G97" s="7"/>
      <c r="H97" s="7"/>
      <c r="I97" s="7"/>
      <c r="J97" s="7"/>
      <c r="K97" s="7"/>
      <c r="L97" s="7"/>
      <c r="M97" s="864"/>
      <c r="N97" s="864"/>
      <c r="O97" s="864"/>
    </row>
    <row r="98" spans="1:15" ht="15.75" customHeight="1">
      <c r="A98" s="601"/>
      <c r="B98" s="601"/>
      <c r="C98" s="601"/>
      <c r="D98" s="7"/>
      <c r="E98" s="7"/>
      <c r="F98" s="7"/>
      <c r="G98" s="7"/>
      <c r="H98" s="7"/>
      <c r="I98" s="7"/>
      <c r="J98" s="7"/>
      <c r="K98" s="7"/>
      <c r="L98" s="7"/>
      <c r="M98" s="864"/>
      <c r="N98" s="864"/>
      <c r="O98" s="864"/>
    </row>
    <row r="99" spans="1:15" ht="15.75" customHeight="1">
      <c r="A99" s="601"/>
      <c r="B99" s="601"/>
      <c r="C99" s="601"/>
      <c r="D99" s="7"/>
      <c r="E99" s="7"/>
      <c r="F99" s="7"/>
      <c r="G99" s="7"/>
      <c r="H99" s="7"/>
      <c r="I99" s="7"/>
      <c r="J99" s="7"/>
      <c r="K99" s="7"/>
      <c r="L99" s="7"/>
      <c r="M99" s="864"/>
      <c r="N99" s="864"/>
      <c r="O99" s="864"/>
    </row>
    <row r="100" spans="1:15" ht="15.75" customHeight="1">
      <c r="A100" s="601"/>
      <c r="B100" s="601"/>
      <c r="C100" s="601"/>
      <c r="D100" s="7"/>
      <c r="E100" s="7"/>
      <c r="F100" s="7"/>
      <c r="G100" s="7"/>
      <c r="H100" s="7"/>
      <c r="I100" s="7"/>
      <c r="J100" s="7"/>
      <c r="K100" s="7"/>
      <c r="L100" s="7"/>
      <c r="M100" s="864"/>
      <c r="N100" s="864"/>
      <c r="O100" s="864"/>
    </row>
    <row r="101" spans="1:15" ht="15.75" customHeight="1">
      <c r="A101" s="601"/>
      <c r="B101" s="601"/>
      <c r="C101" s="601"/>
      <c r="D101" s="7"/>
      <c r="E101" s="7"/>
      <c r="F101" s="7"/>
      <c r="G101" s="7"/>
      <c r="H101" s="7"/>
      <c r="I101" s="7"/>
      <c r="J101" s="7"/>
      <c r="K101" s="7"/>
      <c r="L101" s="7"/>
      <c r="M101" s="864"/>
      <c r="N101" s="864"/>
      <c r="O101" s="864"/>
    </row>
    <row r="102" spans="1:15" ht="15.75" customHeight="1">
      <c r="A102" s="601"/>
      <c r="B102" s="601"/>
      <c r="C102" s="601"/>
      <c r="D102" s="7"/>
      <c r="E102" s="7"/>
      <c r="F102" s="7"/>
      <c r="G102" s="7"/>
      <c r="H102" s="7"/>
      <c r="I102" s="7"/>
      <c r="J102" s="7"/>
      <c r="K102" s="7"/>
      <c r="L102" s="7"/>
      <c r="M102" s="864"/>
      <c r="N102" s="864"/>
      <c r="O102" s="864"/>
    </row>
    <row r="103" spans="1:15" ht="15.75" customHeight="1">
      <c r="A103" s="601"/>
      <c r="B103" s="601"/>
      <c r="C103" s="601"/>
      <c r="D103" s="7"/>
      <c r="E103" s="7"/>
      <c r="F103" s="7"/>
      <c r="G103" s="7"/>
      <c r="H103" s="7"/>
      <c r="I103" s="7"/>
      <c r="J103" s="7"/>
      <c r="K103" s="7"/>
      <c r="L103" s="7"/>
      <c r="M103" s="864"/>
      <c r="N103" s="864"/>
      <c r="O103" s="864"/>
    </row>
    <row r="104" spans="1:15" ht="15.75" customHeight="1">
      <c r="A104" s="601"/>
      <c r="B104" s="601"/>
      <c r="C104" s="601"/>
      <c r="D104" s="7"/>
      <c r="E104" s="7"/>
      <c r="F104" s="7"/>
      <c r="G104" s="7"/>
      <c r="H104" s="7"/>
      <c r="I104" s="7"/>
      <c r="J104" s="7"/>
      <c r="K104" s="7"/>
      <c r="L104" s="7"/>
      <c r="M104" s="864"/>
      <c r="N104" s="864"/>
      <c r="O104" s="864"/>
    </row>
    <row r="105" spans="1:15" ht="15.75" customHeight="1">
      <c r="A105" s="601"/>
      <c r="B105" s="601"/>
      <c r="C105" s="601"/>
      <c r="D105" s="7"/>
      <c r="E105" s="7"/>
      <c r="F105" s="7"/>
      <c r="G105" s="7"/>
      <c r="H105" s="7"/>
      <c r="I105" s="7"/>
      <c r="J105" s="7"/>
      <c r="K105" s="7"/>
      <c r="L105" s="7"/>
      <c r="M105" s="864"/>
      <c r="N105" s="864"/>
      <c r="O105" s="864"/>
    </row>
    <row r="106" spans="1:15" ht="15.75" customHeight="1">
      <c r="A106" s="601"/>
      <c r="B106" s="601"/>
      <c r="C106" s="601"/>
      <c r="D106" s="7"/>
      <c r="E106" s="7"/>
      <c r="F106" s="7"/>
      <c r="G106" s="7"/>
      <c r="H106" s="7"/>
      <c r="I106" s="7"/>
      <c r="J106" s="7"/>
      <c r="K106" s="7"/>
      <c r="L106" s="7"/>
      <c r="M106" s="864"/>
      <c r="N106" s="864"/>
      <c r="O106" s="864"/>
    </row>
    <row r="107" spans="1:15" ht="15.75" customHeight="1">
      <c r="A107" s="601"/>
      <c r="B107" s="601"/>
      <c r="C107" s="601"/>
      <c r="D107" s="7"/>
      <c r="E107" s="7"/>
      <c r="F107" s="7"/>
      <c r="G107" s="7"/>
      <c r="H107" s="7"/>
      <c r="I107" s="7"/>
      <c r="J107" s="7"/>
      <c r="K107" s="7"/>
      <c r="L107" s="7"/>
      <c r="M107" s="864"/>
      <c r="N107" s="864"/>
      <c r="O107" s="864"/>
    </row>
    <row r="108" spans="1:15" ht="15.75" customHeight="1">
      <c r="A108" s="601"/>
      <c r="B108" s="601"/>
      <c r="C108" s="601"/>
      <c r="D108" s="7"/>
      <c r="E108" s="7"/>
      <c r="F108" s="7"/>
      <c r="G108" s="7"/>
      <c r="H108" s="7"/>
      <c r="I108" s="7"/>
      <c r="J108" s="7"/>
      <c r="K108" s="7"/>
      <c r="L108" s="7"/>
      <c r="M108" s="864"/>
      <c r="N108" s="864"/>
      <c r="O108" s="864"/>
    </row>
    <row r="109" spans="1:15" ht="15.75" customHeight="1">
      <c r="A109" s="601"/>
      <c r="B109" s="601"/>
      <c r="C109" s="601"/>
      <c r="D109" s="7"/>
      <c r="E109" s="7"/>
      <c r="F109" s="7"/>
      <c r="G109" s="7"/>
      <c r="H109" s="7"/>
      <c r="I109" s="7"/>
      <c r="J109" s="7"/>
      <c r="K109" s="7"/>
      <c r="L109" s="7"/>
      <c r="M109" s="864"/>
      <c r="N109" s="864"/>
      <c r="O109" s="864"/>
    </row>
    <row r="110" spans="1:15" ht="15.75" customHeight="1">
      <c r="A110" s="601"/>
      <c r="B110" s="601"/>
      <c r="C110" s="601"/>
      <c r="D110" s="7"/>
      <c r="E110" s="7"/>
      <c r="F110" s="7"/>
      <c r="G110" s="7"/>
      <c r="H110" s="7"/>
      <c r="I110" s="7"/>
      <c r="J110" s="7"/>
      <c r="K110" s="7"/>
      <c r="L110" s="7"/>
      <c r="M110" s="864"/>
      <c r="N110" s="864"/>
      <c r="O110" s="864"/>
    </row>
    <row r="111" spans="1:15" ht="15.75" customHeight="1">
      <c r="A111" s="601"/>
      <c r="B111" s="601"/>
      <c r="C111" s="601"/>
      <c r="D111" s="7"/>
      <c r="E111" s="7"/>
      <c r="F111" s="7"/>
      <c r="G111" s="7"/>
      <c r="H111" s="7"/>
      <c r="I111" s="7"/>
      <c r="J111" s="7"/>
      <c r="K111" s="7"/>
      <c r="L111" s="7"/>
      <c r="M111" s="864"/>
      <c r="N111" s="864"/>
      <c r="O111" s="864"/>
    </row>
    <row r="112" spans="1:15" ht="15.75" customHeight="1">
      <c r="A112" s="601"/>
      <c r="B112" s="601"/>
      <c r="C112" s="601"/>
      <c r="D112" s="7"/>
      <c r="E112" s="7"/>
      <c r="F112" s="7"/>
      <c r="G112" s="7"/>
      <c r="H112" s="7"/>
      <c r="I112" s="7"/>
      <c r="J112" s="7"/>
      <c r="K112" s="7"/>
      <c r="L112" s="7"/>
      <c r="M112" s="864"/>
      <c r="N112" s="864"/>
      <c r="O112" s="864"/>
    </row>
    <row r="113" spans="1:15" ht="15.75" customHeight="1">
      <c r="A113" s="601"/>
      <c r="B113" s="601"/>
      <c r="C113" s="601"/>
      <c r="D113" s="7"/>
      <c r="E113" s="7"/>
      <c r="F113" s="7"/>
      <c r="G113" s="7"/>
      <c r="H113" s="7"/>
      <c r="I113" s="7"/>
      <c r="J113" s="7"/>
      <c r="K113" s="7"/>
      <c r="L113" s="7"/>
      <c r="M113" s="864"/>
      <c r="N113" s="864"/>
      <c r="O113" s="864"/>
    </row>
    <row r="114" spans="1:15" ht="15.75" customHeight="1">
      <c r="A114" s="601"/>
      <c r="B114" s="601"/>
      <c r="C114" s="601"/>
      <c r="D114" s="7"/>
      <c r="E114" s="7"/>
      <c r="F114" s="7"/>
      <c r="G114" s="7"/>
      <c r="H114" s="7"/>
      <c r="I114" s="7"/>
      <c r="J114" s="7"/>
      <c r="K114" s="7"/>
      <c r="L114" s="7"/>
      <c r="M114" s="864"/>
      <c r="N114" s="864"/>
      <c r="O114" s="864"/>
    </row>
    <row r="115" spans="1:15" ht="15.75" customHeight="1">
      <c r="A115" s="601"/>
      <c r="B115" s="601"/>
      <c r="C115" s="601"/>
      <c r="D115" s="7"/>
      <c r="E115" s="7"/>
      <c r="F115" s="7"/>
      <c r="G115" s="7"/>
      <c r="H115" s="7"/>
      <c r="I115" s="7"/>
      <c r="J115" s="7"/>
      <c r="K115" s="7"/>
      <c r="L115" s="7"/>
      <c r="M115" s="864"/>
      <c r="N115" s="864"/>
      <c r="O115" s="864"/>
    </row>
    <row r="116" spans="1:15" ht="15.75" customHeight="1">
      <c r="A116" s="601"/>
      <c r="B116" s="601"/>
      <c r="C116" s="601"/>
      <c r="D116" s="7"/>
      <c r="E116" s="7"/>
      <c r="F116" s="7"/>
      <c r="G116" s="7"/>
      <c r="H116" s="7"/>
      <c r="I116" s="7"/>
      <c r="J116" s="7"/>
      <c r="K116" s="7"/>
      <c r="L116" s="7"/>
      <c r="M116" s="864"/>
      <c r="N116" s="864"/>
      <c r="O116" s="864"/>
    </row>
    <row r="117" spans="1:15" ht="15.75" customHeight="1">
      <c r="A117" s="601"/>
      <c r="B117" s="601"/>
      <c r="C117" s="601"/>
      <c r="D117" s="7"/>
      <c r="E117" s="7"/>
      <c r="F117" s="7"/>
      <c r="G117" s="7"/>
      <c r="H117" s="7"/>
      <c r="I117" s="7"/>
      <c r="J117" s="7"/>
      <c r="K117" s="7"/>
      <c r="L117" s="7"/>
      <c r="M117" s="864"/>
      <c r="N117" s="864"/>
      <c r="O117" s="864"/>
    </row>
    <row r="118" spans="1:15" ht="15.75" customHeight="1">
      <c r="A118" s="601"/>
      <c r="B118" s="601"/>
      <c r="C118" s="601"/>
      <c r="D118" s="7"/>
      <c r="E118" s="7"/>
      <c r="F118" s="7"/>
      <c r="G118" s="7"/>
      <c r="H118" s="7"/>
      <c r="I118" s="7"/>
      <c r="J118" s="7"/>
      <c r="K118" s="7"/>
      <c r="L118" s="7"/>
      <c r="M118" s="864"/>
      <c r="N118" s="864"/>
      <c r="O118" s="864"/>
    </row>
    <row r="119" spans="1:15" ht="15.75" customHeight="1">
      <c r="A119" s="601"/>
      <c r="B119" s="601"/>
      <c r="C119" s="601"/>
      <c r="D119" s="7"/>
      <c r="E119" s="7"/>
      <c r="F119" s="7"/>
      <c r="G119" s="7"/>
      <c r="H119" s="7"/>
      <c r="I119" s="7"/>
      <c r="J119" s="7"/>
      <c r="K119" s="7"/>
      <c r="L119" s="7"/>
      <c r="M119" s="864"/>
      <c r="N119" s="864"/>
      <c r="O119" s="864"/>
    </row>
    <row r="120" spans="1:15" ht="15.75" customHeight="1">
      <c r="A120" s="601"/>
      <c r="B120" s="601"/>
      <c r="C120" s="601"/>
      <c r="D120" s="3"/>
      <c r="E120" s="3"/>
      <c r="F120" s="3"/>
      <c r="G120" s="3"/>
      <c r="H120" s="3"/>
      <c r="I120" s="3"/>
      <c r="J120" s="3"/>
      <c r="K120" s="3"/>
      <c r="L120" s="3"/>
      <c r="M120" s="864"/>
      <c r="N120" s="864"/>
      <c r="O120" s="864"/>
    </row>
    <row r="121" spans="1:15" ht="15.75" customHeight="1">
      <c r="A121" s="601"/>
      <c r="B121" s="601"/>
      <c r="C121" s="601"/>
      <c r="D121" s="3"/>
      <c r="E121" s="3"/>
      <c r="F121" s="3"/>
      <c r="G121" s="3"/>
      <c r="H121" s="3"/>
      <c r="I121" s="3"/>
      <c r="J121" s="3"/>
      <c r="K121" s="3"/>
      <c r="L121" s="3"/>
      <c r="M121" s="864"/>
      <c r="N121" s="864"/>
      <c r="O121" s="864"/>
    </row>
    <row r="122" spans="1:15" ht="15.75" customHeight="1">
      <c r="A122" s="601"/>
      <c r="B122" s="601"/>
      <c r="C122" s="601"/>
      <c r="D122" s="3"/>
      <c r="E122" s="3"/>
      <c r="F122" s="3"/>
      <c r="G122" s="3"/>
      <c r="H122" s="3"/>
      <c r="I122" s="3"/>
      <c r="J122" s="3"/>
      <c r="K122" s="3"/>
      <c r="L122" s="3"/>
      <c r="M122" s="864"/>
      <c r="N122" s="864"/>
      <c r="O122" s="864"/>
    </row>
    <row r="123" spans="1:15" ht="15.75" customHeight="1">
      <c r="A123" s="601"/>
      <c r="B123" s="601"/>
      <c r="C123" s="601"/>
      <c r="D123" s="3"/>
      <c r="E123" s="3"/>
      <c r="F123" s="3"/>
      <c r="G123" s="3"/>
      <c r="H123" s="3"/>
      <c r="I123" s="3"/>
      <c r="J123" s="3"/>
      <c r="K123" s="3"/>
      <c r="L123" s="3"/>
      <c r="M123" s="864"/>
      <c r="N123" s="864"/>
      <c r="O123" s="864"/>
    </row>
    <row r="124" spans="1:15" ht="15.75" customHeight="1">
      <c r="A124" s="601"/>
      <c r="B124" s="601"/>
      <c r="C124" s="601"/>
      <c r="D124" s="3"/>
      <c r="E124" s="3"/>
      <c r="F124" s="3"/>
      <c r="G124" s="3"/>
      <c r="H124" s="3"/>
      <c r="I124" s="3"/>
      <c r="J124" s="3"/>
      <c r="K124" s="3"/>
      <c r="L124" s="3"/>
      <c r="M124" s="864"/>
      <c r="N124" s="864"/>
      <c r="O124" s="864"/>
    </row>
    <row r="125" spans="1:15" ht="15.75" customHeight="1">
      <c r="A125" s="601"/>
      <c r="B125" s="601"/>
      <c r="C125" s="601"/>
      <c r="D125" s="3"/>
      <c r="E125" s="3"/>
      <c r="F125" s="3"/>
      <c r="G125" s="3"/>
      <c r="H125" s="3"/>
      <c r="I125" s="3"/>
      <c r="J125" s="3"/>
      <c r="K125" s="3"/>
      <c r="L125" s="3"/>
      <c r="M125" s="864"/>
      <c r="N125" s="864"/>
      <c r="O125" s="864"/>
    </row>
    <row r="126" spans="1:15" ht="15.75" customHeight="1">
      <c r="A126" s="601"/>
      <c r="B126" s="601"/>
      <c r="C126" s="601"/>
      <c r="D126" s="3"/>
      <c r="E126" s="3"/>
      <c r="F126" s="3"/>
      <c r="G126" s="3"/>
      <c r="H126" s="3"/>
      <c r="I126" s="3"/>
      <c r="J126" s="3"/>
      <c r="K126" s="3"/>
      <c r="L126" s="3"/>
      <c r="M126" s="864"/>
      <c r="N126" s="864"/>
      <c r="O126" s="864"/>
    </row>
    <row r="127" spans="1:15" ht="15.75" customHeight="1">
      <c r="A127" s="601"/>
      <c r="B127" s="601"/>
      <c r="C127" s="601"/>
      <c r="D127" s="3"/>
      <c r="E127" s="3"/>
      <c r="F127" s="3"/>
      <c r="G127" s="3"/>
      <c r="H127" s="3"/>
      <c r="I127" s="3"/>
      <c r="J127" s="3"/>
      <c r="K127" s="3"/>
      <c r="L127" s="3"/>
      <c r="M127" s="864"/>
      <c r="N127" s="864"/>
      <c r="O127" s="864"/>
    </row>
    <row r="128" spans="1:15" ht="15.75" customHeight="1">
      <c r="A128" s="601"/>
      <c r="B128" s="601"/>
      <c r="C128" s="601"/>
      <c r="D128" s="3"/>
      <c r="E128" s="3"/>
      <c r="F128" s="3"/>
      <c r="G128" s="3"/>
      <c r="H128" s="3"/>
      <c r="I128" s="3"/>
      <c r="J128" s="3"/>
      <c r="K128" s="3"/>
      <c r="L128" s="3"/>
      <c r="M128" s="864"/>
      <c r="N128" s="864"/>
      <c r="O128" s="864"/>
    </row>
    <row r="129" spans="1:15" ht="15.75" customHeight="1">
      <c r="A129" s="601"/>
      <c r="B129" s="601"/>
      <c r="C129" s="601"/>
      <c r="D129" s="3"/>
      <c r="E129" s="3"/>
      <c r="F129" s="3"/>
      <c r="G129" s="3"/>
      <c r="H129" s="3"/>
      <c r="I129" s="3"/>
      <c r="J129" s="3"/>
      <c r="K129" s="3"/>
      <c r="L129" s="3"/>
      <c r="M129" s="864"/>
      <c r="N129" s="864"/>
      <c r="O129" s="864"/>
    </row>
    <row r="130" spans="1:15" ht="15.75" customHeight="1">
      <c r="A130" s="601"/>
      <c r="B130" s="601"/>
      <c r="C130" s="601"/>
      <c r="D130" s="3"/>
      <c r="E130" s="3"/>
      <c r="F130" s="3"/>
      <c r="G130" s="3"/>
      <c r="H130" s="3"/>
      <c r="I130" s="3"/>
      <c r="J130" s="3"/>
      <c r="K130" s="3"/>
      <c r="L130" s="3"/>
      <c r="M130" s="864"/>
      <c r="N130" s="864"/>
      <c r="O130" s="864"/>
    </row>
    <row r="131" spans="1:15" ht="15.75" customHeight="1">
      <c r="A131" s="601"/>
      <c r="B131" s="601"/>
      <c r="C131" s="601"/>
      <c r="D131" s="3"/>
      <c r="E131" s="3"/>
      <c r="F131" s="3"/>
      <c r="G131" s="3"/>
      <c r="H131" s="3"/>
      <c r="I131" s="3"/>
      <c r="J131" s="3"/>
      <c r="K131" s="3"/>
      <c r="L131" s="3"/>
      <c r="M131" s="864"/>
      <c r="N131" s="864"/>
      <c r="O131" s="864"/>
    </row>
    <row r="132" spans="1:15" ht="15.75" customHeight="1">
      <c r="A132" s="601"/>
      <c r="B132" s="601"/>
      <c r="C132" s="601"/>
      <c r="D132" s="3"/>
      <c r="E132" s="3"/>
      <c r="F132" s="3"/>
      <c r="G132" s="3"/>
      <c r="H132" s="3"/>
      <c r="I132" s="3"/>
      <c r="J132" s="3"/>
      <c r="K132" s="3"/>
      <c r="L132" s="3"/>
      <c r="M132" s="864"/>
      <c r="N132" s="864"/>
      <c r="O132" s="864"/>
    </row>
    <row r="133" spans="1:15" ht="15.75" customHeight="1">
      <c r="A133" s="601"/>
      <c r="B133" s="601"/>
      <c r="C133" s="601"/>
      <c r="D133" s="3"/>
      <c r="E133" s="3"/>
      <c r="F133" s="3"/>
      <c r="G133" s="3"/>
      <c r="H133" s="3"/>
      <c r="I133" s="3"/>
      <c r="J133" s="3"/>
      <c r="K133" s="3"/>
      <c r="L133" s="3"/>
      <c r="M133" s="864"/>
      <c r="N133" s="864"/>
      <c r="O133" s="864"/>
    </row>
    <row r="134" spans="1:15" ht="15.75" customHeight="1">
      <c r="A134" s="601"/>
      <c r="B134" s="601"/>
      <c r="C134" s="601"/>
      <c r="D134" s="3"/>
      <c r="E134" s="3"/>
      <c r="F134" s="3"/>
      <c r="G134" s="3"/>
      <c r="H134" s="3"/>
      <c r="I134" s="3"/>
      <c r="J134" s="3"/>
      <c r="K134" s="3"/>
      <c r="L134" s="3"/>
      <c r="M134" s="864"/>
      <c r="N134" s="864"/>
      <c r="O134" s="864"/>
    </row>
    <row r="135" spans="1:15" ht="15.75" customHeight="1">
      <c r="A135" s="601"/>
      <c r="B135" s="601"/>
      <c r="C135" s="601"/>
      <c r="D135" s="3"/>
      <c r="E135" s="3"/>
      <c r="F135" s="3"/>
      <c r="G135" s="3"/>
      <c r="H135" s="3"/>
      <c r="I135" s="3"/>
      <c r="J135" s="3"/>
      <c r="K135" s="3"/>
      <c r="L135" s="3"/>
      <c r="M135" s="864"/>
      <c r="N135" s="864"/>
      <c r="O135" s="864"/>
    </row>
    <row r="136" spans="1:15" ht="15.75" customHeight="1">
      <c r="A136" s="601"/>
      <c r="B136" s="601"/>
      <c r="C136" s="601"/>
      <c r="D136" s="3"/>
      <c r="E136" s="3"/>
      <c r="F136" s="3"/>
      <c r="G136" s="3"/>
      <c r="H136" s="3"/>
      <c r="I136" s="3"/>
      <c r="J136" s="3"/>
      <c r="K136" s="3"/>
      <c r="L136" s="3"/>
      <c r="M136" s="864"/>
      <c r="N136" s="864"/>
      <c r="O136" s="864"/>
    </row>
    <row r="137" spans="1:15" ht="15.75" customHeight="1">
      <c r="A137" s="601"/>
      <c r="B137" s="601"/>
      <c r="C137" s="601"/>
      <c r="D137" s="3"/>
      <c r="E137" s="3"/>
      <c r="F137" s="3"/>
      <c r="G137" s="3"/>
      <c r="H137" s="3"/>
      <c r="I137" s="3"/>
      <c r="J137" s="3"/>
      <c r="K137" s="3"/>
      <c r="L137" s="3"/>
      <c r="M137" s="864"/>
      <c r="N137" s="864"/>
      <c r="O137" s="864"/>
    </row>
    <row r="138" spans="1:15" ht="15.75" customHeight="1">
      <c r="A138" s="601"/>
      <c r="B138" s="601"/>
      <c r="C138" s="601"/>
      <c r="D138" s="3"/>
      <c r="E138" s="3"/>
      <c r="F138" s="3"/>
      <c r="G138" s="3"/>
      <c r="H138" s="3"/>
      <c r="I138" s="3"/>
      <c r="J138" s="3"/>
      <c r="K138" s="3"/>
      <c r="L138" s="3"/>
      <c r="M138" s="864"/>
      <c r="N138" s="864"/>
      <c r="O138" s="864"/>
    </row>
    <row r="139" spans="1:15" ht="15.75" customHeight="1">
      <c r="A139" s="601"/>
      <c r="B139" s="601"/>
      <c r="C139" s="601"/>
      <c r="D139" s="3"/>
      <c r="E139" s="3"/>
      <c r="F139" s="3"/>
      <c r="G139" s="3"/>
      <c r="H139" s="3"/>
      <c r="I139" s="3"/>
      <c r="J139" s="3"/>
      <c r="K139" s="3"/>
      <c r="L139" s="3"/>
      <c r="M139" s="864"/>
      <c r="N139" s="864"/>
      <c r="O139" s="864"/>
    </row>
    <row r="140" spans="1:15" ht="15.75" customHeight="1">
      <c r="A140" s="601"/>
      <c r="B140" s="601"/>
      <c r="C140" s="601"/>
      <c r="D140" s="3"/>
      <c r="E140" s="3"/>
      <c r="F140" s="3"/>
      <c r="G140" s="3"/>
      <c r="H140" s="3"/>
      <c r="I140" s="3"/>
      <c r="J140" s="3"/>
      <c r="K140" s="3"/>
      <c r="L140" s="3"/>
      <c r="M140" s="864"/>
      <c r="N140" s="864"/>
      <c r="O140" s="864"/>
    </row>
    <row r="141" spans="1:15" ht="15.75" customHeight="1">
      <c r="A141" s="601"/>
      <c r="B141" s="601"/>
      <c r="C141" s="601"/>
      <c r="D141" s="3"/>
      <c r="E141" s="3"/>
      <c r="F141" s="3"/>
      <c r="G141" s="3"/>
      <c r="H141" s="3"/>
      <c r="I141" s="3"/>
      <c r="J141" s="3"/>
      <c r="K141" s="3"/>
      <c r="L141" s="3"/>
      <c r="M141" s="864"/>
      <c r="N141" s="864"/>
      <c r="O141" s="864"/>
    </row>
    <row r="142" spans="1:15" ht="15.75" customHeight="1">
      <c r="A142" s="601"/>
      <c r="B142" s="601"/>
      <c r="C142" s="601"/>
      <c r="D142" s="3"/>
      <c r="E142" s="3"/>
      <c r="F142" s="3"/>
      <c r="G142" s="3"/>
      <c r="H142" s="3"/>
      <c r="I142" s="3"/>
      <c r="J142" s="3"/>
      <c r="K142" s="3"/>
      <c r="L142" s="3"/>
      <c r="M142" s="864"/>
      <c r="N142" s="864"/>
      <c r="O142" s="864"/>
    </row>
    <row r="143" spans="1:15" ht="15.75" customHeight="1">
      <c r="A143" s="601"/>
      <c r="B143" s="601"/>
      <c r="C143" s="601"/>
      <c r="D143" s="3"/>
      <c r="E143" s="3"/>
      <c r="F143" s="3"/>
      <c r="G143" s="3"/>
      <c r="H143" s="3"/>
      <c r="I143" s="3"/>
      <c r="J143" s="3"/>
      <c r="K143" s="3"/>
      <c r="L143" s="3"/>
      <c r="M143" s="864"/>
      <c r="N143" s="864"/>
      <c r="O143" s="864"/>
    </row>
    <row r="144" spans="1:15" ht="15.75" customHeight="1">
      <c r="A144" s="601"/>
      <c r="B144" s="601"/>
      <c r="C144" s="601"/>
      <c r="D144" s="3"/>
      <c r="E144" s="3"/>
      <c r="F144" s="3"/>
      <c r="G144" s="3"/>
      <c r="H144" s="3"/>
      <c r="I144" s="3"/>
      <c r="J144" s="3"/>
      <c r="K144" s="3"/>
      <c r="L144" s="3"/>
      <c r="M144" s="864"/>
      <c r="N144" s="864"/>
      <c r="O144" s="864"/>
    </row>
    <row r="145" spans="1:15" ht="15.75" customHeight="1">
      <c r="A145" s="601"/>
      <c r="B145" s="601"/>
      <c r="C145" s="601"/>
      <c r="D145" s="3"/>
      <c r="E145" s="3"/>
      <c r="F145" s="3"/>
      <c r="G145" s="3"/>
      <c r="H145" s="3"/>
      <c r="I145" s="3"/>
      <c r="J145" s="3"/>
      <c r="K145" s="3"/>
      <c r="L145" s="3"/>
      <c r="M145" s="864"/>
      <c r="N145" s="864"/>
      <c r="O145" s="864"/>
    </row>
    <row r="146" spans="1:15" ht="15.75" customHeight="1">
      <c r="A146" s="601"/>
      <c r="B146" s="601"/>
      <c r="C146" s="601"/>
      <c r="D146" s="3"/>
      <c r="E146" s="3"/>
      <c r="F146" s="3"/>
      <c r="G146" s="3"/>
      <c r="H146" s="3"/>
      <c r="I146" s="3"/>
      <c r="J146" s="3"/>
      <c r="K146" s="3"/>
      <c r="L146" s="3"/>
      <c r="M146" s="864"/>
      <c r="N146" s="864"/>
      <c r="O146" s="864"/>
    </row>
    <row r="147" spans="1:15" ht="15.75" customHeight="1">
      <c r="A147" s="601"/>
      <c r="B147" s="601"/>
      <c r="C147" s="601"/>
      <c r="D147" s="3"/>
      <c r="E147" s="3"/>
      <c r="F147" s="3"/>
      <c r="G147" s="3"/>
      <c r="H147" s="3"/>
      <c r="I147" s="3"/>
      <c r="J147" s="3"/>
      <c r="K147" s="3"/>
      <c r="L147" s="3"/>
      <c r="M147" s="864"/>
      <c r="N147" s="864"/>
      <c r="O147" s="864"/>
    </row>
    <row r="148" spans="1:15" ht="15.75" customHeight="1">
      <c r="A148" s="601"/>
      <c r="B148" s="601"/>
      <c r="C148" s="601"/>
      <c r="D148" s="3"/>
      <c r="E148" s="3"/>
      <c r="F148" s="3"/>
      <c r="G148" s="3"/>
      <c r="H148" s="3"/>
      <c r="I148" s="3"/>
      <c r="J148" s="3"/>
      <c r="K148" s="3"/>
      <c r="L148" s="3"/>
      <c r="M148" s="864"/>
      <c r="N148" s="864"/>
      <c r="O148" s="864"/>
    </row>
    <row r="149" spans="1:15" ht="15.75" customHeight="1">
      <c r="A149" s="601"/>
      <c r="B149" s="601"/>
      <c r="C149" s="601"/>
      <c r="D149" s="3"/>
      <c r="E149" s="3"/>
      <c r="F149" s="3"/>
      <c r="G149" s="3"/>
      <c r="H149" s="3"/>
      <c r="I149" s="3"/>
      <c r="J149" s="3"/>
      <c r="K149" s="3"/>
      <c r="L149" s="3"/>
      <c r="M149" s="864"/>
      <c r="N149" s="864"/>
      <c r="O149" s="864"/>
    </row>
    <row r="150" spans="1:15" ht="15.75" customHeight="1">
      <c r="A150" s="601"/>
      <c r="B150" s="601"/>
      <c r="C150" s="601"/>
      <c r="D150" s="3"/>
      <c r="E150" s="3"/>
      <c r="F150" s="3"/>
      <c r="G150" s="3"/>
      <c r="H150" s="3"/>
      <c r="I150" s="3"/>
      <c r="J150" s="3"/>
      <c r="K150" s="3"/>
      <c r="L150" s="3"/>
      <c r="M150" s="864"/>
      <c r="N150" s="864"/>
      <c r="O150" s="864"/>
    </row>
    <row r="151" spans="1:15" ht="15.75" customHeight="1">
      <c r="A151" s="601"/>
      <c r="B151" s="601"/>
      <c r="C151" s="601"/>
      <c r="D151" s="3"/>
      <c r="E151" s="3"/>
      <c r="F151" s="3"/>
      <c r="G151" s="3"/>
      <c r="H151" s="3"/>
      <c r="I151" s="3"/>
      <c r="J151" s="3"/>
      <c r="K151" s="3"/>
      <c r="L151" s="3"/>
      <c r="M151" s="864"/>
      <c r="N151" s="864"/>
      <c r="O151" s="864"/>
    </row>
    <row r="152" spans="1:15" ht="15.75" customHeight="1">
      <c r="A152" s="601"/>
      <c r="B152" s="601"/>
      <c r="C152" s="601"/>
      <c r="D152" s="3"/>
      <c r="E152" s="3"/>
      <c r="F152" s="3"/>
      <c r="G152" s="3"/>
      <c r="H152" s="3"/>
      <c r="I152" s="3"/>
      <c r="J152" s="3"/>
      <c r="K152" s="3"/>
      <c r="L152" s="3"/>
      <c r="M152" s="864"/>
      <c r="N152" s="864"/>
      <c r="O152" s="864"/>
    </row>
    <row r="153" spans="1:15" ht="15.75" customHeight="1">
      <c r="A153" s="601"/>
      <c r="B153" s="601"/>
      <c r="C153" s="601"/>
      <c r="D153" s="3"/>
      <c r="E153" s="3"/>
      <c r="F153" s="3"/>
      <c r="G153" s="3"/>
      <c r="H153" s="3"/>
      <c r="I153" s="3"/>
      <c r="J153" s="3"/>
      <c r="K153" s="3"/>
      <c r="L153" s="3"/>
      <c r="M153" s="864"/>
      <c r="N153" s="864"/>
      <c r="O153" s="864"/>
    </row>
    <row r="154" spans="1:15" ht="15.75" customHeight="1">
      <c r="A154" s="601"/>
      <c r="B154" s="601"/>
      <c r="C154" s="601"/>
      <c r="D154" s="3"/>
      <c r="E154" s="3"/>
      <c r="F154" s="3"/>
      <c r="G154" s="3"/>
      <c r="H154" s="3"/>
      <c r="I154" s="3"/>
      <c r="J154" s="3"/>
      <c r="K154" s="3"/>
      <c r="L154" s="3"/>
      <c r="M154" s="864"/>
      <c r="N154" s="864"/>
      <c r="O154" s="864"/>
    </row>
    <row r="155" spans="1:15" ht="15.75" customHeight="1">
      <c r="A155" s="601"/>
      <c r="B155" s="601"/>
      <c r="C155" s="601"/>
      <c r="D155" s="3"/>
      <c r="E155" s="3"/>
      <c r="F155" s="3"/>
      <c r="G155" s="3"/>
      <c r="H155" s="3"/>
      <c r="I155" s="3"/>
      <c r="J155" s="3"/>
      <c r="K155" s="3"/>
      <c r="L155" s="3"/>
      <c r="M155" s="864"/>
      <c r="N155" s="864"/>
      <c r="O155" s="864"/>
    </row>
    <row r="156" spans="1:15" ht="15.75" customHeight="1">
      <c r="A156" s="601"/>
      <c r="B156" s="601"/>
      <c r="C156" s="601"/>
      <c r="D156" s="3"/>
      <c r="E156" s="3"/>
      <c r="F156" s="3"/>
      <c r="G156" s="3"/>
      <c r="H156" s="3"/>
      <c r="I156" s="3"/>
      <c r="J156" s="3"/>
      <c r="K156" s="3"/>
      <c r="L156" s="3"/>
      <c r="M156" s="864"/>
      <c r="N156" s="864"/>
      <c r="O156" s="864"/>
    </row>
    <row r="157" spans="1:15" ht="15.75" customHeight="1">
      <c r="A157" s="601"/>
      <c r="B157" s="601"/>
      <c r="C157" s="601"/>
      <c r="D157" s="3"/>
      <c r="E157" s="3"/>
      <c r="F157" s="3"/>
      <c r="G157" s="3"/>
      <c r="H157" s="3"/>
      <c r="I157" s="3"/>
      <c r="J157" s="3"/>
      <c r="K157" s="3"/>
      <c r="L157" s="3"/>
      <c r="M157" s="864"/>
      <c r="N157" s="864"/>
      <c r="O157" s="864"/>
    </row>
    <row r="158" spans="1:15" ht="15.75" customHeight="1">
      <c r="A158" s="601"/>
      <c r="B158" s="601"/>
      <c r="C158" s="601"/>
      <c r="D158" s="3"/>
      <c r="E158" s="3"/>
      <c r="F158" s="3"/>
      <c r="G158" s="3"/>
      <c r="H158" s="3"/>
      <c r="I158" s="3"/>
      <c r="J158" s="3"/>
      <c r="K158" s="3"/>
      <c r="L158" s="3"/>
      <c r="M158" s="864"/>
      <c r="N158" s="864"/>
      <c r="O158" s="864"/>
    </row>
    <row r="159" spans="1:15" ht="15.75" customHeight="1">
      <c r="A159" s="601"/>
      <c r="B159" s="601"/>
      <c r="C159" s="601"/>
      <c r="D159" s="3"/>
      <c r="E159" s="3"/>
      <c r="F159" s="3"/>
      <c r="G159" s="3"/>
      <c r="H159" s="3"/>
      <c r="I159" s="3"/>
      <c r="J159" s="3"/>
      <c r="K159" s="3"/>
      <c r="L159" s="3"/>
      <c r="M159" s="864"/>
      <c r="N159" s="864"/>
      <c r="O159" s="864"/>
    </row>
    <row r="160" spans="1:15" ht="15.75" customHeight="1">
      <c r="A160" s="601"/>
      <c r="B160" s="601"/>
      <c r="C160" s="601"/>
      <c r="D160" s="3"/>
      <c r="E160" s="3"/>
      <c r="F160" s="3"/>
      <c r="G160" s="3"/>
      <c r="H160" s="3"/>
      <c r="I160" s="3"/>
      <c r="J160" s="3"/>
      <c r="K160" s="3"/>
      <c r="L160" s="3"/>
      <c r="M160" s="864"/>
      <c r="N160" s="864"/>
      <c r="O160" s="864"/>
    </row>
    <row r="161" spans="1:15" ht="15.75" customHeight="1">
      <c r="A161" s="601"/>
      <c r="B161" s="601"/>
      <c r="C161" s="601"/>
      <c r="D161" s="3"/>
      <c r="E161" s="3"/>
      <c r="F161" s="3"/>
      <c r="G161" s="3"/>
      <c r="H161" s="3"/>
      <c r="I161" s="3"/>
      <c r="J161" s="3"/>
      <c r="K161" s="3"/>
      <c r="L161" s="3"/>
      <c r="M161" s="864"/>
      <c r="N161" s="864"/>
      <c r="O161" s="864"/>
    </row>
    <row r="162" spans="1:15" ht="15.75" customHeight="1">
      <c r="A162" s="601"/>
      <c r="B162" s="601"/>
      <c r="C162" s="601"/>
      <c r="D162" s="3"/>
      <c r="E162" s="3"/>
      <c r="F162" s="3"/>
      <c r="G162" s="3"/>
      <c r="H162" s="3"/>
      <c r="I162" s="3"/>
      <c r="J162" s="3"/>
      <c r="K162" s="3"/>
      <c r="L162" s="3"/>
      <c r="M162" s="864"/>
      <c r="N162" s="864"/>
      <c r="O162" s="864"/>
    </row>
    <row r="163" spans="1:15" ht="15.75" customHeight="1">
      <c r="A163" s="601"/>
      <c r="B163" s="601"/>
      <c r="C163" s="601"/>
      <c r="D163" s="3"/>
      <c r="E163" s="3"/>
      <c r="F163" s="3"/>
      <c r="G163" s="3"/>
      <c r="H163" s="3"/>
      <c r="I163" s="3"/>
      <c r="J163" s="3"/>
      <c r="K163" s="3"/>
      <c r="L163" s="3"/>
      <c r="M163" s="864"/>
      <c r="N163" s="864"/>
      <c r="O163" s="864"/>
    </row>
    <row r="164" spans="1:15" ht="15.75" customHeight="1">
      <c r="A164" s="601"/>
      <c r="B164" s="601"/>
      <c r="C164" s="601"/>
      <c r="D164" s="3"/>
      <c r="E164" s="3"/>
      <c r="F164" s="3"/>
      <c r="G164" s="3"/>
      <c r="H164" s="3"/>
      <c r="I164" s="3"/>
      <c r="J164" s="3"/>
      <c r="K164" s="3"/>
      <c r="L164" s="3"/>
      <c r="M164" s="864"/>
      <c r="N164" s="864"/>
      <c r="O164" s="864"/>
    </row>
    <row r="165" spans="1:15" ht="15.75" customHeight="1">
      <c r="A165" s="601"/>
      <c r="B165" s="601"/>
      <c r="C165" s="601"/>
      <c r="D165" s="3"/>
      <c r="E165" s="3"/>
      <c r="F165" s="3"/>
      <c r="G165" s="3"/>
      <c r="H165" s="3"/>
      <c r="I165" s="3"/>
      <c r="J165" s="3"/>
      <c r="K165" s="3"/>
      <c r="L165" s="3"/>
      <c r="M165" s="864"/>
      <c r="N165" s="864"/>
      <c r="O165" s="864"/>
    </row>
    <row r="166" spans="1:15" ht="15.75" customHeight="1">
      <c r="A166" s="601"/>
      <c r="B166" s="601"/>
      <c r="C166" s="601"/>
      <c r="D166" s="3"/>
      <c r="E166" s="3"/>
      <c r="F166" s="3"/>
      <c r="G166" s="3"/>
      <c r="H166" s="3"/>
      <c r="I166" s="3"/>
      <c r="J166" s="3"/>
      <c r="K166" s="3"/>
      <c r="L166" s="3"/>
      <c r="M166" s="864"/>
      <c r="N166" s="864"/>
      <c r="O166" s="864"/>
    </row>
    <row r="167" spans="1:15" ht="15.75" customHeight="1">
      <c r="A167" s="601"/>
      <c r="B167" s="601"/>
      <c r="C167" s="601"/>
      <c r="D167" s="3"/>
      <c r="E167" s="3"/>
      <c r="F167" s="3"/>
      <c r="G167" s="3"/>
      <c r="H167" s="3"/>
      <c r="I167" s="3"/>
      <c r="J167" s="3"/>
      <c r="K167" s="3"/>
      <c r="L167" s="3"/>
      <c r="M167" s="864"/>
      <c r="N167" s="864"/>
      <c r="O167" s="864"/>
    </row>
    <row r="168" spans="1:15" ht="15.75" customHeight="1">
      <c r="A168" s="601"/>
      <c r="B168" s="601"/>
      <c r="C168" s="601"/>
      <c r="D168" s="3"/>
      <c r="E168" s="3"/>
      <c r="F168" s="3"/>
      <c r="G168" s="3"/>
      <c r="H168" s="3"/>
      <c r="I168" s="3"/>
      <c r="J168" s="3"/>
      <c r="K168" s="3"/>
      <c r="L168" s="3"/>
      <c r="M168" s="864"/>
      <c r="N168" s="864"/>
      <c r="O168" s="864"/>
    </row>
    <row r="169" spans="1:15" ht="15.75" customHeight="1">
      <c r="A169" s="601"/>
      <c r="B169" s="601"/>
      <c r="C169" s="601"/>
      <c r="D169" s="3"/>
      <c r="E169" s="3"/>
      <c r="F169" s="3"/>
      <c r="G169" s="3"/>
      <c r="H169" s="3"/>
      <c r="I169" s="3"/>
      <c r="J169" s="3"/>
      <c r="K169" s="3"/>
      <c r="L169" s="3"/>
      <c r="M169" s="864"/>
      <c r="N169" s="864"/>
      <c r="O169" s="864"/>
    </row>
    <row r="170" spans="1:15" ht="15.75" customHeight="1">
      <c r="A170" s="601"/>
      <c r="B170" s="601"/>
      <c r="C170" s="601"/>
      <c r="D170" s="3"/>
      <c r="E170" s="3"/>
      <c r="F170" s="3"/>
      <c r="G170" s="3"/>
      <c r="H170" s="3"/>
      <c r="I170" s="3"/>
      <c r="J170" s="3"/>
      <c r="K170" s="3"/>
      <c r="L170" s="3"/>
      <c r="M170" s="864"/>
      <c r="N170" s="864"/>
      <c r="O170" s="864"/>
    </row>
    <row r="171" spans="1:15" ht="15.75" customHeight="1">
      <c r="A171" s="601"/>
      <c r="B171" s="601"/>
      <c r="C171" s="601"/>
      <c r="D171" s="3"/>
      <c r="E171" s="3"/>
      <c r="F171" s="3"/>
      <c r="G171" s="3"/>
      <c r="H171" s="3"/>
      <c r="I171" s="3"/>
      <c r="J171" s="3"/>
      <c r="K171" s="3"/>
      <c r="L171" s="3"/>
      <c r="M171" s="864"/>
      <c r="N171" s="864"/>
      <c r="O171" s="864"/>
    </row>
    <row r="172" spans="1:15" ht="15.75" customHeight="1">
      <c r="A172" s="601"/>
      <c r="B172" s="601"/>
      <c r="C172" s="601"/>
      <c r="D172" s="3"/>
      <c r="E172" s="3"/>
      <c r="F172" s="3"/>
      <c r="G172" s="3"/>
      <c r="H172" s="3"/>
      <c r="I172" s="3"/>
      <c r="J172" s="3"/>
      <c r="K172" s="3"/>
      <c r="L172" s="3"/>
      <c r="M172" s="864"/>
      <c r="N172" s="864"/>
      <c r="O172" s="864"/>
    </row>
    <row r="173" spans="1:15" ht="15.75" customHeight="1">
      <c r="A173" s="601"/>
      <c r="B173" s="601"/>
      <c r="C173" s="601"/>
      <c r="D173" s="3"/>
      <c r="E173" s="3"/>
      <c r="F173" s="3"/>
      <c r="G173" s="3"/>
      <c r="H173" s="3"/>
      <c r="I173" s="3"/>
      <c r="J173" s="3"/>
      <c r="K173" s="3"/>
      <c r="L173" s="3"/>
      <c r="M173" s="864"/>
      <c r="N173" s="864"/>
      <c r="O173" s="864"/>
    </row>
    <row r="174" spans="1:15" ht="15.75" customHeight="1">
      <c r="A174" s="601"/>
      <c r="B174" s="601"/>
      <c r="C174" s="601"/>
      <c r="D174" s="3"/>
      <c r="E174" s="3"/>
      <c r="F174" s="3"/>
      <c r="G174" s="3"/>
      <c r="H174" s="3"/>
      <c r="I174" s="3"/>
      <c r="J174" s="3"/>
      <c r="K174" s="3"/>
      <c r="L174" s="3"/>
      <c r="M174" s="864"/>
      <c r="N174" s="864"/>
      <c r="O174" s="864"/>
    </row>
    <row r="175" spans="1:15" ht="15.75" customHeight="1">
      <c r="A175" s="601"/>
      <c r="B175" s="601"/>
      <c r="C175" s="601"/>
      <c r="D175" s="3"/>
      <c r="E175" s="3"/>
      <c r="F175" s="3"/>
      <c r="G175" s="3"/>
      <c r="H175" s="3"/>
      <c r="I175" s="3"/>
      <c r="J175" s="3"/>
      <c r="K175" s="3"/>
      <c r="L175" s="3"/>
      <c r="M175" s="864"/>
      <c r="N175" s="864"/>
      <c r="O175" s="864"/>
    </row>
    <row r="176" spans="1:15" ht="15.75" customHeight="1">
      <c r="A176" s="601"/>
      <c r="B176" s="601"/>
      <c r="C176" s="601"/>
      <c r="D176" s="3"/>
      <c r="E176" s="3"/>
      <c r="F176" s="3"/>
      <c r="G176" s="3"/>
      <c r="H176" s="3"/>
      <c r="I176" s="3"/>
      <c r="J176" s="3"/>
      <c r="K176" s="3"/>
      <c r="L176" s="3"/>
      <c r="M176" s="864"/>
      <c r="N176" s="864"/>
      <c r="O176" s="864"/>
    </row>
    <row r="177" spans="1:15" ht="15.75" customHeight="1">
      <c r="A177" s="601"/>
      <c r="B177" s="601"/>
      <c r="C177" s="601"/>
      <c r="D177" s="3"/>
      <c r="E177" s="3"/>
      <c r="F177" s="3"/>
      <c r="G177" s="3"/>
      <c r="H177" s="3"/>
      <c r="I177" s="3"/>
      <c r="J177" s="3"/>
      <c r="K177" s="3"/>
      <c r="L177" s="3"/>
      <c r="M177" s="864"/>
      <c r="N177" s="864"/>
      <c r="O177" s="864"/>
    </row>
    <row r="178" spans="1:15" ht="15.75" customHeight="1">
      <c r="A178" s="601"/>
      <c r="B178" s="601"/>
      <c r="C178" s="601"/>
      <c r="D178" s="3"/>
      <c r="E178" s="3"/>
      <c r="F178" s="3"/>
      <c r="G178" s="3"/>
      <c r="H178" s="3"/>
      <c r="I178" s="3"/>
      <c r="J178" s="3"/>
      <c r="K178" s="3"/>
      <c r="L178" s="3"/>
      <c r="M178" s="864"/>
      <c r="N178" s="864"/>
      <c r="O178" s="864"/>
    </row>
    <row r="179" spans="1:15" ht="15.75" customHeight="1">
      <c r="A179" s="601"/>
      <c r="B179" s="601"/>
      <c r="C179" s="601"/>
      <c r="D179" s="3"/>
      <c r="E179" s="3"/>
      <c r="F179" s="3"/>
      <c r="G179" s="3"/>
      <c r="H179" s="3"/>
      <c r="I179" s="3"/>
      <c r="J179" s="3"/>
      <c r="K179" s="3"/>
      <c r="L179" s="3"/>
      <c r="M179" s="864"/>
      <c r="N179" s="864"/>
      <c r="O179" s="864"/>
    </row>
    <row r="180" spans="1:15" ht="15.75" customHeight="1">
      <c r="A180" s="601"/>
      <c r="B180" s="601"/>
      <c r="C180" s="601"/>
      <c r="D180" s="3"/>
      <c r="E180" s="3"/>
      <c r="F180" s="3"/>
      <c r="G180" s="3"/>
      <c r="H180" s="3"/>
      <c r="I180" s="3"/>
      <c r="J180" s="3"/>
      <c r="K180" s="3"/>
      <c r="L180" s="3"/>
      <c r="M180" s="864"/>
      <c r="N180" s="864"/>
      <c r="O180" s="864"/>
    </row>
    <row r="181" spans="1:15" ht="15.75" customHeight="1">
      <c r="A181" s="601"/>
      <c r="B181" s="601"/>
      <c r="C181" s="601"/>
      <c r="D181" s="3"/>
      <c r="E181" s="3"/>
      <c r="F181" s="3"/>
      <c r="G181" s="3"/>
      <c r="H181" s="3"/>
      <c r="I181" s="3"/>
      <c r="J181" s="3"/>
      <c r="K181" s="3"/>
      <c r="L181" s="3"/>
      <c r="M181" s="864"/>
      <c r="N181" s="864"/>
      <c r="O181" s="864"/>
    </row>
    <row r="182" spans="1:15" ht="15.75" customHeight="1">
      <c r="A182" s="601"/>
      <c r="B182" s="601"/>
      <c r="C182" s="601"/>
      <c r="D182" s="3"/>
      <c r="E182" s="3"/>
      <c r="F182" s="3"/>
      <c r="G182" s="3"/>
      <c r="H182" s="3"/>
      <c r="I182" s="3"/>
      <c r="J182" s="3"/>
      <c r="K182" s="3"/>
      <c r="L182" s="3"/>
      <c r="M182" s="864"/>
      <c r="N182" s="864"/>
      <c r="O182" s="864"/>
    </row>
    <row r="183" spans="1:15" ht="15.75" customHeight="1">
      <c r="A183" s="601"/>
      <c r="B183" s="601"/>
      <c r="C183" s="601"/>
      <c r="D183" s="3"/>
      <c r="E183" s="3"/>
      <c r="F183" s="3"/>
      <c r="G183" s="3"/>
      <c r="H183" s="3"/>
      <c r="I183" s="3"/>
      <c r="J183" s="3"/>
      <c r="K183" s="3"/>
      <c r="L183" s="3"/>
      <c r="M183" s="864"/>
      <c r="N183" s="864"/>
      <c r="O183" s="864"/>
    </row>
    <row r="184" spans="1:15" ht="15.75" customHeight="1">
      <c r="A184" s="601"/>
      <c r="B184" s="601"/>
      <c r="C184" s="601"/>
      <c r="D184" s="3"/>
      <c r="E184" s="3"/>
      <c r="F184" s="3"/>
      <c r="G184" s="3"/>
      <c r="H184" s="3"/>
      <c r="I184" s="3"/>
      <c r="J184" s="3"/>
      <c r="K184" s="3"/>
      <c r="L184" s="3"/>
      <c r="M184" s="864"/>
      <c r="N184" s="864"/>
      <c r="O184" s="864"/>
    </row>
    <row r="185" spans="1:15" ht="15.75" customHeight="1">
      <c r="A185" s="601"/>
      <c r="B185" s="601"/>
      <c r="C185" s="601"/>
      <c r="D185" s="3"/>
      <c r="E185" s="3"/>
      <c r="F185" s="3"/>
      <c r="G185" s="3"/>
      <c r="H185" s="3"/>
      <c r="I185" s="3"/>
      <c r="J185" s="3"/>
      <c r="K185" s="3"/>
      <c r="L185" s="3"/>
      <c r="M185" s="864"/>
      <c r="N185" s="864"/>
      <c r="O185" s="864"/>
    </row>
    <row r="186" spans="1:15" ht="15.75" customHeight="1">
      <c r="A186" s="601"/>
      <c r="B186" s="601"/>
      <c r="C186" s="601"/>
      <c r="D186" s="3"/>
      <c r="E186" s="3"/>
      <c r="F186" s="3"/>
      <c r="G186" s="3"/>
      <c r="H186" s="3"/>
      <c r="I186" s="3"/>
      <c r="J186" s="3"/>
      <c r="K186" s="3"/>
      <c r="L186" s="3"/>
      <c r="M186" s="864"/>
      <c r="N186" s="864"/>
      <c r="O186" s="864"/>
    </row>
    <row r="187" spans="1:15" ht="15.75" customHeight="1">
      <c r="A187" s="601"/>
      <c r="B187" s="601"/>
      <c r="C187" s="601"/>
      <c r="D187" s="3"/>
      <c r="E187" s="3"/>
      <c r="F187" s="3"/>
      <c r="G187" s="3"/>
      <c r="H187" s="3"/>
      <c r="I187" s="3"/>
      <c r="J187" s="3"/>
      <c r="K187" s="3"/>
      <c r="L187" s="3"/>
      <c r="M187" s="864"/>
      <c r="N187" s="864"/>
      <c r="O187" s="864"/>
    </row>
    <row r="188" spans="1:15" ht="15.75" customHeight="1">
      <c r="A188" s="601"/>
      <c r="B188" s="601"/>
      <c r="C188" s="601"/>
      <c r="D188" s="3"/>
      <c r="E188" s="3"/>
      <c r="F188" s="3"/>
      <c r="G188" s="3"/>
      <c r="H188" s="3"/>
      <c r="I188" s="3"/>
      <c r="J188" s="3"/>
      <c r="K188" s="3"/>
      <c r="L188" s="3"/>
      <c r="M188" s="864"/>
      <c r="N188" s="864"/>
      <c r="O188" s="864"/>
    </row>
    <row r="189" spans="1:15" ht="15.75" customHeight="1">
      <c r="A189" s="601"/>
      <c r="B189" s="601"/>
      <c r="C189" s="601"/>
      <c r="D189" s="3"/>
      <c r="E189" s="3"/>
      <c r="F189" s="3"/>
      <c r="G189" s="3"/>
      <c r="H189" s="3"/>
      <c r="I189" s="3"/>
      <c r="J189" s="3"/>
      <c r="K189" s="3"/>
      <c r="L189" s="3"/>
      <c r="M189" s="864"/>
      <c r="N189" s="864"/>
      <c r="O189" s="864"/>
    </row>
    <row r="190" spans="1:15" ht="15.75" customHeight="1">
      <c r="A190" s="601"/>
      <c r="B190" s="601"/>
      <c r="C190" s="601"/>
      <c r="D190" s="3"/>
      <c r="E190" s="3"/>
      <c r="F190" s="3"/>
      <c r="G190" s="3"/>
      <c r="H190" s="3"/>
      <c r="I190" s="3"/>
      <c r="J190" s="3"/>
      <c r="K190" s="3"/>
      <c r="L190" s="3"/>
      <c r="M190" s="864"/>
      <c r="N190" s="864"/>
      <c r="O190" s="864"/>
    </row>
    <row r="191" spans="1:15" ht="15.75" customHeight="1">
      <c r="A191" s="601"/>
      <c r="B191" s="601"/>
      <c r="C191" s="601"/>
      <c r="D191" s="3"/>
      <c r="E191" s="3"/>
      <c r="F191" s="3"/>
      <c r="G191" s="3"/>
      <c r="H191" s="3"/>
      <c r="I191" s="3"/>
      <c r="J191" s="3"/>
      <c r="K191" s="3"/>
      <c r="L191" s="3"/>
      <c r="M191" s="864"/>
      <c r="N191" s="864"/>
      <c r="O191" s="864"/>
    </row>
    <row r="192" spans="1:15" ht="15.75" customHeight="1">
      <c r="A192" s="601"/>
      <c r="B192" s="601"/>
      <c r="C192" s="601"/>
      <c r="D192" s="3"/>
      <c r="E192" s="3"/>
      <c r="F192" s="3"/>
      <c r="G192" s="3"/>
      <c r="H192" s="3"/>
      <c r="I192" s="3"/>
      <c r="J192" s="3"/>
      <c r="K192" s="3"/>
      <c r="L192" s="3"/>
      <c r="M192" s="864"/>
      <c r="N192" s="864"/>
      <c r="O192" s="864"/>
    </row>
    <row r="193" spans="1:15" ht="15.75" customHeight="1">
      <c r="A193" s="601"/>
      <c r="B193" s="601"/>
      <c r="C193" s="601"/>
      <c r="D193" s="3"/>
      <c r="E193" s="3"/>
      <c r="F193" s="3"/>
      <c r="G193" s="3"/>
      <c r="H193" s="3"/>
      <c r="I193" s="3"/>
      <c r="J193" s="3"/>
      <c r="K193" s="3"/>
      <c r="L193" s="3"/>
      <c r="M193" s="864"/>
      <c r="N193" s="864"/>
      <c r="O193" s="864"/>
    </row>
    <row r="194" spans="1:15" ht="15.75" customHeight="1">
      <c r="A194" s="601"/>
      <c r="B194" s="601"/>
      <c r="C194" s="601"/>
      <c r="D194" s="3"/>
      <c r="E194" s="3"/>
      <c r="F194" s="3"/>
      <c r="G194" s="3"/>
      <c r="H194" s="3"/>
      <c r="I194" s="3"/>
      <c r="J194" s="3"/>
      <c r="K194" s="3"/>
      <c r="L194" s="3"/>
      <c r="M194" s="864"/>
      <c r="N194" s="864"/>
      <c r="O194" s="864"/>
    </row>
    <row r="195" spans="1:15" ht="15.75" customHeight="1">
      <c r="A195" s="601"/>
      <c r="B195" s="601"/>
      <c r="C195" s="601"/>
      <c r="D195" s="3"/>
      <c r="E195" s="3"/>
      <c r="F195" s="3"/>
      <c r="G195" s="3"/>
      <c r="H195" s="3"/>
      <c r="I195" s="3"/>
      <c r="J195" s="3"/>
      <c r="K195" s="3"/>
      <c r="L195" s="3"/>
      <c r="M195" s="864"/>
      <c r="N195" s="864"/>
      <c r="O195" s="864"/>
    </row>
    <row r="196" spans="1:15" ht="15.75" customHeight="1">
      <c r="A196" s="601"/>
      <c r="B196" s="601"/>
      <c r="C196" s="601"/>
      <c r="D196" s="3"/>
      <c r="E196" s="3"/>
      <c r="F196" s="3"/>
      <c r="G196" s="3"/>
      <c r="H196" s="3"/>
      <c r="I196" s="3"/>
      <c r="J196" s="3"/>
      <c r="K196" s="3"/>
      <c r="L196" s="3"/>
      <c r="M196" s="864"/>
      <c r="N196" s="864"/>
      <c r="O196" s="864"/>
    </row>
    <row r="197" spans="1:15" ht="15.75" customHeight="1">
      <c r="A197" s="601"/>
      <c r="B197" s="601"/>
      <c r="C197" s="601"/>
      <c r="D197" s="3"/>
      <c r="E197" s="3"/>
      <c r="F197" s="3"/>
      <c r="G197" s="3"/>
      <c r="H197" s="3"/>
      <c r="I197" s="3"/>
      <c r="J197" s="3"/>
      <c r="K197" s="3"/>
      <c r="L197" s="3"/>
      <c r="M197" s="864"/>
      <c r="N197" s="864"/>
      <c r="O197" s="864"/>
    </row>
    <row r="198" spans="1:15" ht="15.75" customHeight="1">
      <c r="A198" s="601"/>
      <c r="B198" s="601"/>
      <c r="C198" s="601"/>
      <c r="D198" s="3"/>
      <c r="E198" s="3"/>
      <c r="F198" s="3"/>
      <c r="G198" s="3"/>
      <c r="H198" s="3"/>
      <c r="I198" s="3"/>
      <c r="J198" s="3"/>
      <c r="K198" s="3"/>
      <c r="L198" s="3"/>
      <c r="M198" s="864"/>
      <c r="N198" s="864"/>
      <c r="O198" s="864"/>
    </row>
    <row r="199" spans="1:15" ht="15.75" customHeight="1">
      <c r="A199" s="601"/>
      <c r="B199" s="601"/>
      <c r="C199" s="601"/>
      <c r="D199" s="3"/>
      <c r="E199" s="3"/>
      <c r="F199" s="3"/>
      <c r="G199" s="3"/>
      <c r="H199" s="3"/>
      <c r="I199" s="3"/>
      <c r="J199" s="3"/>
      <c r="K199" s="3"/>
      <c r="L199" s="3"/>
      <c r="M199" s="864"/>
      <c r="N199" s="864"/>
      <c r="O199" s="864"/>
    </row>
    <row r="200" spans="1:15" ht="15.75" customHeight="1">
      <c r="A200" s="601"/>
      <c r="B200" s="601"/>
      <c r="C200" s="601"/>
      <c r="D200" s="3"/>
      <c r="E200" s="3"/>
      <c r="F200" s="3"/>
      <c r="G200" s="3"/>
      <c r="H200" s="3"/>
      <c r="I200" s="3"/>
      <c r="J200" s="3"/>
      <c r="K200" s="3"/>
      <c r="L200" s="3"/>
      <c r="M200" s="864"/>
      <c r="N200" s="864"/>
      <c r="O200" s="864"/>
    </row>
    <row r="201" spans="1:15" ht="15.75" customHeight="1">
      <c r="A201" s="601"/>
      <c r="B201" s="601"/>
      <c r="C201" s="601"/>
      <c r="D201" s="3"/>
      <c r="E201" s="3"/>
      <c r="F201" s="3"/>
      <c r="G201" s="3"/>
      <c r="H201" s="3"/>
      <c r="I201" s="3"/>
      <c r="J201" s="3"/>
      <c r="K201" s="3"/>
      <c r="L201" s="3"/>
      <c r="M201" s="864"/>
      <c r="N201" s="864"/>
      <c r="O201" s="864"/>
    </row>
    <row r="202" spans="1:15" ht="15.75" customHeight="1">
      <c r="A202" s="601"/>
      <c r="B202" s="601"/>
      <c r="C202" s="601"/>
      <c r="D202" s="3"/>
      <c r="E202" s="3"/>
      <c r="F202" s="3"/>
      <c r="G202" s="3"/>
      <c r="H202" s="3"/>
      <c r="I202" s="3"/>
      <c r="J202" s="3"/>
      <c r="K202" s="3"/>
      <c r="L202" s="3"/>
      <c r="M202" s="864"/>
      <c r="N202" s="864"/>
      <c r="O202" s="864"/>
    </row>
    <row r="203" spans="1:15" ht="15.75" customHeight="1">
      <c r="A203" s="601"/>
      <c r="B203" s="601"/>
      <c r="C203" s="601"/>
      <c r="D203" s="3"/>
      <c r="E203" s="3"/>
      <c r="F203" s="3"/>
      <c r="G203" s="3"/>
      <c r="H203" s="3"/>
      <c r="I203" s="3"/>
      <c r="J203" s="3"/>
      <c r="K203" s="3"/>
      <c r="L203" s="3"/>
      <c r="M203" s="864"/>
      <c r="N203" s="864"/>
      <c r="O203" s="864"/>
    </row>
    <row r="204" spans="1:15" ht="15.75" customHeight="1">
      <c r="A204" s="601"/>
      <c r="B204" s="601"/>
      <c r="C204" s="601"/>
      <c r="D204" s="3"/>
      <c r="E204" s="3"/>
      <c r="F204" s="3"/>
      <c r="G204" s="3"/>
      <c r="H204" s="3"/>
      <c r="I204" s="3"/>
      <c r="J204" s="3"/>
      <c r="K204" s="3"/>
      <c r="L204" s="3"/>
      <c r="M204" s="864"/>
      <c r="N204" s="864"/>
      <c r="O204" s="864"/>
    </row>
    <row r="205" spans="1:15" ht="15.75" customHeight="1">
      <c r="A205" s="601"/>
      <c r="B205" s="601"/>
      <c r="C205" s="601"/>
      <c r="D205" s="3"/>
      <c r="E205" s="3"/>
      <c r="F205" s="3"/>
      <c r="G205" s="3"/>
      <c r="H205" s="3"/>
      <c r="I205" s="3"/>
      <c r="J205" s="3"/>
      <c r="K205" s="3"/>
      <c r="L205" s="3"/>
      <c r="M205" s="864"/>
      <c r="N205" s="864"/>
      <c r="O205" s="864"/>
    </row>
    <row r="206" spans="1:15" ht="15.75" customHeight="1">
      <c r="A206" s="601"/>
      <c r="B206" s="601"/>
      <c r="C206" s="601"/>
      <c r="D206" s="3"/>
      <c r="E206" s="3"/>
      <c r="F206" s="3"/>
      <c r="G206" s="3"/>
      <c r="H206" s="3"/>
      <c r="I206" s="3"/>
      <c r="J206" s="3"/>
      <c r="K206" s="3"/>
      <c r="L206" s="3"/>
      <c r="M206" s="864"/>
      <c r="N206" s="864"/>
      <c r="O206" s="864"/>
    </row>
    <row r="207" spans="1:15" ht="15.75" customHeight="1">
      <c r="A207" s="601"/>
      <c r="B207" s="601"/>
      <c r="C207" s="601"/>
      <c r="D207" s="3"/>
      <c r="E207" s="3"/>
      <c r="F207" s="3"/>
      <c r="G207" s="3"/>
      <c r="H207" s="3"/>
      <c r="I207" s="3"/>
      <c r="J207" s="3"/>
      <c r="K207" s="3"/>
      <c r="L207" s="3"/>
      <c r="M207" s="864"/>
      <c r="N207" s="864"/>
      <c r="O207" s="864"/>
    </row>
    <row r="208" spans="1:15" ht="15.75" customHeight="1">
      <c r="A208" s="601"/>
      <c r="B208" s="601"/>
      <c r="C208" s="601"/>
      <c r="D208" s="3"/>
      <c r="E208" s="3"/>
      <c r="F208" s="3"/>
      <c r="G208" s="3"/>
      <c r="H208" s="3"/>
      <c r="I208" s="3"/>
      <c r="J208" s="3"/>
      <c r="K208" s="3"/>
      <c r="L208" s="3"/>
      <c r="M208" s="864"/>
      <c r="N208" s="864"/>
      <c r="O208" s="864"/>
    </row>
    <row r="209" spans="1:15" ht="15.75" customHeight="1">
      <c r="A209" s="601"/>
      <c r="B209" s="601"/>
      <c r="C209" s="601"/>
      <c r="D209" s="3"/>
      <c r="E209" s="3"/>
      <c r="F209" s="3"/>
      <c r="G209" s="3"/>
      <c r="H209" s="3"/>
      <c r="I209" s="3"/>
      <c r="J209" s="3"/>
      <c r="K209" s="3"/>
      <c r="L209" s="3"/>
      <c r="M209" s="864"/>
      <c r="N209" s="864"/>
      <c r="O209" s="864"/>
    </row>
    <row r="210" spans="1:15" ht="15.75" customHeight="1">
      <c r="A210" s="601"/>
      <c r="B210" s="601"/>
      <c r="C210" s="601"/>
      <c r="D210" s="3"/>
      <c r="E210" s="3"/>
      <c r="F210" s="3"/>
      <c r="G210" s="3"/>
      <c r="H210" s="3"/>
      <c r="I210" s="3"/>
      <c r="J210" s="3"/>
      <c r="K210" s="3"/>
      <c r="L210" s="3"/>
      <c r="M210" s="864"/>
      <c r="N210" s="864"/>
      <c r="O210" s="864"/>
    </row>
    <row r="211" spans="1:15" ht="15.75" customHeight="1">
      <c r="A211" s="601"/>
      <c r="B211" s="601"/>
      <c r="C211" s="601"/>
      <c r="D211" s="3"/>
      <c r="E211" s="3"/>
      <c r="F211" s="3"/>
      <c r="G211" s="3"/>
      <c r="H211" s="3"/>
      <c r="I211" s="3"/>
      <c r="J211" s="3"/>
      <c r="K211" s="3"/>
      <c r="L211" s="3"/>
      <c r="M211" s="864"/>
      <c r="N211" s="864"/>
      <c r="O211" s="864"/>
    </row>
    <row r="212" spans="1:15" ht="15.75" customHeight="1">
      <c r="A212" s="601"/>
      <c r="B212" s="601"/>
      <c r="C212" s="601"/>
    </row>
    <row r="213" spans="1:15" ht="15.75" customHeight="1">
      <c r="A213" s="601"/>
      <c r="B213" s="601"/>
      <c r="C213" s="601"/>
    </row>
    <row r="214" spans="1:15" ht="15.75" customHeight="1">
      <c r="A214" s="601"/>
      <c r="B214" s="601"/>
      <c r="C214" s="601"/>
    </row>
    <row r="215" spans="1:15" ht="15.75" customHeight="1">
      <c r="A215" s="601"/>
      <c r="B215" s="601"/>
      <c r="C215" s="601"/>
    </row>
    <row r="216" spans="1:15" ht="15.75" customHeight="1">
      <c r="A216" s="601"/>
      <c r="B216" s="601"/>
      <c r="C216" s="601"/>
    </row>
    <row r="217" spans="1:15" ht="15.75" customHeight="1">
      <c r="A217" s="601"/>
      <c r="B217" s="601"/>
      <c r="C217" s="601"/>
    </row>
    <row r="218" spans="1:15" ht="15.75" customHeight="1">
      <c r="A218" s="601"/>
      <c r="B218" s="601"/>
      <c r="C218" s="601"/>
    </row>
    <row r="219" spans="1:15" ht="15.75" customHeight="1">
      <c r="A219" s="601"/>
      <c r="B219" s="601"/>
      <c r="C219" s="601"/>
    </row>
    <row r="220" spans="1:15" ht="15.75" customHeight="1">
      <c r="A220" s="601"/>
      <c r="B220" s="601"/>
      <c r="C220" s="601"/>
    </row>
    <row r="221" spans="1:15" ht="15.75" customHeight="1">
      <c r="A221" s="601"/>
      <c r="B221" s="601"/>
      <c r="C221" s="601"/>
    </row>
    <row r="222" spans="1:15" ht="15.75" customHeight="1">
      <c r="A222" s="601"/>
      <c r="B222" s="601"/>
      <c r="C222" s="601"/>
    </row>
    <row r="223" spans="1:15" ht="15.75" customHeight="1">
      <c r="A223" s="601"/>
      <c r="B223" s="601"/>
      <c r="C223" s="601"/>
    </row>
    <row r="224" spans="1:15" ht="15.75" customHeight="1">
      <c r="A224" s="601"/>
      <c r="B224" s="601"/>
      <c r="C224" s="601"/>
    </row>
    <row r="225" spans="1:3" ht="15.75" customHeight="1">
      <c r="A225" s="601"/>
      <c r="B225" s="601"/>
      <c r="C225" s="601"/>
    </row>
    <row r="226" spans="1:3" ht="15.75" customHeight="1">
      <c r="A226" s="601"/>
      <c r="B226" s="601"/>
      <c r="C226" s="601"/>
    </row>
    <row r="227" spans="1:3" ht="15.75" customHeight="1">
      <c r="A227" s="601"/>
      <c r="B227" s="601"/>
      <c r="C227" s="601"/>
    </row>
    <row r="228" spans="1:3" ht="15.75" customHeight="1">
      <c r="A228" s="601"/>
      <c r="B228" s="601"/>
      <c r="C228" s="601"/>
    </row>
    <row r="229" spans="1:3" ht="15.75" customHeight="1">
      <c r="A229" s="601"/>
      <c r="B229" s="601"/>
      <c r="C229" s="601"/>
    </row>
    <row r="230" spans="1:3" ht="15.75" customHeight="1">
      <c r="A230" s="601"/>
      <c r="B230" s="601"/>
      <c r="C230" s="601"/>
    </row>
    <row r="231" spans="1:3" ht="15.75" customHeight="1">
      <c r="A231" s="601"/>
      <c r="B231" s="601"/>
      <c r="C231" s="601"/>
    </row>
    <row r="232" spans="1:3" ht="15.75" customHeight="1">
      <c r="A232" s="601"/>
      <c r="B232" s="601"/>
      <c r="C232" s="601"/>
    </row>
    <row r="233" spans="1:3" ht="15.75" customHeight="1">
      <c r="A233" s="601"/>
      <c r="B233" s="601"/>
      <c r="C233" s="601"/>
    </row>
    <row r="234" spans="1:3" ht="15.75" customHeight="1">
      <c r="A234" s="601"/>
      <c r="B234" s="601"/>
      <c r="C234" s="601"/>
    </row>
    <row r="235" spans="1:3" ht="15.75" customHeight="1">
      <c r="A235" s="601"/>
      <c r="B235" s="601"/>
      <c r="C235" s="601"/>
    </row>
    <row r="236" spans="1:3" ht="15.75" customHeight="1">
      <c r="A236" s="601"/>
      <c r="B236" s="601"/>
      <c r="C236" s="601"/>
    </row>
    <row r="237" spans="1:3" ht="15.75" customHeight="1">
      <c r="A237" s="601"/>
      <c r="B237" s="601"/>
      <c r="C237" s="601"/>
    </row>
    <row r="238" spans="1:3" ht="15.75" customHeight="1">
      <c r="A238" s="601"/>
      <c r="B238" s="601"/>
      <c r="C238" s="601"/>
    </row>
    <row r="239" spans="1:3" ht="15.75" customHeight="1">
      <c r="A239" s="601"/>
      <c r="B239" s="601"/>
      <c r="C239" s="601"/>
    </row>
    <row r="240" spans="1:3" ht="15.75" customHeight="1">
      <c r="A240" s="601"/>
      <c r="B240" s="601"/>
      <c r="C240" s="601"/>
    </row>
    <row r="241" spans="1:3" ht="15.75" customHeight="1">
      <c r="A241" s="601"/>
      <c r="B241" s="601"/>
      <c r="C241" s="601"/>
    </row>
    <row r="242" spans="1:3" ht="15.75" customHeight="1">
      <c r="A242" s="601"/>
      <c r="B242" s="601"/>
      <c r="C242" s="601"/>
    </row>
    <row r="243" spans="1:3" ht="15.75" customHeight="1">
      <c r="A243" s="601"/>
      <c r="B243" s="601"/>
      <c r="C243" s="601"/>
    </row>
    <row r="244" spans="1:3" ht="15.75" customHeight="1">
      <c r="A244" s="601"/>
      <c r="B244" s="601"/>
      <c r="C244" s="601"/>
    </row>
    <row r="245" spans="1:3" ht="15.75" customHeight="1">
      <c r="A245" s="601"/>
      <c r="B245" s="601"/>
      <c r="C245" s="601"/>
    </row>
    <row r="246" spans="1:3" ht="15.75" customHeight="1">
      <c r="A246" s="601"/>
      <c r="B246" s="601"/>
      <c r="C246" s="601"/>
    </row>
    <row r="247" spans="1:3" ht="15.75" customHeight="1">
      <c r="A247" s="601"/>
      <c r="B247" s="601"/>
      <c r="C247" s="601"/>
    </row>
    <row r="248" spans="1:3" ht="15.75" customHeight="1">
      <c r="A248" s="601"/>
      <c r="B248" s="601"/>
      <c r="C248" s="601"/>
    </row>
    <row r="249" spans="1:3" ht="15.75" customHeight="1">
      <c r="A249" s="601"/>
      <c r="B249" s="601"/>
      <c r="C249" s="601"/>
    </row>
    <row r="250" spans="1:3" ht="15.75" customHeight="1">
      <c r="A250" s="601"/>
      <c r="B250" s="601"/>
      <c r="C250" s="601"/>
    </row>
    <row r="251" spans="1:3" ht="15.75" customHeight="1">
      <c r="A251" s="601"/>
      <c r="B251" s="601"/>
      <c r="C251" s="601"/>
    </row>
    <row r="252" spans="1:3" ht="15.75" customHeight="1">
      <c r="A252" s="601"/>
      <c r="B252" s="601"/>
      <c r="C252" s="601"/>
    </row>
    <row r="253" spans="1:3" ht="15.75" customHeight="1">
      <c r="A253" s="601"/>
      <c r="B253" s="601"/>
      <c r="C253" s="601"/>
    </row>
    <row r="254" spans="1:3" ht="15.75" customHeight="1">
      <c r="A254" s="601"/>
      <c r="B254" s="601"/>
      <c r="C254" s="601"/>
    </row>
    <row r="255" spans="1:3" ht="15.75" customHeight="1">
      <c r="A255" s="601"/>
      <c r="B255" s="601"/>
      <c r="C255" s="601"/>
    </row>
    <row r="256" spans="1:3" ht="15.75" customHeight="1">
      <c r="A256" s="601"/>
      <c r="B256" s="601"/>
      <c r="C256" s="601"/>
    </row>
    <row r="257" spans="1:3" ht="15.75" customHeight="1">
      <c r="A257" s="601"/>
      <c r="B257" s="601"/>
      <c r="C257" s="601"/>
    </row>
    <row r="258" spans="1:3" ht="15.75" customHeight="1">
      <c r="A258" s="601"/>
      <c r="B258" s="601"/>
      <c r="C258" s="601"/>
    </row>
    <row r="259" spans="1:3" ht="15.75" customHeight="1">
      <c r="A259" s="601"/>
      <c r="B259" s="601"/>
      <c r="C259" s="601"/>
    </row>
    <row r="260" spans="1:3" ht="15.75" customHeight="1">
      <c r="A260" s="601"/>
      <c r="B260" s="601"/>
      <c r="C260" s="601"/>
    </row>
    <row r="261" spans="1:3" ht="15.75" customHeight="1">
      <c r="A261" s="601"/>
      <c r="B261" s="601"/>
      <c r="C261" s="601"/>
    </row>
    <row r="262" spans="1:3" ht="15.75" customHeight="1">
      <c r="A262" s="601"/>
      <c r="B262" s="601"/>
      <c r="C262" s="601"/>
    </row>
    <row r="263" spans="1:3" ht="15.75" customHeight="1">
      <c r="A263" s="601"/>
      <c r="B263" s="601"/>
      <c r="C263" s="601"/>
    </row>
    <row r="264" spans="1:3" ht="15.75" customHeight="1">
      <c r="A264" s="601"/>
      <c r="B264" s="601"/>
      <c r="C264" s="601"/>
    </row>
    <row r="265" spans="1:3" ht="15.75" customHeight="1">
      <c r="A265" s="601"/>
      <c r="B265" s="601"/>
      <c r="C265" s="601"/>
    </row>
    <row r="266" spans="1:3" ht="15.75" customHeight="1">
      <c r="A266" s="601"/>
      <c r="B266" s="601"/>
      <c r="C266" s="601"/>
    </row>
    <row r="267" spans="1:3" ht="15.75" customHeight="1">
      <c r="A267" s="601"/>
      <c r="B267" s="601"/>
      <c r="C267" s="601"/>
    </row>
    <row r="268" spans="1:3" ht="15.75" customHeight="1">
      <c r="A268" s="601"/>
      <c r="B268" s="601"/>
      <c r="C268" s="601"/>
    </row>
    <row r="269" spans="1:3" ht="15.75" customHeight="1">
      <c r="A269" s="601"/>
      <c r="B269" s="601"/>
      <c r="C269" s="601"/>
    </row>
    <row r="270" spans="1:3" ht="15.75" customHeight="1">
      <c r="A270" s="601"/>
      <c r="B270" s="601"/>
      <c r="C270" s="601"/>
    </row>
    <row r="271" spans="1:3" ht="15.75" customHeight="1">
      <c r="A271" s="601"/>
      <c r="B271" s="601"/>
      <c r="C271" s="601"/>
    </row>
    <row r="272" spans="1:3" ht="15.75" customHeight="1">
      <c r="A272" s="601"/>
      <c r="B272" s="601"/>
      <c r="C272" s="601"/>
    </row>
    <row r="273" spans="1:3" ht="15.75" customHeight="1">
      <c r="A273" s="601"/>
      <c r="B273" s="601"/>
      <c r="C273" s="601"/>
    </row>
    <row r="274" spans="1:3" ht="15.75" customHeight="1">
      <c r="A274" s="601"/>
      <c r="B274" s="601"/>
      <c r="C274" s="601"/>
    </row>
    <row r="275" spans="1:3" ht="15.75" customHeight="1">
      <c r="A275" s="601"/>
      <c r="B275" s="601"/>
      <c r="C275" s="601"/>
    </row>
    <row r="276" spans="1:3" ht="15.75" customHeight="1">
      <c r="A276" s="601"/>
      <c r="B276" s="601"/>
      <c r="C276" s="601"/>
    </row>
    <row r="277" spans="1:3" ht="15.75" customHeight="1">
      <c r="A277" s="601"/>
      <c r="B277" s="601"/>
      <c r="C277" s="601"/>
    </row>
    <row r="278" spans="1:3" ht="15.75" customHeight="1">
      <c r="A278" s="601"/>
      <c r="B278" s="601"/>
      <c r="C278" s="601"/>
    </row>
    <row r="279" spans="1:3" ht="15.75" customHeight="1">
      <c r="A279" s="601"/>
      <c r="B279" s="601"/>
      <c r="C279" s="601"/>
    </row>
    <row r="280" spans="1:3" ht="15.75" customHeight="1">
      <c r="A280" s="601"/>
      <c r="B280" s="601"/>
      <c r="C280" s="601"/>
    </row>
    <row r="281" spans="1:3" ht="15.75" customHeight="1">
      <c r="A281" s="601"/>
      <c r="B281" s="601"/>
      <c r="C281" s="601"/>
    </row>
    <row r="282" spans="1:3" ht="15.75" customHeight="1">
      <c r="A282" s="601"/>
      <c r="B282" s="601"/>
      <c r="C282" s="601"/>
    </row>
    <row r="283" spans="1:3" ht="15.75" customHeight="1">
      <c r="A283" s="601"/>
      <c r="B283" s="601"/>
      <c r="C283" s="601"/>
    </row>
    <row r="284" spans="1:3" ht="15.75" customHeight="1">
      <c r="A284" s="601"/>
      <c r="B284" s="601"/>
      <c r="C284" s="601"/>
    </row>
    <row r="285" spans="1:3" ht="15.75" customHeight="1">
      <c r="A285" s="601"/>
      <c r="B285" s="601"/>
      <c r="C285" s="601"/>
    </row>
    <row r="286" spans="1:3" ht="15.75" customHeight="1">
      <c r="A286" s="601"/>
      <c r="B286" s="601"/>
      <c r="C286" s="601"/>
    </row>
    <row r="287" spans="1:3" ht="15.75" customHeight="1">
      <c r="A287" s="601"/>
      <c r="B287" s="601"/>
      <c r="C287" s="601"/>
    </row>
    <row r="288" spans="1:3" ht="15.75" customHeight="1">
      <c r="A288" s="601"/>
      <c r="B288" s="601"/>
      <c r="C288" s="601"/>
    </row>
    <row r="289" spans="1:3" ht="15.75" customHeight="1">
      <c r="A289" s="601"/>
      <c r="B289" s="601"/>
      <c r="C289" s="601"/>
    </row>
    <row r="290" spans="1:3" ht="15.75" customHeight="1">
      <c r="A290" s="601"/>
      <c r="B290" s="601"/>
      <c r="C290" s="601"/>
    </row>
    <row r="291" spans="1:3" ht="15.75" customHeight="1">
      <c r="A291" s="601"/>
      <c r="B291" s="601"/>
      <c r="C291" s="601"/>
    </row>
    <row r="292" spans="1:3" ht="15.75" customHeight="1">
      <c r="A292" s="601"/>
      <c r="B292" s="601"/>
      <c r="C292" s="601"/>
    </row>
    <row r="293" spans="1:3" ht="15.75" customHeight="1">
      <c r="A293" s="601"/>
      <c r="B293" s="601"/>
      <c r="C293" s="601"/>
    </row>
    <row r="294" spans="1:3" ht="15.75" customHeight="1">
      <c r="A294" s="601"/>
      <c r="B294" s="601"/>
      <c r="C294" s="601"/>
    </row>
    <row r="295" spans="1:3" ht="15.75" customHeight="1">
      <c r="A295" s="601"/>
      <c r="B295" s="601"/>
      <c r="C295" s="601"/>
    </row>
    <row r="296" spans="1:3" ht="15.75" customHeight="1">
      <c r="A296" s="601"/>
      <c r="B296" s="601"/>
      <c r="C296" s="601"/>
    </row>
    <row r="297" spans="1:3" ht="15.75" customHeight="1">
      <c r="A297" s="601"/>
      <c r="B297" s="601"/>
      <c r="C297" s="601"/>
    </row>
    <row r="298" spans="1:3" ht="15.75" customHeight="1">
      <c r="A298" s="601"/>
      <c r="B298" s="601"/>
      <c r="C298" s="601"/>
    </row>
    <row r="299" spans="1:3" ht="15.75" customHeight="1">
      <c r="A299" s="601"/>
      <c r="B299" s="601"/>
      <c r="C299" s="601"/>
    </row>
    <row r="300" spans="1:3" ht="15.75" customHeight="1">
      <c r="A300" s="601"/>
      <c r="B300" s="601"/>
      <c r="C300" s="601"/>
    </row>
    <row r="301" spans="1:3" ht="15.75" customHeight="1">
      <c r="A301" s="601"/>
      <c r="B301" s="601"/>
      <c r="C301" s="601"/>
    </row>
    <row r="302" spans="1:3" ht="15.75" customHeight="1">
      <c r="A302" s="601"/>
      <c r="B302" s="601"/>
      <c r="C302" s="601"/>
    </row>
    <row r="303" spans="1:3" ht="15.75" customHeight="1">
      <c r="A303" s="601"/>
      <c r="B303" s="601"/>
      <c r="C303" s="601"/>
    </row>
    <row r="304" spans="1:3" ht="15.75" customHeight="1">
      <c r="A304" s="601"/>
      <c r="B304" s="601"/>
      <c r="C304" s="601"/>
    </row>
    <row r="305" spans="1:3" ht="15.75" customHeight="1">
      <c r="A305" s="601"/>
      <c r="B305" s="601"/>
      <c r="C305" s="601"/>
    </row>
    <row r="306" spans="1:3" ht="15.75" customHeight="1">
      <c r="A306" s="601"/>
      <c r="B306" s="601"/>
      <c r="C306" s="601"/>
    </row>
    <row r="307" spans="1:3" ht="15.75" customHeight="1">
      <c r="A307" s="601"/>
      <c r="B307" s="601"/>
      <c r="C307" s="601"/>
    </row>
    <row r="308" spans="1:3" ht="15.75" customHeight="1">
      <c r="A308" s="601"/>
      <c r="B308" s="601"/>
      <c r="C308" s="601"/>
    </row>
    <row r="309" spans="1:3" ht="15.75" customHeight="1">
      <c r="A309" s="601"/>
      <c r="B309" s="601"/>
      <c r="C309" s="601"/>
    </row>
    <row r="310" spans="1:3" ht="15.75" customHeight="1">
      <c r="A310" s="601"/>
      <c r="B310" s="601"/>
      <c r="C310" s="601"/>
    </row>
    <row r="311" spans="1:3" ht="15.75" customHeight="1">
      <c r="A311" s="601"/>
      <c r="B311" s="601"/>
      <c r="C311" s="601"/>
    </row>
    <row r="312" spans="1:3" ht="15.75" customHeight="1">
      <c r="A312" s="601"/>
      <c r="B312" s="601"/>
      <c r="C312" s="601"/>
    </row>
    <row r="313" spans="1:3" ht="15.75" customHeight="1">
      <c r="A313" s="601"/>
      <c r="B313" s="601"/>
      <c r="C313" s="601"/>
    </row>
    <row r="314" spans="1:3" ht="15.75" customHeight="1">
      <c r="A314" s="601"/>
      <c r="B314" s="601"/>
      <c r="C314" s="601"/>
    </row>
    <row r="315" spans="1:3" ht="15.75" customHeight="1">
      <c r="A315" s="601"/>
      <c r="B315" s="601"/>
      <c r="C315" s="601"/>
    </row>
    <row r="316" spans="1:3" ht="15.75" customHeight="1">
      <c r="A316" s="601"/>
      <c r="B316" s="601"/>
      <c r="C316" s="601"/>
    </row>
    <row r="317" spans="1:3" ht="15.75" customHeight="1">
      <c r="A317" s="601"/>
      <c r="B317" s="601"/>
      <c r="C317" s="601"/>
    </row>
    <row r="318" spans="1:3" ht="15.75" customHeight="1">
      <c r="A318" s="601"/>
      <c r="B318" s="601"/>
      <c r="C318" s="601"/>
    </row>
    <row r="319" spans="1:3" ht="15.75" customHeight="1">
      <c r="A319" s="601"/>
      <c r="B319" s="601"/>
      <c r="C319" s="601"/>
    </row>
    <row r="320" spans="1:3" ht="15.75" customHeight="1">
      <c r="A320" s="601"/>
      <c r="B320" s="601"/>
      <c r="C320" s="601"/>
    </row>
    <row r="321" spans="1:3" ht="15.75" customHeight="1">
      <c r="A321" s="601"/>
      <c r="B321" s="601"/>
      <c r="C321" s="601"/>
    </row>
    <row r="322" spans="1:3" ht="15.75" customHeight="1">
      <c r="A322" s="601"/>
      <c r="B322" s="601"/>
      <c r="C322" s="601"/>
    </row>
    <row r="323" spans="1:3" ht="15.75" customHeight="1">
      <c r="A323" s="601"/>
      <c r="B323" s="601"/>
      <c r="C323" s="601"/>
    </row>
    <row r="324" spans="1:3" ht="15.75" customHeight="1">
      <c r="A324" s="601"/>
      <c r="B324" s="601"/>
      <c r="C324" s="601"/>
    </row>
    <row r="325" spans="1:3" ht="15.75" customHeight="1">
      <c r="A325" s="601"/>
      <c r="B325" s="601"/>
      <c r="C325" s="601"/>
    </row>
    <row r="326" spans="1:3" ht="15.75" customHeight="1">
      <c r="A326" s="601"/>
      <c r="B326" s="601"/>
      <c r="C326" s="601"/>
    </row>
    <row r="327" spans="1:3" ht="15.75" customHeight="1">
      <c r="A327" s="601"/>
      <c r="B327" s="601"/>
      <c r="C327" s="601"/>
    </row>
    <row r="328" spans="1:3" ht="15.75" customHeight="1">
      <c r="A328" s="601"/>
      <c r="B328" s="601"/>
      <c r="C328" s="601"/>
    </row>
    <row r="329" spans="1:3" ht="15.75" customHeight="1">
      <c r="A329" s="601"/>
      <c r="B329" s="601"/>
      <c r="C329" s="601"/>
    </row>
    <row r="330" spans="1:3" ht="15.75" customHeight="1">
      <c r="A330" s="601"/>
      <c r="B330" s="601"/>
      <c r="C330" s="601"/>
    </row>
    <row r="331" spans="1:3" ht="15.75" customHeight="1">
      <c r="A331" s="601"/>
      <c r="B331" s="601"/>
      <c r="C331" s="601"/>
    </row>
    <row r="332" spans="1:3" ht="15.75" customHeight="1">
      <c r="A332" s="601"/>
      <c r="B332" s="601"/>
      <c r="C332" s="601"/>
    </row>
    <row r="333" spans="1:3" ht="15.75" customHeight="1">
      <c r="A333" s="601"/>
      <c r="B333" s="601"/>
      <c r="C333" s="601"/>
    </row>
    <row r="334" spans="1:3" ht="15.75" customHeight="1">
      <c r="A334" s="601"/>
      <c r="B334" s="601"/>
      <c r="C334" s="601"/>
    </row>
    <row r="335" spans="1:3" ht="15.75" customHeight="1">
      <c r="A335" s="601"/>
      <c r="B335" s="601"/>
      <c r="C335" s="601"/>
    </row>
    <row r="336" spans="1:3" ht="15.75" customHeight="1">
      <c r="A336" s="601"/>
      <c r="B336" s="601"/>
      <c r="C336" s="601"/>
    </row>
    <row r="337" spans="1:3" ht="15.75" customHeight="1">
      <c r="A337" s="601"/>
      <c r="B337" s="601"/>
      <c r="C337" s="601"/>
    </row>
    <row r="338" spans="1:3" ht="15.75" customHeight="1">
      <c r="A338" s="601"/>
      <c r="B338" s="601"/>
      <c r="C338" s="601"/>
    </row>
    <row r="339" spans="1:3" ht="15.75" customHeight="1">
      <c r="A339" s="601"/>
      <c r="B339" s="601"/>
      <c r="C339" s="601"/>
    </row>
    <row r="340" spans="1:3" ht="15.75" customHeight="1">
      <c r="A340" s="601"/>
      <c r="B340" s="601"/>
      <c r="C340" s="601"/>
    </row>
    <row r="341" spans="1:3" ht="15.75" customHeight="1">
      <c r="A341" s="601"/>
      <c r="B341" s="601"/>
      <c r="C341" s="601"/>
    </row>
    <row r="342" spans="1:3" ht="15.75" customHeight="1">
      <c r="A342" s="601"/>
      <c r="B342" s="601"/>
      <c r="C342" s="601"/>
    </row>
    <row r="343" spans="1:3" ht="15.75" customHeight="1">
      <c r="A343" s="601"/>
      <c r="B343" s="601"/>
      <c r="C343" s="601"/>
    </row>
    <row r="344" spans="1:3" ht="15.75" customHeight="1">
      <c r="A344" s="601"/>
      <c r="B344" s="601"/>
      <c r="C344" s="601"/>
    </row>
    <row r="345" spans="1:3" ht="15.75" customHeight="1">
      <c r="A345" s="601"/>
      <c r="B345" s="601"/>
      <c r="C345" s="601"/>
    </row>
    <row r="346" spans="1:3" ht="15.75" customHeight="1">
      <c r="A346" s="601"/>
      <c r="B346" s="601"/>
      <c r="C346" s="601"/>
    </row>
    <row r="347" spans="1:3" ht="15.75" customHeight="1">
      <c r="A347" s="601"/>
      <c r="B347" s="601"/>
      <c r="C347" s="601"/>
    </row>
    <row r="348" spans="1:3" ht="15.75" customHeight="1">
      <c r="A348" s="601"/>
      <c r="B348" s="601"/>
      <c r="C348" s="601"/>
    </row>
    <row r="349" spans="1:3" ht="15.75" customHeight="1">
      <c r="A349" s="601"/>
      <c r="B349" s="601"/>
      <c r="C349" s="601"/>
    </row>
    <row r="350" spans="1:3" ht="15.75" customHeight="1">
      <c r="A350" s="601"/>
      <c r="B350" s="601"/>
      <c r="C350" s="601"/>
    </row>
    <row r="351" spans="1:3" ht="15.75" customHeight="1">
      <c r="A351" s="601"/>
      <c r="B351" s="601"/>
      <c r="C351" s="601"/>
    </row>
    <row r="352" spans="1:3" ht="15.75" customHeight="1">
      <c r="A352" s="601"/>
      <c r="B352" s="601"/>
      <c r="C352" s="601"/>
    </row>
    <row r="353" spans="1:3" ht="15.75" customHeight="1">
      <c r="A353" s="601"/>
      <c r="B353" s="601"/>
      <c r="C353" s="601"/>
    </row>
    <row r="354" spans="1:3" ht="15.75" customHeight="1">
      <c r="A354" s="601"/>
      <c r="B354" s="601"/>
      <c r="C354" s="601"/>
    </row>
    <row r="355" spans="1:3" ht="15.75" customHeight="1">
      <c r="A355" s="601"/>
      <c r="B355" s="601"/>
      <c r="C355" s="601"/>
    </row>
    <row r="356" spans="1:3" ht="15.75" customHeight="1">
      <c r="A356" s="601"/>
      <c r="B356" s="601"/>
      <c r="C356" s="601"/>
    </row>
    <row r="357" spans="1:3" ht="15.75" customHeight="1">
      <c r="A357" s="601"/>
      <c r="B357" s="601"/>
      <c r="C357" s="601"/>
    </row>
    <row r="358" spans="1:3" ht="15.75" customHeight="1">
      <c r="A358" s="601"/>
      <c r="B358" s="601"/>
      <c r="C358" s="601"/>
    </row>
    <row r="359" spans="1:3" ht="15.75" customHeight="1">
      <c r="A359" s="601"/>
      <c r="B359" s="601"/>
      <c r="C359" s="601"/>
    </row>
    <row r="360" spans="1:3" ht="15.75" customHeight="1">
      <c r="A360" s="601"/>
      <c r="B360" s="601"/>
      <c r="C360" s="601"/>
    </row>
    <row r="361" spans="1:3" ht="15.75" customHeight="1">
      <c r="A361" s="601"/>
      <c r="B361" s="601"/>
      <c r="C361" s="601"/>
    </row>
    <row r="362" spans="1:3" ht="15.75" customHeight="1">
      <c r="A362" s="601"/>
      <c r="B362" s="601"/>
      <c r="C362" s="601"/>
    </row>
    <row r="363" spans="1:3" ht="15.75" customHeight="1">
      <c r="A363" s="601"/>
      <c r="B363" s="601"/>
      <c r="C363" s="601"/>
    </row>
    <row r="364" spans="1:3" ht="15.75" customHeight="1">
      <c r="A364" s="601"/>
      <c r="B364" s="601"/>
      <c r="C364" s="601"/>
    </row>
    <row r="365" spans="1:3" ht="15.75" customHeight="1">
      <c r="A365" s="601"/>
      <c r="B365" s="601"/>
      <c r="C365" s="601"/>
    </row>
    <row r="366" spans="1:3" ht="15.75" customHeight="1">
      <c r="A366" s="601"/>
      <c r="B366" s="601"/>
      <c r="C366" s="601"/>
    </row>
    <row r="367" spans="1:3" ht="15.75" customHeight="1">
      <c r="A367" s="601"/>
      <c r="B367" s="601"/>
      <c r="C367" s="601"/>
    </row>
    <row r="368" spans="1:3" ht="15.75" customHeight="1">
      <c r="A368" s="601"/>
      <c r="B368" s="601"/>
      <c r="C368" s="601"/>
    </row>
    <row r="369" spans="1:3" ht="15.75" customHeight="1">
      <c r="A369" s="601"/>
      <c r="B369" s="601"/>
      <c r="C369" s="601"/>
    </row>
    <row r="370" spans="1:3" ht="15.75" customHeight="1">
      <c r="A370" s="601"/>
      <c r="B370" s="601"/>
      <c r="C370" s="601"/>
    </row>
    <row r="371" spans="1:3" ht="15.75" customHeight="1">
      <c r="A371" s="601"/>
      <c r="B371" s="601"/>
      <c r="C371" s="601"/>
    </row>
    <row r="372" spans="1:3" ht="15.75" customHeight="1">
      <c r="A372" s="601"/>
      <c r="B372" s="601"/>
      <c r="C372" s="601"/>
    </row>
    <row r="373" spans="1:3" ht="15.75" customHeight="1">
      <c r="A373" s="601"/>
      <c r="B373" s="601"/>
      <c r="C373" s="601"/>
    </row>
    <row r="374" spans="1:3" ht="15.75" customHeight="1">
      <c r="A374" s="601"/>
      <c r="B374" s="601"/>
      <c r="C374" s="601"/>
    </row>
    <row r="375" spans="1:3" ht="15.75" customHeight="1">
      <c r="A375" s="601"/>
      <c r="B375" s="601"/>
      <c r="C375" s="601"/>
    </row>
    <row r="376" spans="1:3" ht="15.75" customHeight="1">
      <c r="A376" s="601"/>
      <c r="B376" s="601"/>
      <c r="C376" s="601"/>
    </row>
    <row r="377" spans="1:3" ht="15.75" customHeight="1">
      <c r="A377" s="601"/>
      <c r="B377" s="601"/>
      <c r="C377" s="601"/>
    </row>
    <row r="378" spans="1:3" ht="15.75" customHeight="1">
      <c r="A378" s="601"/>
      <c r="B378" s="601"/>
      <c r="C378" s="601"/>
    </row>
    <row r="379" spans="1:3" ht="15.75" customHeight="1">
      <c r="A379" s="601"/>
      <c r="B379" s="601"/>
      <c r="C379" s="601"/>
    </row>
    <row r="380" spans="1:3" ht="15.75" customHeight="1">
      <c r="A380" s="601"/>
      <c r="B380" s="601"/>
      <c r="C380" s="601"/>
    </row>
    <row r="381" spans="1:3" ht="15.75" customHeight="1">
      <c r="A381" s="601"/>
      <c r="B381" s="601"/>
      <c r="C381" s="601"/>
    </row>
    <row r="382" spans="1:3" ht="15.75" customHeight="1">
      <c r="A382" s="601"/>
      <c r="B382" s="601"/>
      <c r="C382" s="601"/>
    </row>
    <row r="383" spans="1:3" ht="15.75" customHeight="1">
      <c r="A383" s="601"/>
      <c r="B383" s="601"/>
      <c r="C383" s="601"/>
    </row>
    <row r="384" spans="1:3" ht="15.75" customHeight="1">
      <c r="A384" s="601"/>
      <c r="B384" s="601"/>
      <c r="C384" s="601"/>
    </row>
    <row r="385" spans="1:3" ht="15.75" customHeight="1">
      <c r="A385" s="601"/>
      <c r="B385" s="601"/>
      <c r="C385" s="601"/>
    </row>
    <row r="386" spans="1:3" ht="15.75" customHeight="1">
      <c r="A386" s="601"/>
      <c r="B386" s="601"/>
      <c r="C386" s="601"/>
    </row>
    <row r="387" spans="1:3" ht="15.75" customHeight="1">
      <c r="A387" s="601"/>
      <c r="B387" s="601"/>
      <c r="C387" s="601"/>
    </row>
    <row r="388" spans="1:3" ht="15.75" customHeight="1">
      <c r="A388" s="601"/>
      <c r="B388" s="601"/>
      <c r="C388" s="601"/>
    </row>
    <row r="389" spans="1:3" ht="15.75" customHeight="1">
      <c r="A389" s="601"/>
      <c r="B389" s="601"/>
      <c r="C389" s="601"/>
    </row>
    <row r="390" spans="1:3" ht="15.75" customHeight="1">
      <c r="A390" s="601"/>
      <c r="B390" s="601"/>
      <c r="C390" s="601"/>
    </row>
    <row r="391" spans="1:3" ht="15.75" customHeight="1">
      <c r="A391" s="601"/>
      <c r="B391" s="601"/>
      <c r="C391" s="601"/>
    </row>
    <row r="392" spans="1:3" ht="15.75" customHeight="1">
      <c r="A392" s="601"/>
      <c r="B392" s="601"/>
      <c r="C392" s="601"/>
    </row>
    <row r="393" spans="1:3" ht="15.75" customHeight="1">
      <c r="A393" s="601"/>
      <c r="B393" s="601"/>
      <c r="C393" s="601"/>
    </row>
    <row r="394" spans="1:3" ht="15.75" customHeight="1">
      <c r="A394" s="601"/>
      <c r="B394" s="601"/>
      <c r="C394" s="601"/>
    </row>
    <row r="395" spans="1:3" ht="15.75" customHeight="1">
      <c r="A395" s="601"/>
      <c r="B395" s="601"/>
      <c r="C395" s="601"/>
    </row>
    <row r="396" spans="1:3" ht="15.75" customHeight="1">
      <c r="A396" s="601"/>
      <c r="B396" s="601"/>
      <c r="C396" s="601"/>
    </row>
    <row r="397" spans="1:3" ht="15.75" customHeight="1">
      <c r="A397" s="601"/>
      <c r="B397" s="601"/>
      <c r="C397" s="601"/>
    </row>
    <row r="398" spans="1:3" ht="15.75" customHeight="1">
      <c r="A398" s="601"/>
      <c r="B398" s="601"/>
      <c r="C398" s="601"/>
    </row>
    <row r="399" spans="1:3" ht="15.75" customHeight="1">
      <c r="A399" s="601"/>
      <c r="B399" s="601"/>
      <c r="C399" s="601"/>
    </row>
    <row r="400" spans="1:3" ht="15.75" customHeight="1">
      <c r="A400" s="601"/>
      <c r="B400" s="601"/>
      <c r="C400" s="601"/>
    </row>
    <row r="401" spans="1:3" ht="15.75" customHeight="1">
      <c r="A401" s="601"/>
      <c r="B401" s="601"/>
      <c r="C401" s="601"/>
    </row>
    <row r="402" spans="1:3" ht="15.75" customHeight="1">
      <c r="A402" s="601"/>
      <c r="B402" s="601"/>
      <c r="C402" s="601"/>
    </row>
    <row r="403" spans="1:3" ht="15.75" customHeight="1">
      <c r="A403" s="601"/>
      <c r="B403" s="601"/>
      <c r="C403" s="601"/>
    </row>
    <row r="404" spans="1:3" ht="15.75" customHeight="1">
      <c r="A404" s="601"/>
      <c r="B404" s="601"/>
      <c r="C404" s="601"/>
    </row>
    <row r="405" spans="1:3" ht="15.75" customHeight="1">
      <c r="A405" s="601"/>
      <c r="B405" s="601"/>
      <c r="C405" s="601"/>
    </row>
    <row r="406" spans="1:3" ht="15.75" customHeight="1">
      <c r="A406" s="601"/>
      <c r="B406" s="601"/>
      <c r="C406" s="601"/>
    </row>
    <row r="407" spans="1:3" ht="15.75" customHeight="1">
      <c r="A407" s="601"/>
      <c r="B407" s="601"/>
      <c r="C407" s="601"/>
    </row>
    <row r="408" spans="1:3" ht="15.75" customHeight="1">
      <c r="A408" s="601"/>
      <c r="B408" s="601"/>
      <c r="C408" s="601"/>
    </row>
    <row r="409" spans="1:3" ht="15.75" customHeight="1">
      <c r="A409" s="601"/>
      <c r="B409" s="601"/>
      <c r="C409" s="601"/>
    </row>
    <row r="410" spans="1:3" ht="15.75" customHeight="1">
      <c r="A410" s="601"/>
      <c r="B410" s="601"/>
      <c r="C410" s="601"/>
    </row>
    <row r="411" spans="1:3" ht="15.75" customHeight="1">
      <c r="A411" s="601"/>
      <c r="B411" s="601"/>
      <c r="C411" s="601"/>
    </row>
    <row r="412" spans="1:3" ht="15.75" customHeight="1">
      <c r="A412" s="601"/>
      <c r="B412" s="601"/>
      <c r="C412" s="601"/>
    </row>
    <row r="413" spans="1:3" ht="15.75" customHeight="1">
      <c r="A413" s="601"/>
      <c r="B413" s="601"/>
      <c r="C413" s="601"/>
    </row>
    <row r="414" spans="1:3" ht="15.75" customHeight="1">
      <c r="A414" s="601"/>
      <c r="B414" s="601"/>
      <c r="C414" s="601"/>
    </row>
    <row r="415" spans="1:3" ht="15.75" customHeight="1">
      <c r="A415" s="601"/>
      <c r="B415" s="601"/>
      <c r="C415" s="601"/>
    </row>
    <row r="416" spans="1:3" ht="15.75" customHeight="1">
      <c r="A416" s="601"/>
      <c r="B416" s="601"/>
      <c r="C416" s="601"/>
    </row>
    <row r="417" spans="1:3" ht="15.75" customHeight="1">
      <c r="A417" s="601"/>
      <c r="B417" s="601"/>
      <c r="C417" s="601"/>
    </row>
    <row r="418" spans="1:3" ht="15.75" customHeight="1">
      <c r="A418" s="601"/>
      <c r="B418" s="601"/>
      <c r="C418" s="601"/>
    </row>
    <row r="419" spans="1:3" ht="15.75" customHeight="1">
      <c r="A419" s="601"/>
      <c r="B419" s="601"/>
      <c r="C419" s="601"/>
    </row>
    <row r="420" spans="1:3" ht="15.75" customHeight="1">
      <c r="A420" s="601"/>
      <c r="B420" s="601"/>
      <c r="C420" s="601"/>
    </row>
    <row r="421" spans="1:3" ht="15.75" customHeight="1">
      <c r="A421" s="601"/>
      <c r="B421" s="601"/>
      <c r="C421" s="601"/>
    </row>
    <row r="422" spans="1:3" ht="15.75" customHeight="1">
      <c r="A422" s="601"/>
      <c r="B422" s="601"/>
      <c r="C422" s="601"/>
    </row>
    <row r="423" spans="1:3" ht="15.75" customHeight="1">
      <c r="A423" s="601"/>
      <c r="B423" s="601"/>
      <c r="C423" s="601"/>
    </row>
    <row r="424" spans="1:3" ht="15.75" customHeight="1">
      <c r="A424" s="601"/>
      <c r="B424" s="601"/>
      <c r="C424" s="601"/>
    </row>
    <row r="425" spans="1:3" ht="15.75" customHeight="1">
      <c r="A425" s="601"/>
      <c r="B425" s="601"/>
      <c r="C425" s="601"/>
    </row>
    <row r="426" spans="1:3" ht="15.75" customHeight="1">
      <c r="A426" s="601"/>
      <c r="B426" s="601"/>
      <c r="C426" s="601"/>
    </row>
    <row r="427" spans="1:3" ht="15.75" customHeight="1">
      <c r="A427" s="601"/>
      <c r="B427" s="601"/>
      <c r="C427" s="601"/>
    </row>
    <row r="428" spans="1:3" ht="15.75" customHeight="1">
      <c r="A428" s="601"/>
      <c r="B428" s="601"/>
      <c r="C428" s="601"/>
    </row>
    <row r="429" spans="1:3" ht="15.75" customHeight="1">
      <c r="A429" s="601"/>
      <c r="B429" s="601"/>
      <c r="C429" s="601"/>
    </row>
    <row r="430" spans="1:3" ht="15.75" customHeight="1">
      <c r="A430" s="601"/>
      <c r="B430" s="601"/>
      <c r="C430" s="601"/>
    </row>
    <row r="431" spans="1:3" ht="15.75" customHeight="1">
      <c r="A431" s="601"/>
      <c r="B431" s="601"/>
      <c r="C431" s="601"/>
    </row>
    <row r="432" spans="1:3" ht="15.75" customHeight="1">
      <c r="A432" s="601"/>
      <c r="B432" s="601"/>
      <c r="C432" s="601"/>
    </row>
    <row r="433" spans="1:3" ht="15.75" customHeight="1">
      <c r="A433" s="601"/>
      <c r="B433" s="601"/>
      <c r="C433" s="601"/>
    </row>
    <row r="434" spans="1:3" ht="15.75" customHeight="1">
      <c r="A434" s="601"/>
      <c r="B434" s="601"/>
      <c r="C434" s="601"/>
    </row>
    <row r="435" spans="1:3" ht="15.75" customHeight="1">
      <c r="A435" s="601"/>
      <c r="B435" s="601"/>
      <c r="C435" s="601"/>
    </row>
    <row r="436" spans="1:3" ht="15.75" customHeight="1">
      <c r="A436" s="601"/>
      <c r="B436" s="601"/>
      <c r="C436" s="601"/>
    </row>
    <row r="437" spans="1:3" ht="15.75" customHeight="1">
      <c r="A437" s="601"/>
      <c r="B437" s="601"/>
      <c r="C437" s="601"/>
    </row>
    <row r="438" spans="1:3" ht="15.75" customHeight="1">
      <c r="A438" s="601"/>
      <c r="B438" s="601"/>
      <c r="C438" s="601"/>
    </row>
    <row r="439" spans="1:3" ht="15.75" customHeight="1">
      <c r="A439" s="601"/>
      <c r="B439" s="601"/>
      <c r="C439" s="601"/>
    </row>
    <row r="440" spans="1:3" ht="15.75" customHeight="1">
      <c r="A440" s="601"/>
      <c r="B440" s="601"/>
      <c r="C440" s="601"/>
    </row>
    <row r="441" spans="1:3" ht="15.75" customHeight="1">
      <c r="A441" s="601"/>
      <c r="B441" s="601"/>
      <c r="C441" s="601"/>
    </row>
    <row r="442" spans="1:3" ht="15.75" customHeight="1">
      <c r="A442" s="601"/>
      <c r="B442" s="601"/>
      <c r="C442" s="601"/>
    </row>
    <row r="443" spans="1:3" ht="15.75" customHeight="1">
      <c r="A443" s="601"/>
      <c r="B443" s="601"/>
      <c r="C443" s="601"/>
    </row>
    <row r="444" spans="1:3" ht="15.75" customHeight="1">
      <c r="A444" s="601"/>
      <c r="B444" s="601"/>
      <c r="C444" s="601"/>
    </row>
    <row r="445" spans="1:3" ht="15.75" customHeight="1">
      <c r="A445" s="601"/>
      <c r="B445" s="601"/>
      <c r="C445" s="601"/>
    </row>
    <row r="446" spans="1:3" ht="15.75" customHeight="1">
      <c r="A446" s="601"/>
      <c r="B446" s="601"/>
      <c r="C446" s="601"/>
    </row>
    <row r="447" spans="1:3" ht="15.75" customHeight="1">
      <c r="A447" s="601"/>
      <c r="B447" s="601"/>
      <c r="C447" s="601"/>
    </row>
    <row r="448" spans="1:3" ht="15.75" customHeight="1">
      <c r="A448" s="601"/>
      <c r="B448" s="601"/>
      <c r="C448" s="601"/>
    </row>
    <row r="449" spans="1:3" ht="15.75" customHeight="1">
      <c r="A449" s="601"/>
      <c r="B449" s="601"/>
      <c r="C449" s="601"/>
    </row>
    <row r="450" spans="1:3" ht="15.75" customHeight="1">
      <c r="A450" s="601"/>
      <c r="B450" s="601"/>
      <c r="C450" s="601"/>
    </row>
    <row r="451" spans="1:3" ht="15.75" customHeight="1">
      <c r="A451" s="601"/>
      <c r="B451" s="601"/>
      <c r="C451" s="601"/>
    </row>
    <row r="452" spans="1:3" ht="15.75" customHeight="1">
      <c r="A452" s="601"/>
      <c r="B452" s="601"/>
      <c r="C452" s="601"/>
    </row>
    <row r="453" spans="1:3" ht="15.75" customHeight="1">
      <c r="A453" s="601"/>
      <c r="B453" s="601"/>
      <c r="C453" s="601"/>
    </row>
    <row r="454" spans="1:3" ht="15.75" customHeight="1">
      <c r="A454" s="601"/>
      <c r="B454" s="601"/>
      <c r="C454" s="601"/>
    </row>
    <row r="455" spans="1:3" ht="15.75" customHeight="1">
      <c r="A455" s="601"/>
      <c r="B455" s="601"/>
      <c r="C455" s="601"/>
    </row>
    <row r="456" spans="1:3" ht="15.75" customHeight="1">
      <c r="A456" s="601"/>
      <c r="B456" s="601"/>
      <c r="C456" s="601"/>
    </row>
    <row r="457" spans="1:3" ht="15.75" customHeight="1">
      <c r="A457" s="601"/>
      <c r="B457" s="601"/>
      <c r="C457" s="601"/>
    </row>
    <row r="458" spans="1:3" ht="15.75" customHeight="1">
      <c r="A458" s="601"/>
      <c r="B458" s="601"/>
      <c r="C458" s="601"/>
    </row>
    <row r="459" spans="1:3" ht="15.75" customHeight="1">
      <c r="A459" s="601"/>
      <c r="B459" s="601"/>
      <c r="C459" s="601"/>
    </row>
    <row r="460" spans="1:3" ht="15.75" customHeight="1">
      <c r="A460" s="601"/>
      <c r="B460" s="601"/>
      <c r="C460" s="601"/>
    </row>
    <row r="461" spans="1:3" ht="15.75" customHeight="1">
      <c r="A461" s="601"/>
      <c r="B461" s="601"/>
      <c r="C461" s="601"/>
    </row>
    <row r="462" spans="1:3" ht="15.75" customHeight="1">
      <c r="A462" s="601"/>
      <c r="B462" s="601"/>
      <c r="C462" s="601"/>
    </row>
    <row r="463" spans="1:3" ht="15.75" customHeight="1">
      <c r="A463" s="601"/>
      <c r="B463" s="601"/>
      <c r="C463" s="601"/>
    </row>
    <row r="464" spans="1:3" ht="15.75" customHeight="1">
      <c r="A464" s="601"/>
      <c r="B464" s="601"/>
      <c r="C464" s="601"/>
    </row>
    <row r="465" spans="1:3" ht="15.75" customHeight="1">
      <c r="A465" s="601"/>
      <c r="B465" s="601"/>
      <c r="C465" s="601"/>
    </row>
    <row r="466" spans="1:3" ht="15.75" customHeight="1">
      <c r="A466" s="601"/>
      <c r="B466" s="601"/>
      <c r="C466" s="601"/>
    </row>
    <row r="467" spans="1:3" ht="15.75" customHeight="1">
      <c r="A467" s="601"/>
      <c r="B467" s="601"/>
      <c r="C467" s="601"/>
    </row>
    <row r="468" spans="1:3" ht="15.75" customHeight="1">
      <c r="A468" s="601"/>
      <c r="B468" s="601"/>
      <c r="C468" s="601"/>
    </row>
    <row r="469" spans="1:3" ht="15.75" customHeight="1">
      <c r="A469" s="601"/>
      <c r="B469" s="601"/>
      <c r="C469" s="601"/>
    </row>
    <row r="470" spans="1:3" ht="15.75" customHeight="1">
      <c r="A470" s="601"/>
      <c r="B470" s="601"/>
      <c r="C470" s="601"/>
    </row>
    <row r="471" spans="1:3" ht="15.75" customHeight="1">
      <c r="A471" s="601"/>
      <c r="B471" s="601"/>
      <c r="C471" s="601"/>
    </row>
    <row r="472" spans="1:3" ht="15.75" customHeight="1">
      <c r="A472" s="601"/>
      <c r="B472" s="601"/>
      <c r="C472" s="601"/>
    </row>
    <row r="473" spans="1:3" ht="15.75" customHeight="1">
      <c r="A473" s="601"/>
      <c r="B473" s="601"/>
      <c r="C473" s="601"/>
    </row>
    <row r="474" spans="1:3" ht="15.75" customHeight="1">
      <c r="A474" s="601"/>
      <c r="B474" s="601"/>
      <c r="C474" s="601"/>
    </row>
    <row r="475" spans="1:3" ht="15.75" customHeight="1">
      <c r="A475" s="601"/>
      <c r="B475" s="601"/>
      <c r="C475" s="601"/>
    </row>
    <row r="476" spans="1:3" ht="15.75" customHeight="1">
      <c r="A476" s="601"/>
      <c r="B476" s="601"/>
      <c r="C476" s="601"/>
    </row>
    <row r="477" spans="1:3" ht="15.75" customHeight="1">
      <c r="A477" s="601"/>
      <c r="B477" s="601"/>
      <c r="C477" s="601"/>
    </row>
    <row r="478" spans="1:3" ht="15.75" customHeight="1">
      <c r="A478" s="601"/>
      <c r="B478" s="601"/>
      <c r="C478" s="601"/>
    </row>
    <row r="479" spans="1:3" ht="15.75" customHeight="1">
      <c r="A479" s="601"/>
      <c r="B479" s="601"/>
      <c r="C479" s="601"/>
    </row>
    <row r="480" spans="1:3" ht="15.75" customHeight="1">
      <c r="A480" s="601"/>
      <c r="B480" s="601"/>
      <c r="C480" s="601"/>
    </row>
    <row r="481" spans="1:3" ht="15.75" customHeight="1">
      <c r="A481" s="601"/>
      <c r="B481" s="601"/>
      <c r="C481" s="601"/>
    </row>
    <row r="482" spans="1:3" ht="15.75" customHeight="1">
      <c r="A482" s="601"/>
      <c r="B482" s="601"/>
      <c r="C482" s="601"/>
    </row>
    <row r="483" spans="1:3" ht="15.75" customHeight="1">
      <c r="A483" s="601"/>
      <c r="B483" s="601"/>
      <c r="C483" s="601"/>
    </row>
    <row r="484" spans="1:3" ht="15.75" customHeight="1">
      <c r="A484" s="601"/>
      <c r="B484" s="601"/>
      <c r="C484" s="601"/>
    </row>
    <row r="485" spans="1:3" ht="15.75" customHeight="1">
      <c r="A485" s="601"/>
      <c r="B485" s="601"/>
      <c r="C485" s="601"/>
    </row>
    <row r="486" spans="1:3" ht="15.75" customHeight="1">
      <c r="A486" s="601"/>
      <c r="B486" s="601"/>
      <c r="C486" s="601"/>
    </row>
    <row r="487" spans="1:3" ht="15.75" customHeight="1">
      <c r="A487" s="601"/>
      <c r="B487" s="601"/>
      <c r="C487" s="601"/>
    </row>
    <row r="488" spans="1:3" ht="15.75" customHeight="1">
      <c r="A488" s="601"/>
      <c r="B488" s="601"/>
      <c r="C488" s="601"/>
    </row>
    <row r="489" spans="1:3" ht="15.75" customHeight="1">
      <c r="A489" s="601"/>
      <c r="B489" s="601"/>
      <c r="C489" s="601"/>
    </row>
    <row r="490" spans="1:3" ht="15.75" customHeight="1">
      <c r="A490" s="601"/>
      <c r="B490" s="601"/>
      <c r="C490" s="601"/>
    </row>
    <row r="491" spans="1:3" ht="15.75" customHeight="1">
      <c r="A491" s="601"/>
      <c r="B491" s="601"/>
      <c r="C491" s="601"/>
    </row>
    <row r="492" spans="1:3" ht="15.75" customHeight="1">
      <c r="A492" s="601"/>
      <c r="B492" s="601"/>
      <c r="C492" s="601"/>
    </row>
    <row r="493" spans="1:3" ht="15.75" customHeight="1">
      <c r="A493" s="601"/>
      <c r="B493" s="601"/>
      <c r="C493" s="601"/>
    </row>
    <row r="494" spans="1:3" ht="15.75" customHeight="1">
      <c r="A494" s="601"/>
      <c r="B494" s="601"/>
      <c r="C494" s="601"/>
    </row>
    <row r="495" spans="1:3" ht="15.75" customHeight="1">
      <c r="A495" s="601"/>
      <c r="B495" s="601"/>
      <c r="C495" s="601"/>
    </row>
    <row r="496" spans="1:3" ht="15.75" customHeight="1">
      <c r="A496" s="601"/>
      <c r="B496" s="601"/>
      <c r="C496" s="601"/>
    </row>
    <row r="497" spans="1:3" ht="15.75" customHeight="1">
      <c r="A497" s="601"/>
      <c r="B497" s="601"/>
      <c r="C497" s="601"/>
    </row>
    <row r="498" spans="1:3" ht="15.75" customHeight="1">
      <c r="A498" s="601"/>
      <c r="B498" s="601"/>
      <c r="C498" s="601"/>
    </row>
    <row r="499" spans="1:3" ht="15.75" customHeight="1">
      <c r="A499" s="601"/>
      <c r="B499" s="601"/>
      <c r="C499" s="601"/>
    </row>
    <row r="500" spans="1:3" ht="15.75" customHeight="1">
      <c r="A500" s="601"/>
      <c r="B500" s="601"/>
      <c r="C500" s="601"/>
    </row>
    <row r="501" spans="1:3" ht="15.75" customHeight="1">
      <c r="A501" s="601"/>
      <c r="B501" s="601"/>
      <c r="C501" s="601"/>
    </row>
    <row r="502" spans="1:3" ht="15.75" customHeight="1">
      <c r="A502" s="601"/>
      <c r="B502" s="601"/>
      <c r="C502" s="601"/>
    </row>
    <row r="503" spans="1:3" ht="15.75" customHeight="1">
      <c r="A503" s="601"/>
      <c r="B503" s="601"/>
      <c r="C503" s="601"/>
    </row>
    <row r="504" spans="1:3" ht="15.75" customHeight="1">
      <c r="A504" s="601"/>
      <c r="B504" s="601"/>
      <c r="C504" s="601"/>
    </row>
    <row r="505" spans="1:3" ht="15.75" customHeight="1">
      <c r="A505" s="601"/>
      <c r="B505" s="601"/>
      <c r="C505" s="601"/>
    </row>
    <row r="506" spans="1:3" ht="15.75" customHeight="1">
      <c r="A506" s="601"/>
      <c r="B506" s="601"/>
      <c r="C506" s="601"/>
    </row>
    <row r="507" spans="1:3" ht="15.75" customHeight="1">
      <c r="A507" s="601"/>
      <c r="B507" s="601"/>
      <c r="C507" s="601"/>
    </row>
    <row r="508" spans="1:3" ht="15.75" customHeight="1">
      <c r="A508" s="601"/>
      <c r="B508" s="601"/>
      <c r="C508" s="601"/>
    </row>
    <row r="509" spans="1:3" ht="15.75" customHeight="1">
      <c r="A509" s="601"/>
      <c r="B509" s="601"/>
      <c r="C509" s="601"/>
    </row>
    <row r="510" spans="1:3" ht="15.75" customHeight="1">
      <c r="A510" s="601"/>
      <c r="B510" s="601"/>
      <c r="C510" s="601"/>
    </row>
    <row r="511" spans="1:3" ht="15.75" customHeight="1">
      <c r="A511" s="601"/>
      <c r="B511" s="601"/>
      <c r="C511" s="601"/>
    </row>
    <row r="512" spans="1:3" ht="15.75" customHeight="1">
      <c r="A512" s="601"/>
      <c r="B512" s="601"/>
      <c r="C512" s="601"/>
    </row>
    <row r="513" spans="1:3" ht="15.75" customHeight="1">
      <c r="A513" s="601"/>
      <c r="B513" s="601"/>
      <c r="C513" s="601"/>
    </row>
    <row r="514" spans="1:3" ht="15.75" customHeight="1">
      <c r="A514" s="601"/>
      <c r="B514" s="601"/>
      <c r="C514" s="601"/>
    </row>
    <row r="515" spans="1:3" ht="15.75" customHeight="1">
      <c r="A515" s="601"/>
      <c r="B515" s="601"/>
      <c r="C515" s="601"/>
    </row>
    <row r="516" spans="1:3" ht="15.75" customHeight="1">
      <c r="A516" s="601"/>
      <c r="B516" s="601"/>
      <c r="C516" s="601"/>
    </row>
    <row r="517" spans="1:3" ht="15.75" customHeight="1">
      <c r="A517" s="601"/>
      <c r="B517" s="601"/>
      <c r="C517" s="601"/>
    </row>
    <row r="518" spans="1:3" ht="15.75" customHeight="1">
      <c r="A518" s="601"/>
      <c r="B518" s="601"/>
      <c r="C518" s="601"/>
    </row>
    <row r="519" spans="1:3" ht="15.75" customHeight="1">
      <c r="A519" s="601"/>
      <c r="B519" s="601"/>
      <c r="C519" s="601"/>
    </row>
    <row r="520" spans="1:3" ht="15.75" customHeight="1">
      <c r="A520" s="601"/>
      <c r="B520" s="601"/>
      <c r="C520" s="601"/>
    </row>
    <row r="521" spans="1:3" ht="15.75" customHeight="1">
      <c r="A521" s="601"/>
      <c r="B521" s="601"/>
      <c r="C521" s="601"/>
    </row>
    <row r="522" spans="1:3" ht="15.75" customHeight="1">
      <c r="A522" s="601"/>
      <c r="B522" s="601"/>
      <c r="C522" s="601"/>
    </row>
    <row r="523" spans="1:3" ht="15.75" customHeight="1">
      <c r="A523" s="601"/>
      <c r="B523" s="601"/>
      <c r="C523" s="601"/>
    </row>
    <row r="524" spans="1:3" ht="15.75" customHeight="1">
      <c r="A524" s="601"/>
      <c r="B524" s="601"/>
      <c r="C524" s="601"/>
    </row>
    <row r="525" spans="1:3" ht="15.75" customHeight="1">
      <c r="A525" s="601"/>
      <c r="B525" s="601"/>
      <c r="C525" s="601"/>
    </row>
    <row r="526" spans="1:3" ht="15.75" customHeight="1">
      <c r="A526" s="601"/>
      <c r="B526" s="601"/>
      <c r="C526" s="601"/>
    </row>
    <row r="527" spans="1:3" ht="15.75" customHeight="1">
      <c r="A527" s="601"/>
      <c r="B527" s="601"/>
      <c r="C527" s="601"/>
    </row>
    <row r="528" spans="1:3" ht="15.75" customHeight="1">
      <c r="A528" s="601"/>
      <c r="B528" s="601"/>
      <c r="C528" s="601"/>
    </row>
    <row r="529" spans="1:3" ht="15.75" customHeight="1">
      <c r="A529" s="601"/>
      <c r="B529" s="601"/>
      <c r="C529" s="601"/>
    </row>
    <row r="530" spans="1:3" ht="15.75" customHeight="1">
      <c r="A530" s="601"/>
      <c r="B530" s="601"/>
      <c r="C530" s="601"/>
    </row>
    <row r="531" spans="1:3" ht="15.75" customHeight="1">
      <c r="A531" s="601"/>
      <c r="B531" s="601"/>
      <c r="C531" s="601"/>
    </row>
    <row r="532" spans="1:3" ht="15.75" customHeight="1">
      <c r="A532" s="601"/>
      <c r="B532" s="601"/>
      <c r="C532" s="601"/>
    </row>
    <row r="533" spans="1:3" ht="15.75" customHeight="1">
      <c r="A533" s="601"/>
      <c r="B533" s="601"/>
      <c r="C533" s="601"/>
    </row>
    <row r="534" spans="1:3" ht="15.75" customHeight="1">
      <c r="A534" s="601"/>
      <c r="B534" s="601"/>
      <c r="C534" s="601"/>
    </row>
    <row r="535" spans="1:3" ht="15.75" customHeight="1">
      <c r="A535" s="601"/>
      <c r="B535" s="601"/>
      <c r="C535" s="601"/>
    </row>
    <row r="536" spans="1:3" ht="15.75" customHeight="1">
      <c r="A536" s="601"/>
      <c r="B536" s="601"/>
      <c r="C536" s="601"/>
    </row>
    <row r="537" spans="1:3" ht="15.75" customHeight="1">
      <c r="A537" s="601"/>
      <c r="B537" s="601"/>
      <c r="C537" s="601"/>
    </row>
    <row r="538" spans="1:3" ht="15.75" customHeight="1">
      <c r="A538" s="601"/>
      <c r="B538" s="601"/>
      <c r="C538" s="601"/>
    </row>
    <row r="539" spans="1:3" ht="15.75" customHeight="1">
      <c r="A539" s="601"/>
      <c r="B539" s="601"/>
      <c r="C539" s="601"/>
    </row>
    <row r="540" spans="1:3" ht="15.75" customHeight="1">
      <c r="A540" s="601"/>
      <c r="B540" s="601"/>
      <c r="C540" s="601"/>
    </row>
    <row r="541" spans="1:3" ht="15.75" customHeight="1">
      <c r="A541" s="601"/>
      <c r="B541" s="601"/>
      <c r="C541" s="601"/>
    </row>
    <row r="542" spans="1:3" ht="15.75" customHeight="1">
      <c r="A542" s="601"/>
      <c r="B542" s="601"/>
      <c r="C542" s="601"/>
    </row>
    <row r="543" spans="1:3" ht="15.75" customHeight="1">
      <c r="A543" s="601"/>
      <c r="B543" s="601"/>
      <c r="C543" s="601"/>
    </row>
    <row r="544" spans="1:3" ht="15.75" customHeight="1">
      <c r="A544" s="601"/>
      <c r="B544" s="601"/>
      <c r="C544" s="601"/>
    </row>
    <row r="545" spans="1:3" ht="15.75" customHeight="1">
      <c r="A545" s="601"/>
      <c r="B545" s="601"/>
      <c r="C545" s="601"/>
    </row>
    <row r="546" spans="1:3" ht="15.75" customHeight="1">
      <c r="A546" s="601"/>
      <c r="B546" s="601"/>
      <c r="C546" s="601"/>
    </row>
    <row r="547" spans="1:3" ht="15.75" customHeight="1">
      <c r="A547" s="601"/>
      <c r="B547" s="601"/>
      <c r="C547" s="601"/>
    </row>
    <row r="548" spans="1:3" ht="15.75" customHeight="1">
      <c r="A548" s="601"/>
      <c r="B548" s="601"/>
      <c r="C548" s="601"/>
    </row>
    <row r="549" spans="1:3" ht="15.75" customHeight="1">
      <c r="A549" s="601"/>
      <c r="B549" s="601"/>
      <c r="C549" s="601"/>
    </row>
    <row r="550" spans="1:3" ht="15.75" customHeight="1">
      <c r="A550" s="601"/>
      <c r="B550" s="601"/>
      <c r="C550" s="601"/>
    </row>
    <row r="551" spans="1:3" ht="15.75" customHeight="1">
      <c r="A551" s="601"/>
      <c r="B551" s="601"/>
      <c r="C551" s="601"/>
    </row>
    <row r="552" spans="1:3" ht="15.75" customHeight="1">
      <c r="A552" s="601"/>
      <c r="B552" s="601"/>
      <c r="C552" s="601"/>
    </row>
    <row r="553" spans="1:3" ht="15.75" customHeight="1">
      <c r="A553" s="601"/>
      <c r="B553" s="601"/>
      <c r="C553" s="601"/>
    </row>
    <row r="554" spans="1:3" ht="15.75" customHeight="1">
      <c r="A554" s="601"/>
      <c r="B554" s="601"/>
      <c r="C554" s="601"/>
    </row>
    <row r="555" spans="1:3" ht="15.75" customHeight="1">
      <c r="A555" s="601"/>
      <c r="B555" s="601"/>
      <c r="C555" s="601"/>
    </row>
    <row r="556" spans="1:3" ht="15.75" customHeight="1">
      <c r="A556" s="601"/>
      <c r="B556" s="601"/>
      <c r="C556" s="601"/>
    </row>
    <row r="557" spans="1:3" ht="15.75" customHeight="1">
      <c r="A557" s="601"/>
      <c r="B557" s="601"/>
      <c r="C557" s="601"/>
    </row>
    <row r="558" spans="1:3" ht="15.75" customHeight="1">
      <c r="A558" s="601"/>
      <c r="B558" s="601"/>
      <c r="C558" s="601"/>
    </row>
    <row r="559" spans="1:3" ht="15.75" customHeight="1">
      <c r="A559" s="601"/>
      <c r="B559" s="601"/>
      <c r="C559" s="601"/>
    </row>
    <row r="560" spans="1:3" ht="15.75" customHeight="1">
      <c r="A560" s="601"/>
      <c r="B560" s="601"/>
      <c r="C560" s="601"/>
    </row>
    <row r="561" spans="1:3" ht="15.75" customHeight="1">
      <c r="A561" s="601"/>
      <c r="B561" s="601"/>
      <c r="C561" s="601"/>
    </row>
    <row r="562" spans="1:3" ht="15.75" customHeight="1">
      <c r="A562" s="601"/>
      <c r="B562" s="601"/>
      <c r="C562" s="601"/>
    </row>
    <row r="563" spans="1:3" ht="15.75" customHeight="1">
      <c r="A563" s="601"/>
      <c r="B563" s="601"/>
      <c r="C563" s="601"/>
    </row>
    <row r="564" spans="1:3" ht="15.75" customHeight="1">
      <c r="A564" s="601"/>
      <c r="B564" s="601"/>
      <c r="C564" s="601"/>
    </row>
    <row r="565" spans="1:3" ht="15.75" customHeight="1">
      <c r="A565" s="601"/>
      <c r="B565" s="601"/>
      <c r="C565" s="601"/>
    </row>
    <row r="566" spans="1:3" ht="15.75" customHeight="1">
      <c r="A566" s="601"/>
      <c r="B566" s="601"/>
      <c r="C566" s="601"/>
    </row>
    <row r="567" spans="1:3" ht="15.75" customHeight="1">
      <c r="A567" s="601"/>
      <c r="B567" s="601"/>
      <c r="C567" s="601"/>
    </row>
    <row r="568" spans="1:3" ht="15.75" customHeight="1">
      <c r="A568" s="601"/>
      <c r="B568" s="601"/>
      <c r="C568" s="601"/>
    </row>
    <row r="569" spans="1:3" ht="15.75" customHeight="1">
      <c r="A569" s="601"/>
      <c r="B569" s="601"/>
      <c r="C569" s="601"/>
    </row>
    <row r="570" spans="1:3" ht="15.75" customHeight="1">
      <c r="A570" s="601"/>
      <c r="B570" s="601"/>
      <c r="C570" s="601"/>
    </row>
    <row r="571" spans="1:3" ht="15.75" customHeight="1">
      <c r="A571" s="601"/>
      <c r="B571" s="601"/>
      <c r="C571" s="601"/>
    </row>
    <row r="572" spans="1:3" ht="15.75" customHeight="1">
      <c r="A572" s="601"/>
      <c r="B572" s="601"/>
      <c r="C572" s="601"/>
    </row>
    <row r="573" spans="1:3" ht="15.75" customHeight="1">
      <c r="A573" s="601"/>
      <c r="B573" s="601"/>
      <c r="C573" s="601"/>
    </row>
    <row r="574" spans="1:3" ht="15.75" customHeight="1">
      <c r="A574" s="601"/>
      <c r="B574" s="601"/>
      <c r="C574" s="601"/>
    </row>
    <row r="575" spans="1:3" ht="15.75" customHeight="1">
      <c r="A575" s="601"/>
      <c r="B575" s="601"/>
      <c r="C575" s="601"/>
    </row>
    <row r="576" spans="1:3" ht="15.75" customHeight="1">
      <c r="A576" s="601"/>
      <c r="B576" s="601"/>
      <c r="C576" s="601"/>
    </row>
    <row r="577" spans="1:3" ht="15.75" customHeight="1">
      <c r="A577" s="601"/>
      <c r="B577" s="601"/>
      <c r="C577" s="601"/>
    </row>
    <row r="578" spans="1:3" ht="15.75" customHeight="1">
      <c r="A578" s="601"/>
      <c r="B578" s="601"/>
      <c r="C578" s="601"/>
    </row>
    <row r="579" spans="1:3" ht="15.75" customHeight="1">
      <c r="A579" s="601"/>
      <c r="B579" s="601"/>
      <c r="C579" s="601"/>
    </row>
    <row r="580" spans="1:3" ht="15.75" customHeight="1">
      <c r="A580" s="601"/>
      <c r="B580" s="601"/>
      <c r="C580" s="601"/>
    </row>
    <row r="581" spans="1:3" ht="15.75" customHeight="1">
      <c r="A581" s="601"/>
      <c r="B581" s="601"/>
      <c r="C581" s="601"/>
    </row>
    <row r="582" spans="1:3" ht="15.75" customHeight="1">
      <c r="A582" s="601"/>
      <c r="B582" s="601"/>
      <c r="C582" s="601"/>
    </row>
    <row r="583" spans="1:3" ht="15.75" customHeight="1">
      <c r="A583" s="601"/>
      <c r="B583" s="601"/>
      <c r="C583" s="601"/>
    </row>
    <row r="584" spans="1:3" ht="15.75" customHeight="1">
      <c r="A584" s="601"/>
      <c r="B584" s="601"/>
      <c r="C584" s="601"/>
    </row>
    <row r="585" spans="1:3" ht="15.75" customHeight="1">
      <c r="A585" s="601"/>
      <c r="B585" s="601"/>
      <c r="C585" s="601"/>
    </row>
    <row r="586" spans="1:3" ht="15.75" customHeight="1">
      <c r="A586" s="601"/>
      <c r="B586" s="601"/>
      <c r="C586" s="601"/>
    </row>
    <row r="587" spans="1:3" ht="15.75" customHeight="1">
      <c r="A587" s="601"/>
      <c r="B587" s="601"/>
      <c r="C587" s="601"/>
    </row>
    <row r="588" spans="1:3" ht="15.75" customHeight="1">
      <c r="A588" s="601"/>
      <c r="B588" s="601"/>
      <c r="C588" s="601"/>
    </row>
    <row r="589" spans="1:3" ht="15.75" customHeight="1">
      <c r="A589" s="601"/>
      <c r="B589" s="601"/>
      <c r="C589" s="601"/>
    </row>
    <row r="590" spans="1:3" ht="15.75" customHeight="1">
      <c r="A590" s="601"/>
      <c r="B590" s="601"/>
      <c r="C590" s="601"/>
    </row>
    <row r="591" spans="1:3" ht="15.75" customHeight="1">
      <c r="A591" s="601"/>
      <c r="B591" s="601"/>
      <c r="C591" s="601"/>
    </row>
    <row r="592" spans="1:3" ht="15.75" customHeight="1">
      <c r="A592" s="601"/>
      <c r="B592" s="601"/>
      <c r="C592" s="601"/>
    </row>
    <row r="593" spans="1:3" ht="15.75" customHeight="1">
      <c r="A593" s="601"/>
      <c r="B593" s="601"/>
      <c r="C593" s="601"/>
    </row>
    <row r="594" spans="1:3" ht="15.75" customHeight="1">
      <c r="A594" s="601"/>
      <c r="B594" s="601"/>
      <c r="C594" s="601"/>
    </row>
    <row r="595" spans="1:3" ht="15.75" customHeight="1">
      <c r="A595" s="601"/>
      <c r="B595" s="601"/>
      <c r="C595" s="601"/>
    </row>
    <row r="596" spans="1:3" ht="15.75" customHeight="1">
      <c r="A596" s="601"/>
      <c r="B596" s="601"/>
      <c r="C596" s="601"/>
    </row>
    <row r="597" spans="1:3" ht="15.75" customHeight="1">
      <c r="A597" s="601"/>
      <c r="B597" s="601"/>
      <c r="C597" s="601"/>
    </row>
    <row r="598" spans="1:3" ht="15.75" customHeight="1">
      <c r="A598" s="601"/>
      <c r="B598" s="601"/>
      <c r="C598" s="601"/>
    </row>
    <row r="599" spans="1:3" ht="15.75" customHeight="1">
      <c r="A599" s="601"/>
      <c r="B599" s="601"/>
      <c r="C599" s="601"/>
    </row>
    <row r="600" spans="1:3" ht="15.75" customHeight="1">
      <c r="A600" s="601"/>
      <c r="B600" s="601"/>
      <c r="C600" s="601"/>
    </row>
    <row r="601" spans="1:3" ht="15.75" customHeight="1">
      <c r="A601" s="601"/>
      <c r="B601" s="601"/>
      <c r="C601" s="601"/>
    </row>
    <row r="602" spans="1:3" ht="15.75" customHeight="1">
      <c r="A602" s="601"/>
      <c r="B602" s="601"/>
      <c r="C602" s="601"/>
    </row>
    <row r="603" spans="1:3" ht="15.75" customHeight="1">
      <c r="A603" s="601"/>
      <c r="B603" s="601"/>
      <c r="C603" s="601"/>
    </row>
    <row r="604" spans="1:3" ht="15.75" customHeight="1">
      <c r="A604" s="601"/>
      <c r="B604" s="601"/>
      <c r="C604" s="601"/>
    </row>
    <row r="605" spans="1:3" ht="15.75" customHeight="1">
      <c r="A605" s="601"/>
      <c r="B605" s="601"/>
      <c r="C605" s="601"/>
    </row>
    <row r="606" spans="1:3" ht="15.75" customHeight="1">
      <c r="A606" s="601"/>
      <c r="B606" s="601"/>
      <c r="C606" s="601"/>
    </row>
    <row r="607" spans="1:3" ht="15.75" customHeight="1">
      <c r="A607" s="601"/>
      <c r="B607" s="601"/>
      <c r="C607" s="601"/>
    </row>
    <row r="608" spans="1:3" ht="15.75" customHeight="1">
      <c r="A608" s="601"/>
      <c r="B608" s="601"/>
      <c r="C608" s="601"/>
    </row>
    <row r="609" spans="1:3" ht="15.75" customHeight="1">
      <c r="A609" s="601"/>
      <c r="B609" s="601"/>
      <c r="C609" s="601"/>
    </row>
    <row r="610" spans="1:3" ht="15.75" customHeight="1">
      <c r="A610" s="601"/>
      <c r="B610" s="601"/>
      <c r="C610" s="601"/>
    </row>
    <row r="611" spans="1:3" ht="15.75" customHeight="1">
      <c r="A611" s="601"/>
      <c r="B611" s="601"/>
      <c r="C611" s="601"/>
    </row>
    <row r="612" spans="1:3" ht="15.75" customHeight="1">
      <c r="A612" s="601"/>
      <c r="B612" s="601"/>
      <c r="C612" s="601"/>
    </row>
    <row r="613" spans="1:3" ht="15.75" customHeight="1">
      <c r="A613" s="601"/>
      <c r="B613" s="601"/>
      <c r="C613" s="601"/>
    </row>
    <row r="614" spans="1:3" ht="15.75" customHeight="1">
      <c r="A614" s="601"/>
      <c r="B614" s="601"/>
      <c r="C614" s="601"/>
    </row>
    <row r="615" spans="1:3" ht="15.75" customHeight="1">
      <c r="A615" s="601"/>
      <c r="B615" s="601"/>
      <c r="C615" s="601"/>
    </row>
    <row r="616" spans="1:3" ht="15.75" customHeight="1">
      <c r="A616" s="601"/>
      <c r="B616" s="601"/>
      <c r="C616" s="601"/>
    </row>
    <row r="617" spans="1:3" ht="15.75" customHeight="1">
      <c r="A617" s="601"/>
      <c r="B617" s="601"/>
      <c r="C617" s="601"/>
    </row>
    <row r="618" spans="1:3" ht="15.75" customHeight="1">
      <c r="A618" s="601"/>
      <c r="B618" s="601"/>
      <c r="C618" s="601"/>
    </row>
    <row r="619" spans="1:3" ht="15.75" customHeight="1">
      <c r="A619" s="601"/>
      <c r="B619" s="601"/>
      <c r="C619" s="601"/>
    </row>
    <row r="620" spans="1:3" ht="15.75" customHeight="1">
      <c r="A620" s="601"/>
      <c r="B620" s="601"/>
      <c r="C620" s="601"/>
    </row>
    <row r="621" spans="1:3" ht="15.75" customHeight="1">
      <c r="A621" s="601"/>
      <c r="B621" s="601"/>
      <c r="C621" s="601"/>
    </row>
    <row r="622" spans="1:3" ht="15.75" customHeight="1">
      <c r="A622" s="601"/>
      <c r="B622" s="601"/>
      <c r="C622" s="601"/>
    </row>
    <row r="623" spans="1:3" ht="15.75" customHeight="1">
      <c r="A623" s="601"/>
      <c r="B623" s="601"/>
      <c r="C623" s="601"/>
    </row>
    <row r="624" spans="1:3" ht="15.75" customHeight="1">
      <c r="A624" s="601"/>
      <c r="B624" s="601"/>
      <c r="C624" s="601"/>
    </row>
    <row r="625" spans="1:3" ht="15.75" customHeight="1">
      <c r="A625" s="601"/>
      <c r="B625" s="601"/>
      <c r="C625" s="601"/>
    </row>
    <row r="626" spans="1:3" ht="15.75" customHeight="1">
      <c r="A626" s="601"/>
      <c r="B626" s="601"/>
      <c r="C626" s="601"/>
    </row>
    <row r="627" spans="1:3" ht="15.75" customHeight="1">
      <c r="A627" s="601"/>
      <c r="B627" s="601"/>
      <c r="C627" s="601"/>
    </row>
    <row r="628" spans="1:3" ht="15.75" customHeight="1">
      <c r="A628" s="601"/>
      <c r="B628" s="601"/>
      <c r="C628" s="601"/>
    </row>
    <row r="629" spans="1:3" ht="15.75" customHeight="1">
      <c r="A629" s="601"/>
      <c r="B629" s="601"/>
      <c r="C629" s="601"/>
    </row>
    <row r="630" spans="1:3" ht="15.75" customHeight="1">
      <c r="A630" s="601"/>
      <c r="B630" s="601"/>
      <c r="C630" s="601"/>
    </row>
    <row r="631" spans="1:3" ht="15.75" customHeight="1">
      <c r="A631" s="601"/>
      <c r="B631" s="601"/>
      <c r="C631" s="601"/>
    </row>
    <row r="632" spans="1:3" ht="15.75" customHeight="1">
      <c r="A632" s="601"/>
      <c r="B632" s="601"/>
      <c r="C632" s="601"/>
    </row>
    <row r="633" spans="1:3" ht="15.75" customHeight="1">
      <c r="A633" s="601"/>
      <c r="B633" s="601"/>
      <c r="C633" s="601"/>
    </row>
    <row r="634" spans="1:3" ht="15.75" customHeight="1">
      <c r="A634" s="601"/>
      <c r="B634" s="601"/>
      <c r="C634" s="601"/>
    </row>
    <row r="635" spans="1:3" ht="15.75" customHeight="1">
      <c r="A635" s="601"/>
      <c r="B635" s="601"/>
      <c r="C635" s="601"/>
    </row>
    <row r="636" spans="1:3" ht="15.75" customHeight="1">
      <c r="A636" s="601"/>
      <c r="B636" s="601"/>
      <c r="C636" s="601"/>
    </row>
    <row r="637" spans="1:3" ht="15.75" customHeight="1">
      <c r="A637" s="601"/>
      <c r="B637" s="601"/>
      <c r="C637" s="601"/>
    </row>
    <row r="638" spans="1:3" ht="15.75" customHeight="1">
      <c r="A638" s="601"/>
      <c r="B638" s="601"/>
      <c r="C638" s="601"/>
    </row>
    <row r="639" spans="1:3" ht="15.75" customHeight="1">
      <c r="A639" s="601"/>
      <c r="B639" s="601"/>
      <c r="C639" s="601"/>
    </row>
    <row r="640" spans="1:3" ht="15.75" customHeight="1">
      <c r="A640" s="601"/>
      <c r="B640" s="601"/>
      <c r="C640" s="601"/>
    </row>
    <row r="641" spans="1:3" ht="15.75" customHeight="1">
      <c r="A641" s="601"/>
      <c r="B641" s="601"/>
      <c r="C641" s="601"/>
    </row>
    <row r="642" spans="1:3" ht="15.75" customHeight="1">
      <c r="A642" s="601"/>
      <c r="B642" s="601"/>
      <c r="C642" s="601"/>
    </row>
    <row r="643" spans="1:3" ht="15.75" customHeight="1">
      <c r="A643" s="601"/>
      <c r="B643" s="601"/>
      <c r="C643" s="601"/>
    </row>
    <row r="644" spans="1:3" ht="15.75" customHeight="1">
      <c r="A644" s="601"/>
      <c r="B644" s="601"/>
      <c r="C644" s="601"/>
    </row>
    <row r="645" spans="1:3" ht="15.75" customHeight="1">
      <c r="A645" s="601"/>
      <c r="B645" s="601"/>
      <c r="C645" s="601"/>
    </row>
    <row r="646" spans="1:3" ht="15.75" customHeight="1">
      <c r="A646" s="601"/>
      <c r="B646" s="601"/>
      <c r="C646" s="601"/>
    </row>
    <row r="647" spans="1:3" ht="15.75" customHeight="1">
      <c r="A647" s="601"/>
      <c r="B647" s="601"/>
      <c r="C647" s="601"/>
    </row>
    <row r="648" spans="1:3" ht="15.75" customHeight="1">
      <c r="A648" s="601"/>
      <c r="B648" s="601"/>
      <c r="C648" s="601"/>
    </row>
    <row r="649" spans="1:3" ht="15.75" customHeight="1">
      <c r="A649" s="601"/>
      <c r="B649" s="601"/>
      <c r="C649" s="601"/>
    </row>
    <row r="650" spans="1:3" ht="15.75" customHeight="1">
      <c r="A650" s="601"/>
      <c r="B650" s="601"/>
      <c r="C650" s="601"/>
    </row>
    <row r="651" spans="1:3" ht="15.75" customHeight="1">
      <c r="A651" s="601"/>
      <c r="B651" s="601"/>
      <c r="C651" s="601"/>
    </row>
    <row r="652" spans="1:3" ht="15.75" customHeight="1">
      <c r="A652" s="601"/>
      <c r="B652" s="601"/>
      <c r="C652" s="601"/>
    </row>
    <row r="653" spans="1:3" ht="15.75" customHeight="1">
      <c r="A653" s="601"/>
      <c r="B653" s="601"/>
      <c r="C653" s="601"/>
    </row>
    <row r="654" spans="1:3" ht="15.75" customHeight="1">
      <c r="A654" s="601"/>
      <c r="B654" s="601"/>
      <c r="C654" s="601"/>
    </row>
    <row r="655" spans="1:3" ht="15.75" customHeight="1">
      <c r="A655" s="601"/>
      <c r="B655" s="601"/>
      <c r="C655" s="601"/>
    </row>
    <row r="656" spans="1:3" ht="15.75" customHeight="1">
      <c r="A656" s="601"/>
      <c r="B656" s="601"/>
      <c r="C656" s="601"/>
    </row>
    <row r="657" spans="1:3" ht="15.75" customHeight="1">
      <c r="A657" s="601"/>
      <c r="B657" s="601"/>
      <c r="C657" s="601"/>
    </row>
    <row r="658" spans="1:3" ht="15.75" customHeight="1">
      <c r="A658" s="601"/>
      <c r="B658" s="601"/>
      <c r="C658" s="601"/>
    </row>
    <row r="659" spans="1:3" ht="15.75" customHeight="1">
      <c r="A659" s="601"/>
      <c r="B659" s="601"/>
      <c r="C659" s="601"/>
    </row>
    <row r="660" spans="1:3" ht="15.75" customHeight="1">
      <c r="A660" s="601"/>
      <c r="B660" s="601"/>
      <c r="C660" s="601"/>
    </row>
    <row r="661" spans="1:3" ht="15.75" customHeight="1">
      <c r="A661" s="601"/>
      <c r="B661" s="601"/>
      <c r="C661" s="601"/>
    </row>
    <row r="662" spans="1:3" ht="15.75" customHeight="1">
      <c r="A662" s="601"/>
      <c r="B662" s="601"/>
      <c r="C662" s="601"/>
    </row>
    <row r="663" spans="1:3" ht="15.75" customHeight="1">
      <c r="A663" s="601"/>
      <c r="B663" s="601"/>
      <c r="C663" s="601"/>
    </row>
    <row r="664" spans="1:3" ht="15.75" customHeight="1">
      <c r="A664" s="601"/>
      <c r="B664" s="601"/>
      <c r="C664" s="601"/>
    </row>
    <row r="665" spans="1:3" ht="15.75" customHeight="1">
      <c r="A665" s="601"/>
      <c r="B665" s="601"/>
      <c r="C665" s="601"/>
    </row>
    <row r="666" spans="1:3" ht="15.75" customHeight="1">
      <c r="A666" s="601"/>
      <c r="B666" s="601"/>
      <c r="C666" s="601"/>
    </row>
    <row r="667" spans="1:3" ht="15.75" customHeight="1">
      <c r="A667" s="601"/>
      <c r="B667" s="601"/>
      <c r="C667" s="601"/>
    </row>
    <row r="668" spans="1:3" ht="15.75" customHeight="1">
      <c r="A668" s="601"/>
      <c r="B668" s="601"/>
      <c r="C668" s="601"/>
    </row>
    <row r="669" spans="1:3" ht="15.75" customHeight="1">
      <c r="A669" s="601"/>
      <c r="B669" s="601"/>
      <c r="C669" s="601"/>
    </row>
    <row r="670" spans="1:3" ht="15.75" customHeight="1">
      <c r="A670" s="601"/>
      <c r="B670" s="601"/>
      <c r="C670" s="601"/>
    </row>
    <row r="671" spans="1:3" ht="15.75" customHeight="1">
      <c r="A671" s="601"/>
      <c r="B671" s="601"/>
      <c r="C671" s="601"/>
    </row>
    <row r="672" spans="1:3" ht="15.75" customHeight="1">
      <c r="A672" s="601"/>
      <c r="B672" s="601"/>
      <c r="C672" s="601"/>
    </row>
    <row r="673" spans="1:3" ht="15.75" customHeight="1">
      <c r="A673" s="601"/>
      <c r="B673" s="601"/>
      <c r="C673" s="601"/>
    </row>
    <row r="674" spans="1:3" ht="15.75" customHeight="1">
      <c r="A674" s="601"/>
      <c r="B674" s="601"/>
      <c r="C674" s="601"/>
    </row>
    <row r="675" spans="1:3" ht="15.75" customHeight="1">
      <c r="A675" s="601"/>
      <c r="B675" s="601"/>
      <c r="C675" s="601"/>
    </row>
    <row r="676" spans="1:3" ht="15.75" customHeight="1">
      <c r="A676" s="601"/>
      <c r="B676" s="601"/>
      <c r="C676" s="601"/>
    </row>
    <row r="677" spans="1:3" ht="15.75" customHeight="1">
      <c r="A677" s="601"/>
      <c r="B677" s="601"/>
      <c r="C677" s="601"/>
    </row>
    <row r="678" spans="1:3" ht="15.75" customHeight="1">
      <c r="A678" s="601"/>
      <c r="B678" s="601"/>
      <c r="C678" s="601"/>
    </row>
    <row r="679" spans="1:3" ht="15.75" customHeight="1">
      <c r="A679" s="601"/>
      <c r="B679" s="601"/>
      <c r="C679" s="601"/>
    </row>
    <row r="680" spans="1:3" ht="15.75" customHeight="1">
      <c r="A680" s="601"/>
      <c r="B680" s="601"/>
      <c r="C680" s="601"/>
    </row>
    <row r="681" spans="1:3" ht="15.75" customHeight="1">
      <c r="A681" s="601"/>
      <c r="B681" s="601"/>
      <c r="C681" s="601"/>
    </row>
    <row r="682" spans="1:3" ht="15.75" customHeight="1">
      <c r="A682" s="601"/>
      <c r="B682" s="601"/>
      <c r="C682" s="601"/>
    </row>
    <row r="683" spans="1:3" ht="15.75" customHeight="1">
      <c r="A683" s="601"/>
      <c r="B683" s="601"/>
      <c r="C683" s="601"/>
    </row>
    <row r="684" spans="1:3" ht="15.75" customHeight="1">
      <c r="A684" s="601"/>
      <c r="B684" s="601"/>
      <c r="C684" s="601"/>
    </row>
    <row r="685" spans="1:3" ht="15.75" customHeight="1">
      <c r="A685" s="601"/>
      <c r="B685" s="601"/>
      <c r="C685" s="601"/>
    </row>
    <row r="686" spans="1:3" ht="15.75" customHeight="1">
      <c r="A686" s="601"/>
      <c r="B686" s="601"/>
      <c r="C686" s="601"/>
    </row>
    <row r="687" spans="1:3" ht="15.75" customHeight="1">
      <c r="A687" s="601"/>
      <c r="B687" s="601"/>
      <c r="C687" s="601"/>
    </row>
    <row r="688" spans="1:3" ht="15.75" customHeight="1">
      <c r="A688" s="601"/>
      <c r="B688" s="601"/>
      <c r="C688" s="601"/>
    </row>
    <row r="689" spans="1:3" ht="15.75" customHeight="1">
      <c r="A689" s="601"/>
      <c r="B689" s="601"/>
      <c r="C689" s="601"/>
    </row>
    <row r="690" spans="1:3" ht="15.75" customHeight="1">
      <c r="A690" s="601"/>
      <c r="B690" s="601"/>
      <c r="C690" s="601"/>
    </row>
    <row r="691" spans="1:3" ht="15.75" customHeight="1">
      <c r="A691" s="601"/>
      <c r="B691" s="601"/>
      <c r="C691" s="601"/>
    </row>
    <row r="692" spans="1:3" ht="15.75" customHeight="1">
      <c r="A692" s="601"/>
      <c r="B692" s="601"/>
      <c r="C692" s="601"/>
    </row>
    <row r="693" spans="1:3" ht="15.75" customHeight="1">
      <c r="A693" s="601"/>
      <c r="B693" s="601"/>
      <c r="C693" s="601"/>
    </row>
    <row r="694" spans="1:3" ht="15.75" customHeight="1">
      <c r="A694" s="601"/>
      <c r="B694" s="601"/>
      <c r="C694" s="601"/>
    </row>
    <row r="695" spans="1:3" ht="15.75" customHeight="1">
      <c r="A695" s="601"/>
      <c r="B695" s="601"/>
      <c r="C695" s="601"/>
    </row>
    <row r="696" spans="1:3" ht="15.75" customHeight="1">
      <c r="A696" s="601"/>
      <c r="B696" s="601"/>
      <c r="C696" s="601"/>
    </row>
    <row r="697" spans="1:3" ht="15.75" customHeight="1">
      <c r="A697" s="601"/>
      <c r="B697" s="601"/>
      <c r="C697" s="601"/>
    </row>
    <row r="698" spans="1:3" ht="15.75" customHeight="1">
      <c r="A698" s="601"/>
      <c r="B698" s="601"/>
      <c r="C698" s="601"/>
    </row>
    <row r="699" spans="1:3" ht="15.75" customHeight="1">
      <c r="A699" s="601"/>
      <c r="B699" s="601"/>
      <c r="C699" s="601"/>
    </row>
    <row r="700" spans="1:3" ht="15.75" customHeight="1">
      <c r="A700" s="601"/>
      <c r="B700" s="601"/>
      <c r="C700" s="601"/>
    </row>
    <row r="701" spans="1:3">
      <c r="A701" s="601"/>
      <c r="B701" s="601"/>
    </row>
  </sheetData>
  <mergeCells count="94">
    <mergeCell ref="A8:B8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12:A13"/>
    <mergeCell ref="O12:O13"/>
    <mergeCell ref="A14:B14"/>
    <mergeCell ref="N14:O14"/>
    <mergeCell ref="A15:A18"/>
    <mergeCell ref="O15:O18"/>
    <mergeCell ref="A19:B19"/>
    <mergeCell ref="N19:O19"/>
    <mergeCell ref="A21:A25"/>
    <mergeCell ref="O21:O25"/>
    <mergeCell ref="A26:B26"/>
    <mergeCell ref="N26:O26"/>
    <mergeCell ref="A29:B29"/>
    <mergeCell ref="A34:A38"/>
    <mergeCell ref="O34:O38"/>
    <mergeCell ref="A30:A33"/>
    <mergeCell ref="B30:B33"/>
    <mergeCell ref="C30:C33"/>
    <mergeCell ref="D30:F30"/>
    <mergeCell ref="G30:I30"/>
    <mergeCell ref="J30:L30"/>
    <mergeCell ref="M30:M33"/>
    <mergeCell ref="N30:N33"/>
    <mergeCell ref="O30:O33"/>
    <mergeCell ref="D31:F31"/>
    <mergeCell ref="G31:I31"/>
    <mergeCell ref="J31:L31"/>
    <mergeCell ref="A40:A41"/>
    <mergeCell ref="O40:O41"/>
    <mergeCell ref="A42:B42"/>
    <mergeCell ref="N42:O42"/>
    <mergeCell ref="A39:B39"/>
    <mergeCell ref="N39:O39"/>
    <mergeCell ref="O43:O48"/>
    <mergeCell ref="A49:C49"/>
    <mergeCell ref="M49:O49"/>
    <mergeCell ref="A50:A51"/>
    <mergeCell ref="O50:O51"/>
    <mergeCell ref="B43:B45"/>
    <mergeCell ref="N43:N45"/>
    <mergeCell ref="B46:C46"/>
    <mergeCell ref="M46:N46"/>
    <mergeCell ref="A43:A48"/>
    <mergeCell ref="A52:C52"/>
    <mergeCell ref="M52:O52"/>
    <mergeCell ref="A55:B55"/>
    <mergeCell ref="M55:O55"/>
    <mergeCell ref="A58:B58"/>
    <mergeCell ref="A59:A62"/>
    <mergeCell ref="B59:B62"/>
    <mergeCell ref="C59:C62"/>
    <mergeCell ref="D59:F59"/>
    <mergeCell ref="G59:I59"/>
    <mergeCell ref="J59:L59"/>
    <mergeCell ref="M59:M62"/>
    <mergeCell ref="N59:N62"/>
    <mergeCell ref="O59:O62"/>
    <mergeCell ref="D60:F60"/>
    <mergeCell ref="G60:I60"/>
    <mergeCell ref="J60:L60"/>
    <mergeCell ref="A65:A66"/>
    <mergeCell ref="O65:O66"/>
    <mergeCell ref="A67:C67"/>
    <mergeCell ref="M67:O67"/>
    <mergeCell ref="A63:B63"/>
    <mergeCell ref="M63:O63"/>
    <mergeCell ref="A68:A70"/>
    <mergeCell ref="O68:O70"/>
    <mergeCell ref="A76:B76"/>
    <mergeCell ref="N76:O76"/>
    <mergeCell ref="A77:B77"/>
    <mergeCell ref="N77:O77"/>
    <mergeCell ref="A71:C71"/>
    <mergeCell ref="M71:O71"/>
    <mergeCell ref="A72:A73"/>
    <mergeCell ref="O72:O73"/>
    <mergeCell ref="A74:C74"/>
    <mergeCell ref="M74:O74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Q15"/>
  <sheetViews>
    <sheetView rightToLeft="1" view="pageBreakPreview" zoomScale="60" workbookViewId="0">
      <selection activeCell="R101" sqref="R101"/>
    </sheetView>
  </sheetViews>
  <sheetFormatPr defaultRowHeight="12.75"/>
  <cols>
    <col min="10" max="10" width="13.85546875" customWidth="1"/>
    <col min="14" max="15" width="9.140625" customWidth="1"/>
  </cols>
  <sheetData>
    <row r="14" spans="1:17" ht="2.25" customHeight="1"/>
    <row r="15" spans="1:17" ht="90" customHeight="1">
      <c r="A15" s="2689" t="s">
        <v>2406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  <c r="O15" s="2689"/>
      <c r="P15" s="2689"/>
      <c r="Q15" s="2689"/>
    </row>
  </sheetData>
  <mergeCells count="1">
    <mergeCell ref="A15:Q15"/>
  </mergeCells>
  <printOptions horizontalCentered="1"/>
  <pageMargins left="0.31496062992125984" right="0.31496062992125984" top="1.3385826771653544" bottom="1.3385826771653544" header="0.31496062992125984" footer="0.31496062992125984"/>
  <pageSetup paperSize="9" scale="85" fitToWidth="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5"/>
  <sheetViews>
    <sheetView rightToLeft="1" view="pageBreakPreview" zoomScale="80" zoomScaleNormal="75" zoomScaleSheetLayoutView="80" workbookViewId="0">
      <selection activeCell="R101" sqref="R101"/>
    </sheetView>
  </sheetViews>
  <sheetFormatPr defaultRowHeight="12.75"/>
  <cols>
    <col min="1" max="1" width="32.7109375" style="1" customWidth="1"/>
    <col min="2" max="10" width="10.7109375" style="1" customWidth="1"/>
    <col min="11" max="11" width="32.7109375" style="1" customWidth="1"/>
    <col min="12" max="256" width="9.140625" style="1"/>
    <col min="257" max="257" width="26.28515625" style="1" customWidth="1"/>
    <col min="258" max="266" width="10" style="1" customWidth="1"/>
    <col min="267" max="512" width="9.140625" style="1"/>
    <col min="513" max="513" width="26.28515625" style="1" customWidth="1"/>
    <col min="514" max="522" width="10" style="1" customWidth="1"/>
    <col min="523" max="768" width="9.140625" style="1"/>
    <col min="769" max="769" width="26.28515625" style="1" customWidth="1"/>
    <col min="770" max="778" width="10" style="1" customWidth="1"/>
    <col min="779" max="1024" width="9.140625" style="1"/>
    <col min="1025" max="1025" width="26.28515625" style="1" customWidth="1"/>
    <col min="1026" max="1034" width="10" style="1" customWidth="1"/>
    <col min="1035" max="1280" width="9.140625" style="1"/>
    <col min="1281" max="1281" width="26.28515625" style="1" customWidth="1"/>
    <col min="1282" max="1290" width="10" style="1" customWidth="1"/>
    <col min="1291" max="1536" width="9.140625" style="1"/>
    <col min="1537" max="1537" width="26.28515625" style="1" customWidth="1"/>
    <col min="1538" max="1546" width="10" style="1" customWidth="1"/>
    <col min="1547" max="1792" width="9.140625" style="1"/>
    <col min="1793" max="1793" width="26.28515625" style="1" customWidth="1"/>
    <col min="1794" max="1802" width="10" style="1" customWidth="1"/>
    <col min="1803" max="2048" width="9.140625" style="1"/>
    <col min="2049" max="2049" width="26.28515625" style="1" customWidth="1"/>
    <col min="2050" max="2058" width="10" style="1" customWidth="1"/>
    <col min="2059" max="2304" width="9.140625" style="1"/>
    <col min="2305" max="2305" width="26.28515625" style="1" customWidth="1"/>
    <col min="2306" max="2314" width="10" style="1" customWidth="1"/>
    <col min="2315" max="2560" width="9.140625" style="1"/>
    <col min="2561" max="2561" width="26.28515625" style="1" customWidth="1"/>
    <col min="2562" max="2570" width="10" style="1" customWidth="1"/>
    <col min="2571" max="2816" width="9.140625" style="1"/>
    <col min="2817" max="2817" width="26.28515625" style="1" customWidth="1"/>
    <col min="2818" max="2826" width="10" style="1" customWidth="1"/>
    <col min="2827" max="3072" width="9.140625" style="1"/>
    <col min="3073" max="3073" width="26.28515625" style="1" customWidth="1"/>
    <col min="3074" max="3082" width="10" style="1" customWidth="1"/>
    <col min="3083" max="3328" width="9.140625" style="1"/>
    <col min="3329" max="3329" width="26.28515625" style="1" customWidth="1"/>
    <col min="3330" max="3338" width="10" style="1" customWidth="1"/>
    <col min="3339" max="3584" width="9.140625" style="1"/>
    <col min="3585" max="3585" width="26.28515625" style="1" customWidth="1"/>
    <col min="3586" max="3594" width="10" style="1" customWidth="1"/>
    <col min="3595" max="3840" width="9.140625" style="1"/>
    <col min="3841" max="3841" width="26.28515625" style="1" customWidth="1"/>
    <col min="3842" max="3850" width="10" style="1" customWidth="1"/>
    <col min="3851" max="4096" width="9.140625" style="1"/>
    <col min="4097" max="4097" width="26.28515625" style="1" customWidth="1"/>
    <col min="4098" max="4106" width="10" style="1" customWidth="1"/>
    <col min="4107" max="4352" width="9.140625" style="1"/>
    <col min="4353" max="4353" width="26.28515625" style="1" customWidth="1"/>
    <col min="4354" max="4362" width="10" style="1" customWidth="1"/>
    <col min="4363" max="4608" width="9.140625" style="1"/>
    <col min="4609" max="4609" width="26.28515625" style="1" customWidth="1"/>
    <col min="4610" max="4618" width="10" style="1" customWidth="1"/>
    <col min="4619" max="4864" width="9.140625" style="1"/>
    <col min="4865" max="4865" width="26.28515625" style="1" customWidth="1"/>
    <col min="4866" max="4874" width="10" style="1" customWidth="1"/>
    <col min="4875" max="5120" width="9.140625" style="1"/>
    <col min="5121" max="5121" width="26.28515625" style="1" customWidth="1"/>
    <col min="5122" max="5130" width="10" style="1" customWidth="1"/>
    <col min="5131" max="5376" width="9.140625" style="1"/>
    <col min="5377" max="5377" width="26.28515625" style="1" customWidth="1"/>
    <col min="5378" max="5386" width="10" style="1" customWidth="1"/>
    <col min="5387" max="5632" width="9.140625" style="1"/>
    <col min="5633" max="5633" width="26.28515625" style="1" customWidth="1"/>
    <col min="5634" max="5642" width="10" style="1" customWidth="1"/>
    <col min="5643" max="5888" width="9.140625" style="1"/>
    <col min="5889" max="5889" width="26.28515625" style="1" customWidth="1"/>
    <col min="5890" max="5898" width="10" style="1" customWidth="1"/>
    <col min="5899" max="6144" width="9.140625" style="1"/>
    <col min="6145" max="6145" width="26.28515625" style="1" customWidth="1"/>
    <col min="6146" max="6154" width="10" style="1" customWidth="1"/>
    <col min="6155" max="6400" width="9.140625" style="1"/>
    <col min="6401" max="6401" width="26.28515625" style="1" customWidth="1"/>
    <col min="6402" max="6410" width="10" style="1" customWidth="1"/>
    <col min="6411" max="6656" width="9.140625" style="1"/>
    <col min="6657" max="6657" width="26.28515625" style="1" customWidth="1"/>
    <col min="6658" max="6666" width="10" style="1" customWidth="1"/>
    <col min="6667" max="6912" width="9.140625" style="1"/>
    <col min="6913" max="6913" width="26.28515625" style="1" customWidth="1"/>
    <col min="6914" max="6922" width="10" style="1" customWidth="1"/>
    <col min="6923" max="7168" width="9.140625" style="1"/>
    <col min="7169" max="7169" width="26.28515625" style="1" customWidth="1"/>
    <col min="7170" max="7178" width="10" style="1" customWidth="1"/>
    <col min="7179" max="7424" width="9.140625" style="1"/>
    <col min="7425" max="7425" width="26.28515625" style="1" customWidth="1"/>
    <col min="7426" max="7434" width="10" style="1" customWidth="1"/>
    <col min="7435" max="7680" width="9.140625" style="1"/>
    <col min="7681" max="7681" width="26.28515625" style="1" customWidth="1"/>
    <col min="7682" max="7690" width="10" style="1" customWidth="1"/>
    <col min="7691" max="7936" width="9.140625" style="1"/>
    <col min="7937" max="7937" width="26.28515625" style="1" customWidth="1"/>
    <col min="7938" max="7946" width="10" style="1" customWidth="1"/>
    <col min="7947" max="8192" width="9.140625" style="1"/>
    <col min="8193" max="8193" width="26.28515625" style="1" customWidth="1"/>
    <col min="8194" max="8202" width="10" style="1" customWidth="1"/>
    <col min="8203" max="8448" width="9.140625" style="1"/>
    <col min="8449" max="8449" width="26.28515625" style="1" customWidth="1"/>
    <col min="8450" max="8458" width="10" style="1" customWidth="1"/>
    <col min="8459" max="8704" width="9.140625" style="1"/>
    <col min="8705" max="8705" width="26.28515625" style="1" customWidth="1"/>
    <col min="8706" max="8714" width="10" style="1" customWidth="1"/>
    <col min="8715" max="8960" width="9.140625" style="1"/>
    <col min="8961" max="8961" width="26.28515625" style="1" customWidth="1"/>
    <col min="8962" max="8970" width="10" style="1" customWidth="1"/>
    <col min="8971" max="9216" width="9.140625" style="1"/>
    <col min="9217" max="9217" width="26.28515625" style="1" customWidth="1"/>
    <col min="9218" max="9226" width="10" style="1" customWidth="1"/>
    <col min="9227" max="9472" width="9.140625" style="1"/>
    <col min="9473" max="9473" width="26.28515625" style="1" customWidth="1"/>
    <col min="9474" max="9482" width="10" style="1" customWidth="1"/>
    <col min="9483" max="9728" width="9.140625" style="1"/>
    <col min="9729" max="9729" width="26.28515625" style="1" customWidth="1"/>
    <col min="9730" max="9738" width="10" style="1" customWidth="1"/>
    <col min="9739" max="9984" width="9.140625" style="1"/>
    <col min="9985" max="9985" width="26.28515625" style="1" customWidth="1"/>
    <col min="9986" max="9994" width="10" style="1" customWidth="1"/>
    <col min="9995" max="10240" width="9.140625" style="1"/>
    <col min="10241" max="10241" width="26.28515625" style="1" customWidth="1"/>
    <col min="10242" max="10250" width="10" style="1" customWidth="1"/>
    <col min="10251" max="10496" width="9.140625" style="1"/>
    <col min="10497" max="10497" width="26.28515625" style="1" customWidth="1"/>
    <col min="10498" max="10506" width="10" style="1" customWidth="1"/>
    <col min="10507" max="10752" width="9.140625" style="1"/>
    <col min="10753" max="10753" width="26.28515625" style="1" customWidth="1"/>
    <col min="10754" max="10762" width="10" style="1" customWidth="1"/>
    <col min="10763" max="11008" width="9.140625" style="1"/>
    <col min="11009" max="11009" width="26.28515625" style="1" customWidth="1"/>
    <col min="11010" max="11018" width="10" style="1" customWidth="1"/>
    <col min="11019" max="11264" width="9.140625" style="1"/>
    <col min="11265" max="11265" width="26.28515625" style="1" customWidth="1"/>
    <col min="11266" max="11274" width="10" style="1" customWidth="1"/>
    <col min="11275" max="11520" width="9.140625" style="1"/>
    <col min="11521" max="11521" width="26.28515625" style="1" customWidth="1"/>
    <col min="11522" max="11530" width="10" style="1" customWidth="1"/>
    <col min="11531" max="11776" width="9.140625" style="1"/>
    <col min="11777" max="11777" width="26.28515625" style="1" customWidth="1"/>
    <col min="11778" max="11786" width="10" style="1" customWidth="1"/>
    <col min="11787" max="12032" width="9.140625" style="1"/>
    <col min="12033" max="12033" width="26.28515625" style="1" customWidth="1"/>
    <col min="12034" max="12042" width="10" style="1" customWidth="1"/>
    <col min="12043" max="12288" width="9.140625" style="1"/>
    <col min="12289" max="12289" width="26.28515625" style="1" customWidth="1"/>
    <col min="12290" max="12298" width="10" style="1" customWidth="1"/>
    <col min="12299" max="12544" width="9.140625" style="1"/>
    <col min="12545" max="12545" width="26.28515625" style="1" customWidth="1"/>
    <col min="12546" max="12554" width="10" style="1" customWidth="1"/>
    <col min="12555" max="12800" width="9.140625" style="1"/>
    <col min="12801" max="12801" width="26.28515625" style="1" customWidth="1"/>
    <col min="12802" max="12810" width="10" style="1" customWidth="1"/>
    <col min="12811" max="13056" width="9.140625" style="1"/>
    <col min="13057" max="13057" width="26.28515625" style="1" customWidth="1"/>
    <col min="13058" max="13066" width="10" style="1" customWidth="1"/>
    <col min="13067" max="13312" width="9.140625" style="1"/>
    <col min="13313" max="13313" width="26.28515625" style="1" customWidth="1"/>
    <col min="13314" max="13322" width="10" style="1" customWidth="1"/>
    <col min="13323" max="13568" width="9.140625" style="1"/>
    <col min="13569" max="13569" width="26.28515625" style="1" customWidth="1"/>
    <col min="13570" max="13578" width="10" style="1" customWidth="1"/>
    <col min="13579" max="13824" width="9.140625" style="1"/>
    <col min="13825" max="13825" width="26.28515625" style="1" customWidth="1"/>
    <col min="13826" max="13834" width="10" style="1" customWidth="1"/>
    <col min="13835" max="14080" width="9.140625" style="1"/>
    <col min="14081" max="14081" width="26.28515625" style="1" customWidth="1"/>
    <col min="14082" max="14090" width="10" style="1" customWidth="1"/>
    <col min="14091" max="14336" width="9.140625" style="1"/>
    <col min="14337" max="14337" width="26.28515625" style="1" customWidth="1"/>
    <col min="14338" max="14346" width="10" style="1" customWidth="1"/>
    <col min="14347" max="14592" width="9.140625" style="1"/>
    <col min="14593" max="14593" width="26.28515625" style="1" customWidth="1"/>
    <col min="14594" max="14602" width="10" style="1" customWidth="1"/>
    <col min="14603" max="14848" width="9.140625" style="1"/>
    <col min="14849" max="14849" width="26.28515625" style="1" customWidth="1"/>
    <col min="14850" max="14858" width="10" style="1" customWidth="1"/>
    <col min="14859" max="15104" width="9.140625" style="1"/>
    <col min="15105" max="15105" width="26.28515625" style="1" customWidth="1"/>
    <col min="15106" max="15114" width="10" style="1" customWidth="1"/>
    <col min="15115" max="15360" width="9.140625" style="1"/>
    <col min="15361" max="15361" width="26.28515625" style="1" customWidth="1"/>
    <col min="15362" max="15370" width="10" style="1" customWidth="1"/>
    <col min="15371" max="15616" width="9.140625" style="1"/>
    <col min="15617" max="15617" width="26.28515625" style="1" customWidth="1"/>
    <col min="15618" max="15626" width="10" style="1" customWidth="1"/>
    <col min="15627" max="15872" width="9.140625" style="1"/>
    <col min="15873" max="15873" width="26.28515625" style="1" customWidth="1"/>
    <col min="15874" max="15882" width="10" style="1" customWidth="1"/>
    <col min="15883" max="16128" width="9.140625" style="1"/>
    <col min="16129" max="16129" width="26.28515625" style="1" customWidth="1"/>
    <col min="16130" max="16138" width="10" style="1" customWidth="1"/>
    <col min="16139" max="16384" width="9.140625" style="1"/>
  </cols>
  <sheetData>
    <row r="1" spans="1:11" s="2" customFormat="1" ht="26.25" customHeight="1">
      <c r="A1" s="2794" t="s">
        <v>1975</v>
      </c>
      <c r="B1" s="2794"/>
      <c r="C1" s="2794"/>
      <c r="D1" s="2794"/>
      <c r="E1" s="2794"/>
      <c r="F1" s="2794"/>
      <c r="G1" s="2794"/>
      <c r="H1" s="2794"/>
      <c r="I1" s="2794"/>
      <c r="J1" s="2794"/>
      <c r="K1" s="2794"/>
    </row>
    <row r="2" spans="1:11" s="64" customFormat="1" ht="31.5" customHeight="1">
      <c r="A2" s="3412" t="s">
        <v>1976</v>
      </c>
      <c r="B2" s="3412"/>
      <c r="C2" s="3412"/>
      <c r="D2" s="3412"/>
      <c r="E2" s="3412"/>
      <c r="F2" s="3412"/>
      <c r="G2" s="3412"/>
      <c r="H2" s="3412"/>
      <c r="I2" s="3412"/>
      <c r="J2" s="3412"/>
      <c r="K2" s="3412"/>
    </row>
    <row r="3" spans="1:11" s="2" customFormat="1" ht="29.25" customHeight="1" thickBot="1">
      <c r="A3" s="1169" t="s">
        <v>2155</v>
      </c>
      <c r="B3" s="1155"/>
      <c r="C3" s="1155"/>
      <c r="D3" s="1155"/>
      <c r="E3" s="1155"/>
      <c r="F3" s="1155"/>
      <c r="G3" s="1155"/>
      <c r="H3" s="1155"/>
      <c r="I3" s="1155"/>
      <c r="J3" s="1155"/>
      <c r="K3" s="1254" t="s">
        <v>2156</v>
      </c>
    </row>
    <row r="4" spans="1:11" s="3" customFormat="1" ht="18" customHeight="1" thickTop="1">
      <c r="A4" s="3413" t="s">
        <v>1331</v>
      </c>
      <c r="B4" s="2838" t="s">
        <v>45</v>
      </c>
      <c r="C4" s="2838"/>
      <c r="D4" s="2838"/>
      <c r="E4" s="2838" t="s">
        <v>46</v>
      </c>
      <c r="F4" s="2838"/>
      <c r="G4" s="2838"/>
      <c r="H4" s="2838" t="s">
        <v>47</v>
      </c>
      <c r="I4" s="2838"/>
      <c r="J4" s="2838"/>
      <c r="K4" s="3413" t="s">
        <v>759</v>
      </c>
    </row>
    <row r="5" spans="1:11" s="3" customFormat="1" ht="18" customHeight="1">
      <c r="A5" s="3414"/>
      <c r="B5" s="2818" t="s">
        <v>1673</v>
      </c>
      <c r="C5" s="2818"/>
      <c r="D5" s="2818"/>
      <c r="E5" s="2818" t="s">
        <v>463</v>
      </c>
      <c r="F5" s="2818"/>
      <c r="G5" s="2818"/>
      <c r="H5" s="2818" t="s">
        <v>464</v>
      </c>
      <c r="I5" s="2818"/>
      <c r="J5" s="2818"/>
      <c r="K5" s="3414"/>
    </row>
    <row r="6" spans="1:11" s="3" customFormat="1" ht="18" customHeight="1">
      <c r="A6" s="3414"/>
      <c r="B6" s="739" t="s">
        <v>931</v>
      </c>
      <c r="C6" s="739" t="s">
        <v>1126</v>
      </c>
      <c r="D6" s="1496" t="s">
        <v>954</v>
      </c>
      <c r="E6" s="739" t="s">
        <v>931</v>
      </c>
      <c r="F6" s="739" t="s">
        <v>1126</v>
      </c>
      <c r="G6" s="1496" t="s">
        <v>954</v>
      </c>
      <c r="H6" s="739" t="s">
        <v>931</v>
      </c>
      <c r="I6" s="739" t="s">
        <v>1126</v>
      </c>
      <c r="J6" s="1496" t="s">
        <v>954</v>
      </c>
      <c r="K6" s="3414"/>
    </row>
    <row r="7" spans="1:11" s="3" customFormat="1" ht="24" customHeight="1" thickBot="1">
      <c r="A7" s="3415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3415"/>
    </row>
    <row r="8" spans="1:11" s="4" customFormat="1" ht="24" customHeight="1">
      <c r="A8" s="70" t="s">
        <v>48</v>
      </c>
      <c r="B8" s="70"/>
      <c r="C8" s="70"/>
      <c r="D8" s="70"/>
      <c r="E8" s="70"/>
      <c r="F8" s="70"/>
      <c r="G8" s="70"/>
      <c r="H8" s="70"/>
      <c r="I8" s="70"/>
      <c r="J8" s="551"/>
      <c r="K8" s="1255" t="s">
        <v>504</v>
      </c>
    </row>
    <row r="9" spans="1:11" s="1779" customFormat="1" ht="17.25" customHeight="1">
      <c r="A9" s="1874" t="s">
        <v>1971</v>
      </c>
      <c r="B9" s="46">
        <v>197</v>
      </c>
      <c r="C9" s="46">
        <v>130</v>
      </c>
      <c r="D9" s="46">
        <v>327</v>
      </c>
      <c r="E9" s="46">
        <v>0</v>
      </c>
      <c r="F9" s="46">
        <v>0</v>
      </c>
      <c r="G9" s="46">
        <v>0</v>
      </c>
      <c r="H9" s="46">
        <f>SUM(B9,E9)</f>
        <v>197</v>
      </c>
      <c r="I9" s="46">
        <f t="shared" ref="I9:J9" si="0">SUM(C9,F9)</f>
        <v>130</v>
      </c>
      <c r="J9" s="46">
        <f t="shared" si="0"/>
        <v>327</v>
      </c>
      <c r="K9" s="1877" t="s">
        <v>1972</v>
      </c>
    </row>
    <row r="10" spans="1:11" s="4" customFormat="1" ht="18" customHeight="1">
      <c r="A10" s="1052" t="s">
        <v>1332</v>
      </c>
      <c r="B10" s="46">
        <v>870</v>
      </c>
      <c r="C10" s="46">
        <v>664</v>
      </c>
      <c r="D10" s="46">
        <v>1534</v>
      </c>
      <c r="E10" s="46">
        <v>0</v>
      </c>
      <c r="F10" s="46">
        <v>0</v>
      </c>
      <c r="G10" s="46">
        <f>SUM(E10:F10)</f>
        <v>0</v>
      </c>
      <c r="H10" s="46">
        <f t="shared" ref="H10:J17" si="1">SUM(E10,B10)</f>
        <v>870</v>
      </c>
      <c r="I10" s="46">
        <f t="shared" si="1"/>
        <v>664</v>
      </c>
      <c r="J10" s="46">
        <f t="shared" si="1"/>
        <v>1534</v>
      </c>
      <c r="K10" s="1080" t="s">
        <v>1333</v>
      </c>
    </row>
    <row r="11" spans="1:11" s="4" customFormat="1" ht="32.25" customHeight="1">
      <c r="A11" s="1052" t="s">
        <v>1334</v>
      </c>
      <c r="B11" s="46">
        <v>471</v>
      </c>
      <c r="C11" s="46">
        <v>250</v>
      </c>
      <c r="D11" s="46">
        <v>721</v>
      </c>
      <c r="E11" s="46">
        <v>0</v>
      </c>
      <c r="F11" s="46">
        <v>0</v>
      </c>
      <c r="G11" s="46">
        <f t="shared" ref="G11:G17" si="2">SUM(E11:F11)</f>
        <v>0</v>
      </c>
      <c r="H11" s="46">
        <f t="shared" si="1"/>
        <v>471</v>
      </c>
      <c r="I11" s="46">
        <f t="shared" si="1"/>
        <v>250</v>
      </c>
      <c r="J11" s="46">
        <f t="shared" si="1"/>
        <v>721</v>
      </c>
      <c r="K11" s="2463" t="s">
        <v>1335</v>
      </c>
    </row>
    <row r="12" spans="1:11" s="4" customFormat="1" ht="24" customHeight="1">
      <c r="A12" s="1052" t="s">
        <v>1336</v>
      </c>
      <c r="B12" s="46">
        <v>499</v>
      </c>
      <c r="C12" s="46">
        <v>192</v>
      </c>
      <c r="D12" s="46">
        <v>691</v>
      </c>
      <c r="E12" s="46">
        <v>0</v>
      </c>
      <c r="F12" s="46">
        <v>0</v>
      </c>
      <c r="G12" s="46">
        <f t="shared" si="2"/>
        <v>0</v>
      </c>
      <c r="H12" s="46">
        <f t="shared" si="1"/>
        <v>499</v>
      </c>
      <c r="I12" s="46">
        <f t="shared" si="1"/>
        <v>192</v>
      </c>
      <c r="J12" s="46">
        <f t="shared" si="1"/>
        <v>691</v>
      </c>
      <c r="K12" s="1080" t="s">
        <v>1337</v>
      </c>
    </row>
    <row r="13" spans="1:11" s="4" customFormat="1" ht="24" customHeight="1">
      <c r="A13" s="1052" t="s">
        <v>1338</v>
      </c>
      <c r="B13" s="46">
        <v>46</v>
      </c>
      <c r="C13" s="46">
        <v>38</v>
      </c>
      <c r="D13" s="46">
        <v>84</v>
      </c>
      <c r="E13" s="46">
        <v>0</v>
      </c>
      <c r="F13" s="46">
        <v>0</v>
      </c>
      <c r="G13" s="46">
        <f t="shared" si="2"/>
        <v>0</v>
      </c>
      <c r="H13" s="46">
        <f t="shared" si="1"/>
        <v>46</v>
      </c>
      <c r="I13" s="46">
        <f t="shared" si="1"/>
        <v>38</v>
      </c>
      <c r="J13" s="46">
        <f t="shared" si="1"/>
        <v>84</v>
      </c>
      <c r="K13" s="1080" t="s">
        <v>1339</v>
      </c>
    </row>
    <row r="14" spans="1:11" s="4" customFormat="1" ht="32.25" customHeight="1">
      <c r="A14" s="1052" t="s">
        <v>1340</v>
      </c>
      <c r="B14" s="46">
        <v>27</v>
      </c>
      <c r="C14" s="46">
        <v>21</v>
      </c>
      <c r="D14" s="46">
        <v>48</v>
      </c>
      <c r="E14" s="46">
        <v>0</v>
      </c>
      <c r="F14" s="46">
        <v>0</v>
      </c>
      <c r="G14" s="46">
        <f t="shared" si="2"/>
        <v>0</v>
      </c>
      <c r="H14" s="46">
        <f t="shared" si="1"/>
        <v>27</v>
      </c>
      <c r="I14" s="46">
        <f t="shared" si="1"/>
        <v>21</v>
      </c>
      <c r="J14" s="46">
        <f t="shared" si="1"/>
        <v>48</v>
      </c>
      <c r="K14" s="1080" t="s">
        <v>1341</v>
      </c>
    </row>
    <row r="15" spans="1:11" s="4" customFormat="1" ht="24" customHeight="1">
      <c r="A15" s="1052" t="s">
        <v>1342</v>
      </c>
      <c r="B15" s="46">
        <v>63</v>
      </c>
      <c r="C15" s="46">
        <v>25</v>
      </c>
      <c r="D15" s="46">
        <v>88</v>
      </c>
      <c r="E15" s="46">
        <v>0</v>
      </c>
      <c r="F15" s="46">
        <v>0</v>
      </c>
      <c r="G15" s="46">
        <f t="shared" si="2"/>
        <v>0</v>
      </c>
      <c r="H15" s="46">
        <f t="shared" si="1"/>
        <v>63</v>
      </c>
      <c r="I15" s="46">
        <f t="shared" si="1"/>
        <v>25</v>
      </c>
      <c r="J15" s="46">
        <f t="shared" si="1"/>
        <v>88</v>
      </c>
      <c r="K15" s="1080" t="s">
        <v>1343</v>
      </c>
    </row>
    <row r="16" spans="1:11" s="4" customFormat="1" ht="24" customHeight="1">
      <c r="A16" s="1052" t="s">
        <v>1344</v>
      </c>
      <c r="B16" s="46">
        <v>92</v>
      </c>
      <c r="C16" s="46">
        <v>128</v>
      </c>
      <c r="D16" s="46">
        <v>220</v>
      </c>
      <c r="E16" s="46">
        <v>1</v>
      </c>
      <c r="F16" s="46">
        <v>0</v>
      </c>
      <c r="G16" s="46">
        <f t="shared" si="2"/>
        <v>1</v>
      </c>
      <c r="H16" s="46">
        <f t="shared" si="1"/>
        <v>93</v>
      </c>
      <c r="I16" s="46">
        <f t="shared" si="1"/>
        <v>128</v>
      </c>
      <c r="J16" s="46">
        <f t="shared" si="1"/>
        <v>221</v>
      </c>
      <c r="K16" s="1080" t="s">
        <v>1345</v>
      </c>
    </row>
    <row r="17" spans="1:11" s="4" customFormat="1" ht="30" customHeight="1">
      <c r="A17" s="1052" t="s">
        <v>1346</v>
      </c>
      <c r="B17" s="46">
        <v>2</v>
      </c>
      <c r="C17" s="46">
        <v>1</v>
      </c>
      <c r="D17" s="46">
        <v>3</v>
      </c>
      <c r="E17" s="46">
        <v>0</v>
      </c>
      <c r="F17" s="46">
        <v>0</v>
      </c>
      <c r="G17" s="46">
        <f t="shared" si="2"/>
        <v>0</v>
      </c>
      <c r="H17" s="46">
        <f t="shared" si="1"/>
        <v>2</v>
      </c>
      <c r="I17" s="46">
        <f t="shared" si="1"/>
        <v>1</v>
      </c>
      <c r="J17" s="46">
        <f t="shared" si="1"/>
        <v>3</v>
      </c>
      <c r="K17" s="1080" t="s">
        <v>1733</v>
      </c>
    </row>
    <row r="18" spans="1:11" s="4" customFormat="1" ht="24" customHeight="1">
      <c r="A18" s="1052" t="s">
        <v>50</v>
      </c>
      <c r="B18" s="46">
        <f t="shared" ref="B18:J18" si="3">SUM(B9:B17)</f>
        <v>2267</v>
      </c>
      <c r="C18" s="46">
        <f t="shared" si="3"/>
        <v>1449</v>
      </c>
      <c r="D18" s="46">
        <f t="shared" si="3"/>
        <v>3716</v>
      </c>
      <c r="E18" s="46">
        <f t="shared" si="3"/>
        <v>1</v>
      </c>
      <c r="F18" s="46">
        <f t="shared" si="3"/>
        <v>0</v>
      </c>
      <c r="G18" s="46">
        <f t="shared" si="3"/>
        <v>1</v>
      </c>
      <c r="H18" s="46">
        <f t="shared" si="3"/>
        <v>2268</v>
      </c>
      <c r="I18" s="46">
        <f t="shared" si="3"/>
        <v>1449</v>
      </c>
      <c r="J18" s="46">
        <f t="shared" si="3"/>
        <v>3717</v>
      </c>
      <c r="K18" s="1045" t="s">
        <v>500</v>
      </c>
    </row>
    <row r="19" spans="1:11" s="4" customFormat="1" ht="21.75" customHeight="1">
      <c r="A19" s="465" t="s">
        <v>51</v>
      </c>
      <c r="B19" s="1052"/>
      <c r="C19" s="1052"/>
      <c r="D19" s="1052"/>
      <c r="E19" s="1052"/>
      <c r="F19" s="1052"/>
      <c r="G19" s="1052"/>
      <c r="H19" s="1052"/>
      <c r="I19" s="1052"/>
      <c r="J19" s="1052"/>
      <c r="K19" s="1045" t="s">
        <v>582</v>
      </c>
    </row>
    <row r="20" spans="1:11" s="1779" customFormat="1" ht="26.25" customHeight="1">
      <c r="A20" s="1875" t="s">
        <v>1973</v>
      </c>
      <c r="B20" s="1874">
        <v>1</v>
      </c>
      <c r="C20" s="1874">
        <v>1</v>
      </c>
      <c r="D20" s="1874">
        <v>2</v>
      </c>
      <c r="E20" s="1874">
        <v>0</v>
      </c>
      <c r="F20" s="1874">
        <v>0</v>
      </c>
      <c r="G20" s="1874">
        <v>0</v>
      </c>
      <c r="H20" s="1874">
        <f>SUM(B20,E20)</f>
        <v>1</v>
      </c>
      <c r="I20" s="1874">
        <f t="shared" ref="I20:J20" si="4">SUM(C20,F20)</f>
        <v>1</v>
      </c>
      <c r="J20" s="1874">
        <f t="shared" si="4"/>
        <v>2</v>
      </c>
      <c r="K20" s="1876" t="s">
        <v>1972</v>
      </c>
    </row>
    <row r="21" spans="1:11" s="1779" customFormat="1" ht="23.25" customHeight="1">
      <c r="A21" s="1875" t="s">
        <v>1974</v>
      </c>
      <c r="B21" s="1874">
        <v>155</v>
      </c>
      <c r="C21" s="1874">
        <v>37</v>
      </c>
      <c r="D21" s="1874">
        <v>192</v>
      </c>
      <c r="E21" s="1874">
        <v>0</v>
      </c>
      <c r="F21" s="1874">
        <v>0</v>
      </c>
      <c r="G21" s="1874">
        <v>0</v>
      </c>
      <c r="H21" s="1874">
        <f t="shared" ref="H21:H22" si="5">SUM(B21,E21)</f>
        <v>155</v>
      </c>
      <c r="I21" s="1874">
        <f t="shared" ref="I21:I22" si="6">SUM(C21,F21)</f>
        <v>37</v>
      </c>
      <c r="J21" s="1874">
        <f t="shared" ref="J21:J22" si="7">SUM(D21,G21)</f>
        <v>192</v>
      </c>
      <c r="K21" s="2463" t="s">
        <v>1335</v>
      </c>
    </row>
    <row r="22" spans="1:11" s="1779" customFormat="1" ht="26.25" customHeight="1">
      <c r="A22" s="1875" t="s">
        <v>1336</v>
      </c>
      <c r="B22" s="1874">
        <v>323</v>
      </c>
      <c r="C22" s="1874">
        <v>82</v>
      </c>
      <c r="D22" s="1874">
        <v>405</v>
      </c>
      <c r="E22" s="1874">
        <v>0</v>
      </c>
      <c r="F22" s="1874">
        <v>0</v>
      </c>
      <c r="G22" s="1874">
        <v>0</v>
      </c>
      <c r="H22" s="1874">
        <f t="shared" si="5"/>
        <v>323</v>
      </c>
      <c r="I22" s="1874">
        <f t="shared" si="6"/>
        <v>82</v>
      </c>
      <c r="J22" s="1874">
        <f t="shared" si="7"/>
        <v>405</v>
      </c>
      <c r="K22" s="1877" t="s">
        <v>1337</v>
      </c>
    </row>
    <row r="23" spans="1:11" s="4" customFormat="1" ht="22.5" customHeight="1" thickBot="1">
      <c r="A23" s="607" t="s">
        <v>52</v>
      </c>
      <c r="B23" s="47">
        <f>SUM(B20:B22)</f>
        <v>479</v>
      </c>
      <c r="C23" s="47">
        <f t="shared" ref="C23:J23" si="8">SUM(C20:C22)</f>
        <v>120</v>
      </c>
      <c r="D23" s="47">
        <f t="shared" si="8"/>
        <v>599</v>
      </c>
      <c r="E23" s="47">
        <f t="shared" si="8"/>
        <v>0</v>
      </c>
      <c r="F23" s="47">
        <f t="shared" si="8"/>
        <v>0</v>
      </c>
      <c r="G23" s="47">
        <f t="shared" si="8"/>
        <v>0</v>
      </c>
      <c r="H23" s="47">
        <f t="shared" si="8"/>
        <v>479</v>
      </c>
      <c r="I23" s="47">
        <f t="shared" si="8"/>
        <v>120</v>
      </c>
      <c r="J23" s="47">
        <f t="shared" si="8"/>
        <v>599</v>
      </c>
      <c r="K23" s="1241" t="s">
        <v>588</v>
      </c>
    </row>
    <row r="24" spans="1:11" s="4" customFormat="1" ht="23.25" customHeight="1" thickBot="1">
      <c r="A24" s="1058" t="s">
        <v>218</v>
      </c>
      <c r="B24" s="48">
        <f t="shared" ref="B24:J24" si="9">SUM(B18,B23)</f>
        <v>2746</v>
      </c>
      <c r="C24" s="48">
        <f t="shared" si="9"/>
        <v>1569</v>
      </c>
      <c r="D24" s="48">
        <f t="shared" si="9"/>
        <v>4315</v>
      </c>
      <c r="E24" s="48">
        <f t="shared" si="9"/>
        <v>1</v>
      </c>
      <c r="F24" s="48">
        <f t="shared" si="9"/>
        <v>0</v>
      </c>
      <c r="G24" s="48">
        <f t="shared" si="9"/>
        <v>1</v>
      </c>
      <c r="H24" s="48">
        <f t="shared" si="9"/>
        <v>2747</v>
      </c>
      <c r="I24" s="48">
        <f t="shared" si="9"/>
        <v>1569</v>
      </c>
      <c r="J24" s="48">
        <f t="shared" si="9"/>
        <v>4316</v>
      </c>
      <c r="K24" s="1501" t="s">
        <v>2351</v>
      </c>
    </row>
    <row r="25" spans="1:11" s="4" customFormat="1" ht="18" customHeight="1" thickTop="1"/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O376"/>
  <sheetViews>
    <sheetView rightToLeft="1" view="pageBreakPreview" topLeftCell="A73" zoomScale="80" zoomScaleNormal="75" zoomScaleSheetLayoutView="80" workbookViewId="0">
      <selection activeCell="R101" sqref="R101"/>
    </sheetView>
  </sheetViews>
  <sheetFormatPr defaultRowHeight="18"/>
  <cols>
    <col min="1" max="1" width="14.85546875" style="619" customWidth="1"/>
    <col min="2" max="2" width="17.7109375" style="619" customWidth="1"/>
    <col min="3" max="3" width="13.85546875" style="619" customWidth="1"/>
    <col min="4" max="6" width="7" style="619" customWidth="1"/>
    <col min="7" max="9" width="5.85546875" style="619" customWidth="1"/>
    <col min="10" max="12" width="7" style="619" customWidth="1"/>
    <col min="13" max="13" width="25" style="619" customWidth="1"/>
    <col min="14" max="14" width="28.85546875" style="619" customWidth="1"/>
    <col min="15" max="15" width="17.7109375" style="619" customWidth="1"/>
    <col min="16" max="249" width="9.140625" style="67"/>
    <col min="250" max="250" width="21.5703125" style="67" customWidth="1"/>
    <col min="251" max="251" width="21.42578125" style="67" customWidth="1"/>
    <col min="252" max="252" width="16.140625" style="67" customWidth="1"/>
    <col min="253" max="253" width="8.28515625" style="67" customWidth="1"/>
    <col min="254" max="255" width="8.42578125" style="67" customWidth="1"/>
    <col min="256" max="258" width="7.28515625" style="67" customWidth="1"/>
    <col min="259" max="259" width="9.28515625" style="67" customWidth="1"/>
    <col min="260" max="260" width="8" style="67" customWidth="1"/>
    <col min="261" max="261" width="8.140625" style="67" customWidth="1"/>
    <col min="262" max="505" width="9.140625" style="67"/>
    <col min="506" max="506" width="21.5703125" style="67" customWidth="1"/>
    <col min="507" max="507" width="21.42578125" style="67" customWidth="1"/>
    <col min="508" max="508" width="16.140625" style="67" customWidth="1"/>
    <col min="509" max="509" width="8.28515625" style="67" customWidth="1"/>
    <col min="510" max="511" width="8.42578125" style="67" customWidth="1"/>
    <col min="512" max="514" width="7.28515625" style="67" customWidth="1"/>
    <col min="515" max="515" width="9.28515625" style="67" customWidth="1"/>
    <col min="516" max="516" width="8" style="67" customWidth="1"/>
    <col min="517" max="517" width="8.140625" style="67" customWidth="1"/>
    <col min="518" max="761" width="9.140625" style="67"/>
    <col min="762" max="762" width="21.5703125" style="67" customWidth="1"/>
    <col min="763" max="763" width="21.42578125" style="67" customWidth="1"/>
    <col min="764" max="764" width="16.140625" style="67" customWidth="1"/>
    <col min="765" max="765" width="8.28515625" style="67" customWidth="1"/>
    <col min="766" max="767" width="8.42578125" style="67" customWidth="1"/>
    <col min="768" max="770" width="7.28515625" style="67" customWidth="1"/>
    <col min="771" max="771" width="9.28515625" style="67" customWidth="1"/>
    <col min="772" max="772" width="8" style="67" customWidth="1"/>
    <col min="773" max="773" width="8.140625" style="67" customWidth="1"/>
    <col min="774" max="1017" width="9.140625" style="67"/>
    <col min="1018" max="1018" width="21.5703125" style="67" customWidth="1"/>
    <col min="1019" max="1019" width="21.42578125" style="67" customWidth="1"/>
    <col min="1020" max="1020" width="16.140625" style="67" customWidth="1"/>
    <col min="1021" max="1021" width="8.28515625" style="67" customWidth="1"/>
    <col min="1022" max="1023" width="8.42578125" style="67" customWidth="1"/>
    <col min="1024" max="1026" width="7.28515625" style="67" customWidth="1"/>
    <col min="1027" max="1027" width="9.28515625" style="67" customWidth="1"/>
    <col min="1028" max="1028" width="8" style="67" customWidth="1"/>
    <col min="1029" max="1029" width="8.140625" style="67" customWidth="1"/>
    <col min="1030" max="1273" width="9.140625" style="67"/>
    <col min="1274" max="1274" width="21.5703125" style="67" customWidth="1"/>
    <col min="1275" max="1275" width="21.42578125" style="67" customWidth="1"/>
    <col min="1276" max="1276" width="16.140625" style="67" customWidth="1"/>
    <col min="1277" max="1277" width="8.28515625" style="67" customWidth="1"/>
    <col min="1278" max="1279" width="8.42578125" style="67" customWidth="1"/>
    <col min="1280" max="1282" width="7.28515625" style="67" customWidth="1"/>
    <col min="1283" max="1283" width="9.28515625" style="67" customWidth="1"/>
    <col min="1284" max="1284" width="8" style="67" customWidth="1"/>
    <col min="1285" max="1285" width="8.140625" style="67" customWidth="1"/>
    <col min="1286" max="1529" width="9.140625" style="67"/>
    <col min="1530" max="1530" width="21.5703125" style="67" customWidth="1"/>
    <col min="1531" max="1531" width="21.42578125" style="67" customWidth="1"/>
    <col min="1532" max="1532" width="16.140625" style="67" customWidth="1"/>
    <col min="1533" max="1533" width="8.28515625" style="67" customWidth="1"/>
    <col min="1534" max="1535" width="8.42578125" style="67" customWidth="1"/>
    <col min="1536" max="1538" width="7.28515625" style="67" customWidth="1"/>
    <col min="1539" max="1539" width="9.28515625" style="67" customWidth="1"/>
    <col min="1540" max="1540" width="8" style="67" customWidth="1"/>
    <col min="1541" max="1541" width="8.140625" style="67" customWidth="1"/>
    <col min="1542" max="1785" width="9.140625" style="67"/>
    <col min="1786" max="1786" width="21.5703125" style="67" customWidth="1"/>
    <col min="1787" max="1787" width="21.42578125" style="67" customWidth="1"/>
    <col min="1788" max="1788" width="16.140625" style="67" customWidth="1"/>
    <col min="1789" max="1789" width="8.28515625" style="67" customWidth="1"/>
    <col min="1790" max="1791" width="8.42578125" style="67" customWidth="1"/>
    <col min="1792" max="1794" width="7.28515625" style="67" customWidth="1"/>
    <col min="1795" max="1795" width="9.28515625" style="67" customWidth="1"/>
    <col min="1796" max="1796" width="8" style="67" customWidth="1"/>
    <col min="1797" max="1797" width="8.140625" style="67" customWidth="1"/>
    <col min="1798" max="2041" width="9.140625" style="67"/>
    <col min="2042" max="2042" width="21.5703125" style="67" customWidth="1"/>
    <col min="2043" max="2043" width="21.42578125" style="67" customWidth="1"/>
    <col min="2044" max="2044" width="16.140625" style="67" customWidth="1"/>
    <col min="2045" max="2045" width="8.28515625" style="67" customWidth="1"/>
    <col min="2046" max="2047" width="8.42578125" style="67" customWidth="1"/>
    <col min="2048" max="2050" width="7.28515625" style="67" customWidth="1"/>
    <col min="2051" max="2051" width="9.28515625" style="67" customWidth="1"/>
    <col min="2052" max="2052" width="8" style="67" customWidth="1"/>
    <col min="2053" max="2053" width="8.140625" style="67" customWidth="1"/>
    <col min="2054" max="2297" width="9.140625" style="67"/>
    <col min="2298" max="2298" width="21.5703125" style="67" customWidth="1"/>
    <col min="2299" max="2299" width="21.42578125" style="67" customWidth="1"/>
    <col min="2300" max="2300" width="16.140625" style="67" customWidth="1"/>
    <col min="2301" max="2301" width="8.28515625" style="67" customWidth="1"/>
    <col min="2302" max="2303" width="8.42578125" style="67" customWidth="1"/>
    <col min="2304" max="2306" width="7.28515625" style="67" customWidth="1"/>
    <col min="2307" max="2307" width="9.28515625" style="67" customWidth="1"/>
    <col min="2308" max="2308" width="8" style="67" customWidth="1"/>
    <col min="2309" max="2309" width="8.140625" style="67" customWidth="1"/>
    <col min="2310" max="2553" width="9.140625" style="67"/>
    <col min="2554" max="2554" width="21.5703125" style="67" customWidth="1"/>
    <col min="2555" max="2555" width="21.42578125" style="67" customWidth="1"/>
    <col min="2556" max="2556" width="16.140625" style="67" customWidth="1"/>
    <col min="2557" max="2557" width="8.28515625" style="67" customWidth="1"/>
    <col min="2558" max="2559" width="8.42578125" style="67" customWidth="1"/>
    <col min="2560" max="2562" width="7.28515625" style="67" customWidth="1"/>
    <col min="2563" max="2563" width="9.28515625" style="67" customWidth="1"/>
    <col min="2564" max="2564" width="8" style="67" customWidth="1"/>
    <col min="2565" max="2565" width="8.140625" style="67" customWidth="1"/>
    <col min="2566" max="2809" width="9.140625" style="67"/>
    <col min="2810" max="2810" width="21.5703125" style="67" customWidth="1"/>
    <col min="2811" max="2811" width="21.42578125" style="67" customWidth="1"/>
    <col min="2812" max="2812" width="16.140625" style="67" customWidth="1"/>
    <col min="2813" max="2813" width="8.28515625" style="67" customWidth="1"/>
    <col min="2814" max="2815" width="8.42578125" style="67" customWidth="1"/>
    <col min="2816" max="2818" width="7.28515625" style="67" customWidth="1"/>
    <col min="2819" max="2819" width="9.28515625" style="67" customWidth="1"/>
    <col min="2820" max="2820" width="8" style="67" customWidth="1"/>
    <col min="2821" max="2821" width="8.140625" style="67" customWidth="1"/>
    <col min="2822" max="3065" width="9.140625" style="67"/>
    <col min="3066" max="3066" width="21.5703125" style="67" customWidth="1"/>
    <col min="3067" max="3067" width="21.42578125" style="67" customWidth="1"/>
    <col min="3068" max="3068" width="16.140625" style="67" customWidth="1"/>
    <col min="3069" max="3069" width="8.28515625" style="67" customWidth="1"/>
    <col min="3070" max="3071" width="8.42578125" style="67" customWidth="1"/>
    <col min="3072" max="3074" width="7.28515625" style="67" customWidth="1"/>
    <col min="3075" max="3075" width="9.28515625" style="67" customWidth="1"/>
    <col min="3076" max="3076" width="8" style="67" customWidth="1"/>
    <col min="3077" max="3077" width="8.140625" style="67" customWidth="1"/>
    <col min="3078" max="3321" width="9.140625" style="67"/>
    <col min="3322" max="3322" width="21.5703125" style="67" customWidth="1"/>
    <col min="3323" max="3323" width="21.42578125" style="67" customWidth="1"/>
    <col min="3324" max="3324" width="16.140625" style="67" customWidth="1"/>
    <col min="3325" max="3325" width="8.28515625" style="67" customWidth="1"/>
    <col min="3326" max="3327" width="8.42578125" style="67" customWidth="1"/>
    <col min="3328" max="3330" width="7.28515625" style="67" customWidth="1"/>
    <col min="3331" max="3331" width="9.28515625" style="67" customWidth="1"/>
    <col min="3332" max="3332" width="8" style="67" customWidth="1"/>
    <col min="3333" max="3333" width="8.140625" style="67" customWidth="1"/>
    <col min="3334" max="3577" width="9.140625" style="67"/>
    <col min="3578" max="3578" width="21.5703125" style="67" customWidth="1"/>
    <col min="3579" max="3579" width="21.42578125" style="67" customWidth="1"/>
    <col min="3580" max="3580" width="16.140625" style="67" customWidth="1"/>
    <col min="3581" max="3581" width="8.28515625" style="67" customWidth="1"/>
    <col min="3582" max="3583" width="8.42578125" style="67" customWidth="1"/>
    <col min="3584" max="3586" width="7.28515625" style="67" customWidth="1"/>
    <col min="3587" max="3587" width="9.28515625" style="67" customWidth="1"/>
    <col min="3588" max="3588" width="8" style="67" customWidth="1"/>
    <col min="3589" max="3589" width="8.140625" style="67" customWidth="1"/>
    <col min="3590" max="3833" width="9.140625" style="67"/>
    <col min="3834" max="3834" width="21.5703125" style="67" customWidth="1"/>
    <col min="3835" max="3835" width="21.42578125" style="67" customWidth="1"/>
    <col min="3836" max="3836" width="16.140625" style="67" customWidth="1"/>
    <col min="3837" max="3837" width="8.28515625" style="67" customWidth="1"/>
    <col min="3838" max="3839" width="8.42578125" style="67" customWidth="1"/>
    <col min="3840" max="3842" width="7.28515625" style="67" customWidth="1"/>
    <col min="3843" max="3843" width="9.28515625" style="67" customWidth="1"/>
    <col min="3844" max="3844" width="8" style="67" customWidth="1"/>
    <col min="3845" max="3845" width="8.140625" style="67" customWidth="1"/>
    <col min="3846" max="4089" width="9.140625" style="67"/>
    <col min="4090" max="4090" width="21.5703125" style="67" customWidth="1"/>
    <col min="4091" max="4091" width="21.42578125" style="67" customWidth="1"/>
    <col min="4092" max="4092" width="16.140625" style="67" customWidth="1"/>
    <col min="4093" max="4093" width="8.28515625" style="67" customWidth="1"/>
    <col min="4094" max="4095" width="8.42578125" style="67" customWidth="1"/>
    <col min="4096" max="4098" width="7.28515625" style="67" customWidth="1"/>
    <col min="4099" max="4099" width="9.28515625" style="67" customWidth="1"/>
    <col min="4100" max="4100" width="8" style="67" customWidth="1"/>
    <col min="4101" max="4101" width="8.140625" style="67" customWidth="1"/>
    <col min="4102" max="4345" width="9.140625" style="67"/>
    <col min="4346" max="4346" width="21.5703125" style="67" customWidth="1"/>
    <col min="4347" max="4347" width="21.42578125" style="67" customWidth="1"/>
    <col min="4348" max="4348" width="16.140625" style="67" customWidth="1"/>
    <col min="4349" max="4349" width="8.28515625" style="67" customWidth="1"/>
    <col min="4350" max="4351" width="8.42578125" style="67" customWidth="1"/>
    <col min="4352" max="4354" width="7.28515625" style="67" customWidth="1"/>
    <col min="4355" max="4355" width="9.28515625" style="67" customWidth="1"/>
    <col min="4356" max="4356" width="8" style="67" customWidth="1"/>
    <col min="4357" max="4357" width="8.140625" style="67" customWidth="1"/>
    <col min="4358" max="4601" width="9.140625" style="67"/>
    <col min="4602" max="4602" width="21.5703125" style="67" customWidth="1"/>
    <col min="4603" max="4603" width="21.42578125" style="67" customWidth="1"/>
    <col min="4604" max="4604" width="16.140625" style="67" customWidth="1"/>
    <col min="4605" max="4605" width="8.28515625" style="67" customWidth="1"/>
    <col min="4606" max="4607" width="8.42578125" style="67" customWidth="1"/>
    <col min="4608" max="4610" width="7.28515625" style="67" customWidth="1"/>
    <col min="4611" max="4611" width="9.28515625" style="67" customWidth="1"/>
    <col min="4612" max="4612" width="8" style="67" customWidth="1"/>
    <col min="4613" max="4613" width="8.140625" style="67" customWidth="1"/>
    <col min="4614" max="4857" width="9.140625" style="67"/>
    <col min="4858" max="4858" width="21.5703125" style="67" customWidth="1"/>
    <col min="4859" max="4859" width="21.42578125" style="67" customWidth="1"/>
    <col min="4860" max="4860" width="16.140625" style="67" customWidth="1"/>
    <col min="4861" max="4861" width="8.28515625" style="67" customWidth="1"/>
    <col min="4862" max="4863" width="8.42578125" style="67" customWidth="1"/>
    <col min="4864" max="4866" width="7.28515625" style="67" customWidth="1"/>
    <col min="4867" max="4867" width="9.28515625" style="67" customWidth="1"/>
    <col min="4868" max="4868" width="8" style="67" customWidth="1"/>
    <col min="4869" max="4869" width="8.140625" style="67" customWidth="1"/>
    <col min="4870" max="5113" width="9.140625" style="67"/>
    <col min="5114" max="5114" width="21.5703125" style="67" customWidth="1"/>
    <col min="5115" max="5115" width="21.42578125" style="67" customWidth="1"/>
    <col min="5116" max="5116" width="16.140625" style="67" customWidth="1"/>
    <col min="5117" max="5117" width="8.28515625" style="67" customWidth="1"/>
    <col min="5118" max="5119" width="8.42578125" style="67" customWidth="1"/>
    <col min="5120" max="5122" width="7.28515625" style="67" customWidth="1"/>
    <col min="5123" max="5123" width="9.28515625" style="67" customWidth="1"/>
    <col min="5124" max="5124" width="8" style="67" customWidth="1"/>
    <col min="5125" max="5125" width="8.140625" style="67" customWidth="1"/>
    <col min="5126" max="5369" width="9.140625" style="67"/>
    <col min="5370" max="5370" width="21.5703125" style="67" customWidth="1"/>
    <col min="5371" max="5371" width="21.42578125" style="67" customWidth="1"/>
    <col min="5372" max="5372" width="16.140625" style="67" customWidth="1"/>
    <col min="5373" max="5373" width="8.28515625" style="67" customWidth="1"/>
    <col min="5374" max="5375" width="8.42578125" style="67" customWidth="1"/>
    <col min="5376" max="5378" width="7.28515625" style="67" customWidth="1"/>
    <col min="5379" max="5379" width="9.28515625" style="67" customWidth="1"/>
    <col min="5380" max="5380" width="8" style="67" customWidth="1"/>
    <col min="5381" max="5381" width="8.140625" style="67" customWidth="1"/>
    <col min="5382" max="5625" width="9.140625" style="67"/>
    <col min="5626" max="5626" width="21.5703125" style="67" customWidth="1"/>
    <col min="5627" max="5627" width="21.42578125" style="67" customWidth="1"/>
    <col min="5628" max="5628" width="16.140625" style="67" customWidth="1"/>
    <col min="5629" max="5629" width="8.28515625" style="67" customWidth="1"/>
    <col min="5630" max="5631" width="8.42578125" style="67" customWidth="1"/>
    <col min="5632" max="5634" width="7.28515625" style="67" customWidth="1"/>
    <col min="5635" max="5635" width="9.28515625" style="67" customWidth="1"/>
    <col min="5636" max="5636" width="8" style="67" customWidth="1"/>
    <col min="5637" max="5637" width="8.140625" style="67" customWidth="1"/>
    <col min="5638" max="5881" width="9.140625" style="67"/>
    <col min="5882" max="5882" width="21.5703125" style="67" customWidth="1"/>
    <col min="5883" max="5883" width="21.42578125" style="67" customWidth="1"/>
    <col min="5884" max="5884" width="16.140625" style="67" customWidth="1"/>
    <col min="5885" max="5885" width="8.28515625" style="67" customWidth="1"/>
    <col min="5886" max="5887" width="8.42578125" style="67" customWidth="1"/>
    <col min="5888" max="5890" width="7.28515625" style="67" customWidth="1"/>
    <col min="5891" max="5891" width="9.28515625" style="67" customWidth="1"/>
    <col min="5892" max="5892" width="8" style="67" customWidth="1"/>
    <col min="5893" max="5893" width="8.140625" style="67" customWidth="1"/>
    <col min="5894" max="6137" width="9.140625" style="67"/>
    <col min="6138" max="6138" width="21.5703125" style="67" customWidth="1"/>
    <col min="6139" max="6139" width="21.42578125" style="67" customWidth="1"/>
    <col min="6140" max="6140" width="16.140625" style="67" customWidth="1"/>
    <col min="6141" max="6141" width="8.28515625" style="67" customWidth="1"/>
    <col min="6142" max="6143" width="8.42578125" style="67" customWidth="1"/>
    <col min="6144" max="6146" width="7.28515625" style="67" customWidth="1"/>
    <col min="6147" max="6147" width="9.28515625" style="67" customWidth="1"/>
    <col min="6148" max="6148" width="8" style="67" customWidth="1"/>
    <col min="6149" max="6149" width="8.140625" style="67" customWidth="1"/>
    <col min="6150" max="6393" width="9.140625" style="67"/>
    <col min="6394" max="6394" width="21.5703125" style="67" customWidth="1"/>
    <col min="6395" max="6395" width="21.42578125" style="67" customWidth="1"/>
    <col min="6396" max="6396" width="16.140625" style="67" customWidth="1"/>
    <col min="6397" max="6397" width="8.28515625" style="67" customWidth="1"/>
    <col min="6398" max="6399" width="8.42578125" style="67" customWidth="1"/>
    <col min="6400" max="6402" width="7.28515625" style="67" customWidth="1"/>
    <col min="6403" max="6403" width="9.28515625" style="67" customWidth="1"/>
    <col min="6404" max="6404" width="8" style="67" customWidth="1"/>
    <col min="6405" max="6405" width="8.140625" style="67" customWidth="1"/>
    <col min="6406" max="6649" width="9.140625" style="67"/>
    <col min="6650" max="6650" width="21.5703125" style="67" customWidth="1"/>
    <col min="6651" max="6651" width="21.42578125" style="67" customWidth="1"/>
    <col min="6652" max="6652" width="16.140625" style="67" customWidth="1"/>
    <col min="6653" max="6653" width="8.28515625" style="67" customWidth="1"/>
    <col min="6654" max="6655" width="8.42578125" style="67" customWidth="1"/>
    <col min="6656" max="6658" width="7.28515625" style="67" customWidth="1"/>
    <col min="6659" max="6659" width="9.28515625" style="67" customWidth="1"/>
    <col min="6660" max="6660" width="8" style="67" customWidth="1"/>
    <col min="6661" max="6661" width="8.140625" style="67" customWidth="1"/>
    <col min="6662" max="6905" width="9.140625" style="67"/>
    <col min="6906" max="6906" width="21.5703125" style="67" customWidth="1"/>
    <col min="6907" max="6907" width="21.42578125" style="67" customWidth="1"/>
    <col min="6908" max="6908" width="16.140625" style="67" customWidth="1"/>
    <col min="6909" max="6909" width="8.28515625" style="67" customWidth="1"/>
    <col min="6910" max="6911" width="8.42578125" style="67" customWidth="1"/>
    <col min="6912" max="6914" width="7.28515625" style="67" customWidth="1"/>
    <col min="6915" max="6915" width="9.28515625" style="67" customWidth="1"/>
    <col min="6916" max="6916" width="8" style="67" customWidth="1"/>
    <col min="6917" max="6917" width="8.140625" style="67" customWidth="1"/>
    <col min="6918" max="7161" width="9.140625" style="67"/>
    <col min="7162" max="7162" width="21.5703125" style="67" customWidth="1"/>
    <col min="7163" max="7163" width="21.42578125" style="67" customWidth="1"/>
    <col min="7164" max="7164" width="16.140625" style="67" customWidth="1"/>
    <col min="7165" max="7165" width="8.28515625" style="67" customWidth="1"/>
    <col min="7166" max="7167" width="8.42578125" style="67" customWidth="1"/>
    <col min="7168" max="7170" width="7.28515625" style="67" customWidth="1"/>
    <col min="7171" max="7171" width="9.28515625" style="67" customWidth="1"/>
    <col min="7172" max="7172" width="8" style="67" customWidth="1"/>
    <col min="7173" max="7173" width="8.140625" style="67" customWidth="1"/>
    <col min="7174" max="7417" width="9.140625" style="67"/>
    <col min="7418" max="7418" width="21.5703125" style="67" customWidth="1"/>
    <col min="7419" max="7419" width="21.42578125" style="67" customWidth="1"/>
    <col min="7420" max="7420" width="16.140625" style="67" customWidth="1"/>
    <col min="7421" max="7421" width="8.28515625" style="67" customWidth="1"/>
    <col min="7422" max="7423" width="8.42578125" style="67" customWidth="1"/>
    <col min="7424" max="7426" width="7.28515625" style="67" customWidth="1"/>
    <col min="7427" max="7427" width="9.28515625" style="67" customWidth="1"/>
    <col min="7428" max="7428" width="8" style="67" customWidth="1"/>
    <col min="7429" max="7429" width="8.140625" style="67" customWidth="1"/>
    <col min="7430" max="7673" width="9.140625" style="67"/>
    <col min="7674" max="7674" width="21.5703125" style="67" customWidth="1"/>
    <col min="7675" max="7675" width="21.42578125" style="67" customWidth="1"/>
    <col min="7676" max="7676" width="16.140625" style="67" customWidth="1"/>
    <col min="7677" max="7677" width="8.28515625" style="67" customWidth="1"/>
    <col min="7678" max="7679" width="8.42578125" style="67" customWidth="1"/>
    <col min="7680" max="7682" width="7.28515625" style="67" customWidth="1"/>
    <col min="7683" max="7683" width="9.28515625" style="67" customWidth="1"/>
    <col min="7684" max="7684" width="8" style="67" customWidth="1"/>
    <col min="7685" max="7685" width="8.140625" style="67" customWidth="1"/>
    <col min="7686" max="7929" width="9.140625" style="67"/>
    <col min="7930" max="7930" width="21.5703125" style="67" customWidth="1"/>
    <col min="7931" max="7931" width="21.42578125" style="67" customWidth="1"/>
    <col min="7932" max="7932" width="16.140625" style="67" customWidth="1"/>
    <col min="7933" max="7933" width="8.28515625" style="67" customWidth="1"/>
    <col min="7934" max="7935" width="8.42578125" style="67" customWidth="1"/>
    <col min="7936" max="7938" width="7.28515625" style="67" customWidth="1"/>
    <col min="7939" max="7939" width="9.28515625" style="67" customWidth="1"/>
    <col min="7940" max="7940" width="8" style="67" customWidth="1"/>
    <col min="7941" max="7941" width="8.140625" style="67" customWidth="1"/>
    <col min="7942" max="8185" width="9.140625" style="67"/>
    <col min="8186" max="8186" width="21.5703125" style="67" customWidth="1"/>
    <col min="8187" max="8187" width="21.42578125" style="67" customWidth="1"/>
    <col min="8188" max="8188" width="16.140625" style="67" customWidth="1"/>
    <col min="8189" max="8189" width="8.28515625" style="67" customWidth="1"/>
    <col min="8190" max="8191" width="8.42578125" style="67" customWidth="1"/>
    <col min="8192" max="8194" width="7.28515625" style="67" customWidth="1"/>
    <col min="8195" max="8195" width="9.28515625" style="67" customWidth="1"/>
    <col min="8196" max="8196" width="8" style="67" customWidth="1"/>
    <col min="8197" max="8197" width="8.140625" style="67" customWidth="1"/>
    <col min="8198" max="8441" width="9.140625" style="67"/>
    <col min="8442" max="8442" width="21.5703125" style="67" customWidth="1"/>
    <col min="8443" max="8443" width="21.42578125" style="67" customWidth="1"/>
    <col min="8444" max="8444" width="16.140625" style="67" customWidth="1"/>
    <col min="8445" max="8445" width="8.28515625" style="67" customWidth="1"/>
    <col min="8446" max="8447" width="8.42578125" style="67" customWidth="1"/>
    <col min="8448" max="8450" width="7.28515625" style="67" customWidth="1"/>
    <col min="8451" max="8451" width="9.28515625" style="67" customWidth="1"/>
    <col min="8452" max="8452" width="8" style="67" customWidth="1"/>
    <col min="8453" max="8453" width="8.140625" style="67" customWidth="1"/>
    <col min="8454" max="8697" width="9.140625" style="67"/>
    <col min="8698" max="8698" width="21.5703125" style="67" customWidth="1"/>
    <col min="8699" max="8699" width="21.42578125" style="67" customWidth="1"/>
    <col min="8700" max="8700" width="16.140625" style="67" customWidth="1"/>
    <col min="8701" max="8701" width="8.28515625" style="67" customWidth="1"/>
    <col min="8702" max="8703" width="8.42578125" style="67" customWidth="1"/>
    <col min="8704" max="8706" width="7.28515625" style="67" customWidth="1"/>
    <col min="8707" max="8707" width="9.28515625" style="67" customWidth="1"/>
    <col min="8708" max="8708" width="8" style="67" customWidth="1"/>
    <col min="8709" max="8709" width="8.140625" style="67" customWidth="1"/>
    <col min="8710" max="8953" width="9.140625" style="67"/>
    <col min="8954" max="8954" width="21.5703125" style="67" customWidth="1"/>
    <col min="8955" max="8955" width="21.42578125" style="67" customWidth="1"/>
    <col min="8956" max="8956" width="16.140625" style="67" customWidth="1"/>
    <col min="8957" max="8957" width="8.28515625" style="67" customWidth="1"/>
    <col min="8958" max="8959" width="8.42578125" style="67" customWidth="1"/>
    <col min="8960" max="8962" width="7.28515625" style="67" customWidth="1"/>
    <col min="8963" max="8963" width="9.28515625" style="67" customWidth="1"/>
    <col min="8964" max="8964" width="8" style="67" customWidth="1"/>
    <col min="8965" max="8965" width="8.140625" style="67" customWidth="1"/>
    <col min="8966" max="9209" width="9.140625" style="67"/>
    <col min="9210" max="9210" width="21.5703125" style="67" customWidth="1"/>
    <col min="9211" max="9211" width="21.42578125" style="67" customWidth="1"/>
    <col min="9212" max="9212" width="16.140625" style="67" customWidth="1"/>
    <col min="9213" max="9213" width="8.28515625" style="67" customWidth="1"/>
    <col min="9214" max="9215" width="8.42578125" style="67" customWidth="1"/>
    <col min="9216" max="9218" width="7.28515625" style="67" customWidth="1"/>
    <col min="9219" max="9219" width="9.28515625" style="67" customWidth="1"/>
    <col min="9220" max="9220" width="8" style="67" customWidth="1"/>
    <col min="9221" max="9221" width="8.140625" style="67" customWidth="1"/>
    <col min="9222" max="9465" width="9.140625" style="67"/>
    <col min="9466" max="9466" width="21.5703125" style="67" customWidth="1"/>
    <col min="9467" max="9467" width="21.42578125" style="67" customWidth="1"/>
    <col min="9468" max="9468" width="16.140625" style="67" customWidth="1"/>
    <col min="9469" max="9469" width="8.28515625" style="67" customWidth="1"/>
    <col min="9470" max="9471" width="8.42578125" style="67" customWidth="1"/>
    <col min="9472" max="9474" width="7.28515625" style="67" customWidth="1"/>
    <col min="9475" max="9475" width="9.28515625" style="67" customWidth="1"/>
    <col min="9476" max="9476" width="8" style="67" customWidth="1"/>
    <col min="9477" max="9477" width="8.140625" style="67" customWidth="1"/>
    <col min="9478" max="9721" width="9.140625" style="67"/>
    <col min="9722" max="9722" width="21.5703125" style="67" customWidth="1"/>
    <col min="9723" max="9723" width="21.42578125" style="67" customWidth="1"/>
    <col min="9724" max="9724" width="16.140625" style="67" customWidth="1"/>
    <col min="9725" max="9725" width="8.28515625" style="67" customWidth="1"/>
    <col min="9726" max="9727" width="8.42578125" style="67" customWidth="1"/>
    <col min="9728" max="9730" width="7.28515625" style="67" customWidth="1"/>
    <col min="9731" max="9731" width="9.28515625" style="67" customWidth="1"/>
    <col min="9732" max="9732" width="8" style="67" customWidth="1"/>
    <col min="9733" max="9733" width="8.140625" style="67" customWidth="1"/>
    <col min="9734" max="9977" width="9.140625" style="67"/>
    <col min="9978" max="9978" width="21.5703125" style="67" customWidth="1"/>
    <col min="9979" max="9979" width="21.42578125" style="67" customWidth="1"/>
    <col min="9980" max="9980" width="16.140625" style="67" customWidth="1"/>
    <col min="9981" max="9981" width="8.28515625" style="67" customWidth="1"/>
    <col min="9982" max="9983" width="8.42578125" style="67" customWidth="1"/>
    <col min="9984" max="9986" width="7.28515625" style="67" customWidth="1"/>
    <col min="9987" max="9987" width="9.28515625" style="67" customWidth="1"/>
    <col min="9988" max="9988" width="8" style="67" customWidth="1"/>
    <col min="9989" max="9989" width="8.140625" style="67" customWidth="1"/>
    <col min="9990" max="10233" width="9.140625" style="67"/>
    <col min="10234" max="10234" width="21.5703125" style="67" customWidth="1"/>
    <col min="10235" max="10235" width="21.42578125" style="67" customWidth="1"/>
    <col min="10236" max="10236" width="16.140625" style="67" customWidth="1"/>
    <col min="10237" max="10237" width="8.28515625" style="67" customWidth="1"/>
    <col min="10238" max="10239" width="8.42578125" style="67" customWidth="1"/>
    <col min="10240" max="10242" width="7.28515625" style="67" customWidth="1"/>
    <col min="10243" max="10243" width="9.28515625" style="67" customWidth="1"/>
    <col min="10244" max="10244" width="8" style="67" customWidth="1"/>
    <col min="10245" max="10245" width="8.140625" style="67" customWidth="1"/>
    <col min="10246" max="10489" width="9.140625" style="67"/>
    <col min="10490" max="10490" width="21.5703125" style="67" customWidth="1"/>
    <col min="10491" max="10491" width="21.42578125" style="67" customWidth="1"/>
    <col min="10492" max="10492" width="16.140625" style="67" customWidth="1"/>
    <col min="10493" max="10493" width="8.28515625" style="67" customWidth="1"/>
    <col min="10494" max="10495" width="8.42578125" style="67" customWidth="1"/>
    <col min="10496" max="10498" width="7.28515625" style="67" customWidth="1"/>
    <col min="10499" max="10499" width="9.28515625" style="67" customWidth="1"/>
    <col min="10500" max="10500" width="8" style="67" customWidth="1"/>
    <col min="10501" max="10501" width="8.140625" style="67" customWidth="1"/>
    <col min="10502" max="10745" width="9.140625" style="67"/>
    <col min="10746" max="10746" width="21.5703125" style="67" customWidth="1"/>
    <col min="10747" max="10747" width="21.42578125" style="67" customWidth="1"/>
    <col min="10748" max="10748" width="16.140625" style="67" customWidth="1"/>
    <col min="10749" max="10749" width="8.28515625" style="67" customWidth="1"/>
    <col min="10750" max="10751" width="8.42578125" style="67" customWidth="1"/>
    <col min="10752" max="10754" width="7.28515625" style="67" customWidth="1"/>
    <col min="10755" max="10755" width="9.28515625" style="67" customWidth="1"/>
    <col min="10756" max="10756" width="8" style="67" customWidth="1"/>
    <col min="10757" max="10757" width="8.140625" style="67" customWidth="1"/>
    <col min="10758" max="11001" width="9.140625" style="67"/>
    <col min="11002" max="11002" width="21.5703125" style="67" customWidth="1"/>
    <col min="11003" max="11003" width="21.42578125" style="67" customWidth="1"/>
    <col min="11004" max="11004" width="16.140625" style="67" customWidth="1"/>
    <col min="11005" max="11005" width="8.28515625" style="67" customWidth="1"/>
    <col min="11006" max="11007" width="8.42578125" style="67" customWidth="1"/>
    <col min="11008" max="11010" width="7.28515625" style="67" customWidth="1"/>
    <col min="11011" max="11011" width="9.28515625" style="67" customWidth="1"/>
    <col min="11012" max="11012" width="8" style="67" customWidth="1"/>
    <col min="11013" max="11013" width="8.140625" style="67" customWidth="1"/>
    <col min="11014" max="11257" width="9.140625" style="67"/>
    <col min="11258" max="11258" width="21.5703125" style="67" customWidth="1"/>
    <col min="11259" max="11259" width="21.42578125" style="67" customWidth="1"/>
    <col min="11260" max="11260" width="16.140625" style="67" customWidth="1"/>
    <col min="11261" max="11261" width="8.28515625" style="67" customWidth="1"/>
    <col min="11262" max="11263" width="8.42578125" style="67" customWidth="1"/>
    <col min="11264" max="11266" width="7.28515625" style="67" customWidth="1"/>
    <col min="11267" max="11267" width="9.28515625" style="67" customWidth="1"/>
    <col min="11268" max="11268" width="8" style="67" customWidth="1"/>
    <col min="11269" max="11269" width="8.140625" style="67" customWidth="1"/>
    <col min="11270" max="11513" width="9.140625" style="67"/>
    <col min="11514" max="11514" width="21.5703125" style="67" customWidth="1"/>
    <col min="11515" max="11515" width="21.42578125" style="67" customWidth="1"/>
    <col min="11516" max="11516" width="16.140625" style="67" customWidth="1"/>
    <col min="11517" max="11517" width="8.28515625" style="67" customWidth="1"/>
    <col min="11518" max="11519" width="8.42578125" style="67" customWidth="1"/>
    <col min="11520" max="11522" width="7.28515625" style="67" customWidth="1"/>
    <col min="11523" max="11523" width="9.28515625" style="67" customWidth="1"/>
    <col min="11524" max="11524" width="8" style="67" customWidth="1"/>
    <col min="11525" max="11525" width="8.140625" style="67" customWidth="1"/>
    <col min="11526" max="11769" width="9.140625" style="67"/>
    <col min="11770" max="11770" width="21.5703125" style="67" customWidth="1"/>
    <col min="11771" max="11771" width="21.42578125" style="67" customWidth="1"/>
    <col min="11772" max="11772" width="16.140625" style="67" customWidth="1"/>
    <col min="11773" max="11773" width="8.28515625" style="67" customWidth="1"/>
    <col min="11774" max="11775" width="8.42578125" style="67" customWidth="1"/>
    <col min="11776" max="11778" width="7.28515625" style="67" customWidth="1"/>
    <col min="11779" max="11779" width="9.28515625" style="67" customWidth="1"/>
    <col min="11780" max="11780" width="8" style="67" customWidth="1"/>
    <col min="11781" max="11781" width="8.140625" style="67" customWidth="1"/>
    <col min="11782" max="12025" width="9.140625" style="67"/>
    <col min="12026" max="12026" width="21.5703125" style="67" customWidth="1"/>
    <col min="12027" max="12027" width="21.42578125" style="67" customWidth="1"/>
    <col min="12028" max="12028" width="16.140625" style="67" customWidth="1"/>
    <col min="12029" max="12029" width="8.28515625" style="67" customWidth="1"/>
    <col min="12030" max="12031" width="8.42578125" style="67" customWidth="1"/>
    <col min="12032" max="12034" width="7.28515625" style="67" customWidth="1"/>
    <col min="12035" max="12035" width="9.28515625" style="67" customWidth="1"/>
    <col min="12036" max="12036" width="8" style="67" customWidth="1"/>
    <col min="12037" max="12037" width="8.140625" style="67" customWidth="1"/>
    <col min="12038" max="12281" width="9.140625" style="67"/>
    <col min="12282" max="12282" width="21.5703125" style="67" customWidth="1"/>
    <col min="12283" max="12283" width="21.42578125" style="67" customWidth="1"/>
    <col min="12284" max="12284" width="16.140625" style="67" customWidth="1"/>
    <col min="12285" max="12285" width="8.28515625" style="67" customWidth="1"/>
    <col min="12286" max="12287" width="8.42578125" style="67" customWidth="1"/>
    <col min="12288" max="12290" width="7.28515625" style="67" customWidth="1"/>
    <col min="12291" max="12291" width="9.28515625" style="67" customWidth="1"/>
    <col min="12292" max="12292" width="8" style="67" customWidth="1"/>
    <col min="12293" max="12293" width="8.140625" style="67" customWidth="1"/>
    <col min="12294" max="12537" width="9.140625" style="67"/>
    <col min="12538" max="12538" width="21.5703125" style="67" customWidth="1"/>
    <col min="12539" max="12539" width="21.42578125" style="67" customWidth="1"/>
    <col min="12540" max="12540" width="16.140625" style="67" customWidth="1"/>
    <col min="12541" max="12541" width="8.28515625" style="67" customWidth="1"/>
    <col min="12542" max="12543" width="8.42578125" style="67" customWidth="1"/>
    <col min="12544" max="12546" width="7.28515625" style="67" customWidth="1"/>
    <col min="12547" max="12547" width="9.28515625" style="67" customWidth="1"/>
    <col min="12548" max="12548" width="8" style="67" customWidth="1"/>
    <col min="12549" max="12549" width="8.140625" style="67" customWidth="1"/>
    <col min="12550" max="12793" width="9.140625" style="67"/>
    <col min="12794" max="12794" width="21.5703125" style="67" customWidth="1"/>
    <col min="12795" max="12795" width="21.42578125" style="67" customWidth="1"/>
    <col min="12796" max="12796" width="16.140625" style="67" customWidth="1"/>
    <col min="12797" max="12797" width="8.28515625" style="67" customWidth="1"/>
    <col min="12798" max="12799" width="8.42578125" style="67" customWidth="1"/>
    <col min="12800" max="12802" width="7.28515625" style="67" customWidth="1"/>
    <col min="12803" max="12803" width="9.28515625" style="67" customWidth="1"/>
    <col min="12804" max="12804" width="8" style="67" customWidth="1"/>
    <col min="12805" max="12805" width="8.140625" style="67" customWidth="1"/>
    <col min="12806" max="13049" width="9.140625" style="67"/>
    <col min="13050" max="13050" width="21.5703125" style="67" customWidth="1"/>
    <col min="13051" max="13051" width="21.42578125" style="67" customWidth="1"/>
    <col min="13052" max="13052" width="16.140625" style="67" customWidth="1"/>
    <col min="13053" max="13053" width="8.28515625" style="67" customWidth="1"/>
    <col min="13054" max="13055" width="8.42578125" style="67" customWidth="1"/>
    <col min="13056" max="13058" width="7.28515625" style="67" customWidth="1"/>
    <col min="13059" max="13059" width="9.28515625" style="67" customWidth="1"/>
    <col min="13060" max="13060" width="8" style="67" customWidth="1"/>
    <col min="13061" max="13061" width="8.140625" style="67" customWidth="1"/>
    <col min="13062" max="13305" width="9.140625" style="67"/>
    <col min="13306" max="13306" width="21.5703125" style="67" customWidth="1"/>
    <col min="13307" max="13307" width="21.42578125" style="67" customWidth="1"/>
    <col min="13308" max="13308" width="16.140625" style="67" customWidth="1"/>
    <col min="13309" max="13309" width="8.28515625" style="67" customWidth="1"/>
    <col min="13310" max="13311" width="8.42578125" style="67" customWidth="1"/>
    <col min="13312" max="13314" width="7.28515625" style="67" customWidth="1"/>
    <col min="13315" max="13315" width="9.28515625" style="67" customWidth="1"/>
    <col min="13316" max="13316" width="8" style="67" customWidth="1"/>
    <col min="13317" max="13317" width="8.140625" style="67" customWidth="1"/>
    <col min="13318" max="13561" width="9.140625" style="67"/>
    <col min="13562" max="13562" width="21.5703125" style="67" customWidth="1"/>
    <col min="13563" max="13563" width="21.42578125" style="67" customWidth="1"/>
    <col min="13564" max="13564" width="16.140625" style="67" customWidth="1"/>
    <col min="13565" max="13565" width="8.28515625" style="67" customWidth="1"/>
    <col min="13566" max="13567" width="8.42578125" style="67" customWidth="1"/>
    <col min="13568" max="13570" width="7.28515625" style="67" customWidth="1"/>
    <col min="13571" max="13571" width="9.28515625" style="67" customWidth="1"/>
    <col min="13572" max="13572" width="8" style="67" customWidth="1"/>
    <col min="13573" max="13573" width="8.140625" style="67" customWidth="1"/>
    <col min="13574" max="13817" width="9.140625" style="67"/>
    <col min="13818" max="13818" width="21.5703125" style="67" customWidth="1"/>
    <col min="13819" max="13819" width="21.42578125" style="67" customWidth="1"/>
    <col min="13820" max="13820" width="16.140625" style="67" customWidth="1"/>
    <col min="13821" max="13821" width="8.28515625" style="67" customWidth="1"/>
    <col min="13822" max="13823" width="8.42578125" style="67" customWidth="1"/>
    <col min="13824" max="13826" width="7.28515625" style="67" customWidth="1"/>
    <col min="13827" max="13827" width="9.28515625" style="67" customWidth="1"/>
    <col min="13828" max="13828" width="8" style="67" customWidth="1"/>
    <col min="13829" max="13829" width="8.140625" style="67" customWidth="1"/>
    <col min="13830" max="14073" width="9.140625" style="67"/>
    <col min="14074" max="14074" width="21.5703125" style="67" customWidth="1"/>
    <col min="14075" max="14075" width="21.42578125" style="67" customWidth="1"/>
    <col min="14076" max="14076" width="16.140625" style="67" customWidth="1"/>
    <col min="14077" max="14077" width="8.28515625" style="67" customWidth="1"/>
    <col min="14078" max="14079" width="8.42578125" style="67" customWidth="1"/>
    <col min="14080" max="14082" width="7.28515625" style="67" customWidth="1"/>
    <col min="14083" max="14083" width="9.28515625" style="67" customWidth="1"/>
    <col min="14084" max="14084" width="8" style="67" customWidth="1"/>
    <col min="14085" max="14085" width="8.140625" style="67" customWidth="1"/>
    <col min="14086" max="14329" width="9.140625" style="67"/>
    <col min="14330" max="14330" width="21.5703125" style="67" customWidth="1"/>
    <col min="14331" max="14331" width="21.42578125" style="67" customWidth="1"/>
    <col min="14332" max="14332" width="16.140625" style="67" customWidth="1"/>
    <col min="14333" max="14333" width="8.28515625" style="67" customWidth="1"/>
    <col min="14334" max="14335" width="8.42578125" style="67" customWidth="1"/>
    <col min="14336" max="14338" width="7.28515625" style="67" customWidth="1"/>
    <col min="14339" max="14339" width="9.28515625" style="67" customWidth="1"/>
    <col min="14340" max="14340" width="8" style="67" customWidth="1"/>
    <col min="14341" max="14341" width="8.140625" style="67" customWidth="1"/>
    <col min="14342" max="14585" width="9.140625" style="67"/>
    <col min="14586" max="14586" width="21.5703125" style="67" customWidth="1"/>
    <col min="14587" max="14587" width="21.42578125" style="67" customWidth="1"/>
    <col min="14588" max="14588" width="16.140625" style="67" customWidth="1"/>
    <col min="14589" max="14589" width="8.28515625" style="67" customWidth="1"/>
    <col min="14590" max="14591" width="8.42578125" style="67" customWidth="1"/>
    <col min="14592" max="14594" width="7.28515625" style="67" customWidth="1"/>
    <col min="14595" max="14595" width="9.28515625" style="67" customWidth="1"/>
    <col min="14596" max="14596" width="8" style="67" customWidth="1"/>
    <col min="14597" max="14597" width="8.140625" style="67" customWidth="1"/>
    <col min="14598" max="14841" width="9.140625" style="67"/>
    <col min="14842" max="14842" width="21.5703125" style="67" customWidth="1"/>
    <col min="14843" max="14843" width="21.42578125" style="67" customWidth="1"/>
    <col min="14844" max="14844" width="16.140625" style="67" customWidth="1"/>
    <col min="14845" max="14845" width="8.28515625" style="67" customWidth="1"/>
    <col min="14846" max="14847" width="8.42578125" style="67" customWidth="1"/>
    <col min="14848" max="14850" width="7.28515625" style="67" customWidth="1"/>
    <col min="14851" max="14851" width="9.28515625" style="67" customWidth="1"/>
    <col min="14852" max="14852" width="8" style="67" customWidth="1"/>
    <col min="14853" max="14853" width="8.140625" style="67" customWidth="1"/>
    <col min="14854" max="15097" width="9.140625" style="67"/>
    <col min="15098" max="15098" width="21.5703125" style="67" customWidth="1"/>
    <col min="15099" max="15099" width="21.42578125" style="67" customWidth="1"/>
    <col min="15100" max="15100" width="16.140625" style="67" customWidth="1"/>
    <col min="15101" max="15101" width="8.28515625" style="67" customWidth="1"/>
    <col min="15102" max="15103" width="8.42578125" style="67" customWidth="1"/>
    <col min="15104" max="15106" width="7.28515625" style="67" customWidth="1"/>
    <col min="15107" max="15107" width="9.28515625" style="67" customWidth="1"/>
    <col min="15108" max="15108" width="8" style="67" customWidth="1"/>
    <col min="15109" max="15109" width="8.140625" style="67" customWidth="1"/>
    <col min="15110" max="15353" width="9.140625" style="67"/>
    <col min="15354" max="15354" width="21.5703125" style="67" customWidth="1"/>
    <col min="15355" max="15355" width="21.42578125" style="67" customWidth="1"/>
    <col min="15356" max="15356" width="16.140625" style="67" customWidth="1"/>
    <col min="15357" max="15357" width="8.28515625" style="67" customWidth="1"/>
    <col min="15358" max="15359" width="8.42578125" style="67" customWidth="1"/>
    <col min="15360" max="15362" width="7.28515625" style="67" customWidth="1"/>
    <col min="15363" max="15363" width="9.28515625" style="67" customWidth="1"/>
    <col min="15364" max="15364" width="8" style="67" customWidth="1"/>
    <col min="15365" max="15365" width="8.140625" style="67" customWidth="1"/>
    <col min="15366" max="15609" width="9.140625" style="67"/>
    <col min="15610" max="15610" width="21.5703125" style="67" customWidth="1"/>
    <col min="15611" max="15611" width="21.42578125" style="67" customWidth="1"/>
    <col min="15612" max="15612" width="16.140625" style="67" customWidth="1"/>
    <col min="15613" max="15613" width="8.28515625" style="67" customWidth="1"/>
    <col min="15614" max="15615" width="8.42578125" style="67" customWidth="1"/>
    <col min="15616" max="15618" width="7.28515625" style="67" customWidth="1"/>
    <col min="15619" max="15619" width="9.28515625" style="67" customWidth="1"/>
    <col min="15620" max="15620" width="8" style="67" customWidth="1"/>
    <col min="15621" max="15621" width="8.140625" style="67" customWidth="1"/>
    <col min="15622" max="15865" width="9.140625" style="67"/>
    <col min="15866" max="15866" width="21.5703125" style="67" customWidth="1"/>
    <col min="15867" max="15867" width="21.42578125" style="67" customWidth="1"/>
    <col min="15868" max="15868" width="16.140625" style="67" customWidth="1"/>
    <col min="15869" max="15869" width="8.28515625" style="67" customWidth="1"/>
    <col min="15870" max="15871" width="8.42578125" style="67" customWidth="1"/>
    <col min="15872" max="15874" width="7.28515625" style="67" customWidth="1"/>
    <col min="15875" max="15875" width="9.28515625" style="67" customWidth="1"/>
    <col min="15876" max="15876" width="8" style="67" customWidth="1"/>
    <col min="15877" max="15877" width="8.140625" style="67" customWidth="1"/>
    <col min="15878" max="16121" width="9.140625" style="67"/>
    <col min="16122" max="16122" width="21.5703125" style="67" customWidth="1"/>
    <col min="16123" max="16123" width="21.42578125" style="67" customWidth="1"/>
    <col min="16124" max="16124" width="16.140625" style="67" customWidth="1"/>
    <col min="16125" max="16125" width="8.28515625" style="67" customWidth="1"/>
    <col min="16126" max="16127" width="8.42578125" style="67" customWidth="1"/>
    <col min="16128" max="16130" width="7.28515625" style="67" customWidth="1"/>
    <col min="16131" max="16131" width="9.28515625" style="67" customWidth="1"/>
    <col min="16132" max="16132" width="8" style="67" customWidth="1"/>
    <col min="16133" max="16133" width="8.140625" style="67" customWidth="1"/>
    <col min="16134" max="16384" width="9.140625" style="67"/>
  </cols>
  <sheetData>
    <row r="1" spans="1:15" s="65" customFormat="1" ht="22.5" customHeight="1">
      <c r="A1" s="2794" t="s">
        <v>2113</v>
      </c>
      <c r="B1" s="2794"/>
      <c r="C1" s="2794"/>
      <c r="D1" s="2794"/>
      <c r="E1" s="2794"/>
      <c r="F1" s="2794"/>
      <c r="G1" s="2794"/>
      <c r="H1" s="2794"/>
      <c r="I1" s="2794"/>
      <c r="J1" s="2794"/>
      <c r="K1" s="2794"/>
      <c r="L1" s="2794"/>
      <c r="M1" s="2794"/>
      <c r="N1" s="2794"/>
      <c r="O1" s="2794"/>
    </row>
    <row r="2" spans="1:15" s="66" customFormat="1" ht="30.75" customHeight="1">
      <c r="A2" s="3296" t="s">
        <v>2114</v>
      </c>
      <c r="B2" s="3296"/>
      <c r="C2" s="3296"/>
      <c r="D2" s="3296"/>
      <c r="E2" s="3296"/>
      <c r="F2" s="3296"/>
      <c r="G2" s="3296"/>
      <c r="H2" s="3296"/>
      <c r="I2" s="3296"/>
      <c r="J2" s="3296"/>
      <c r="K2" s="3296"/>
      <c r="L2" s="3296"/>
      <c r="M2" s="3296"/>
      <c r="N2" s="3296"/>
      <c r="O2" s="3296"/>
    </row>
    <row r="3" spans="1:15" s="65" customFormat="1" ht="13.5" customHeight="1" thickBot="1">
      <c r="A3" s="3141" t="s">
        <v>2292</v>
      </c>
      <c r="B3" s="3141"/>
      <c r="C3" s="1162"/>
      <c r="D3" s="1162"/>
      <c r="E3" s="1162"/>
      <c r="F3" s="1162"/>
      <c r="G3" s="1162"/>
      <c r="H3" s="1162"/>
      <c r="I3" s="1162"/>
      <c r="J3" s="1162"/>
      <c r="K3" s="1162"/>
      <c r="L3" s="1162"/>
      <c r="M3" s="1256"/>
      <c r="N3" s="3264" t="s">
        <v>2157</v>
      </c>
      <c r="O3" s="3264"/>
    </row>
    <row r="4" spans="1:15" ht="17.25" customHeight="1" thickTop="1">
      <c r="A4" s="3275" t="s">
        <v>311</v>
      </c>
      <c r="B4" s="3275" t="s">
        <v>54</v>
      </c>
      <c r="C4" s="3275" t="s">
        <v>55</v>
      </c>
      <c r="D4" s="2838" t="s">
        <v>45</v>
      </c>
      <c r="E4" s="2838"/>
      <c r="F4" s="2838"/>
      <c r="G4" s="2838" t="s">
        <v>46</v>
      </c>
      <c r="H4" s="2838"/>
      <c r="I4" s="2838"/>
      <c r="J4" s="2838" t="s">
        <v>47</v>
      </c>
      <c r="K4" s="2838"/>
      <c r="L4" s="2838"/>
      <c r="M4" s="2826" t="s">
        <v>503</v>
      </c>
      <c r="N4" s="2826" t="s">
        <v>509</v>
      </c>
      <c r="O4" s="2898" t="s">
        <v>808</v>
      </c>
    </row>
    <row r="5" spans="1:15" ht="11.25" customHeight="1">
      <c r="A5" s="3276"/>
      <c r="B5" s="3276"/>
      <c r="C5" s="3276"/>
      <c r="D5" s="2818" t="s">
        <v>1673</v>
      </c>
      <c r="E5" s="2818"/>
      <c r="F5" s="2818"/>
      <c r="G5" s="2818" t="s">
        <v>463</v>
      </c>
      <c r="H5" s="2818"/>
      <c r="I5" s="2818"/>
      <c r="J5" s="2818" t="s">
        <v>464</v>
      </c>
      <c r="K5" s="2818"/>
      <c r="L5" s="2818"/>
      <c r="M5" s="2827"/>
      <c r="N5" s="2827"/>
      <c r="O5" s="2899"/>
    </row>
    <row r="6" spans="1:15" ht="17.25" customHeight="1">
      <c r="A6" s="3276"/>
      <c r="B6" s="3276"/>
      <c r="C6" s="3276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827"/>
      <c r="N6" s="2827"/>
      <c r="O6" s="2899"/>
    </row>
    <row r="7" spans="1:15" ht="10.5" customHeight="1" thickBot="1">
      <c r="A7" s="3277"/>
      <c r="B7" s="3277"/>
      <c r="C7" s="3277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828"/>
      <c r="N7" s="2828"/>
      <c r="O7" s="2900"/>
    </row>
    <row r="8" spans="1:15" ht="18" customHeight="1">
      <c r="A8" s="3442" t="s">
        <v>48</v>
      </c>
      <c r="B8" s="3442"/>
      <c r="C8" s="3442"/>
      <c r="D8" s="3442"/>
      <c r="E8" s="3442"/>
      <c r="F8" s="3442"/>
      <c r="G8" s="3442"/>
      <c r="H8" s="3442"/>
      <c r="I8" s="3442"/>
      <c r="J8" s="3442"/>
      <c r="K8" s="3442"/>
      <c r="L8" s="3442"/>
      <c r="M8" s="1257"/>
      <c r="N8" s="1258"/>
      <c r="O8" s="1259" t="s">
        <v>504</v>
      </c>
    </row>
    <row r="9" spans="1:15" ht="20.25" customHeight="1">
      <c r="A9" s="2815" t="s">
        <v>1985</v>
      </c>
      <c r="B9" s="3445" t="s">
        <v>398</v>
      </c>
      <c r="C9" s="1879" t="s">
        <v>366</v>
      </c>
      <c r="D9" s="1891">
        <v>19</v>
      </c>
      <c r="E9" s="1891">
        <v>0</v>
      </c>
      <c r="F9" s="1891">
        <v>19</v>
      </c>
      <c r="G9" s="1891">
        <v>0</v>
      </c>
      <c r="H9" s="1891">
        <v>0</v>
      </c>
      <c r="I9" s="1891">
        <v>0</v>
      </c>
      <c r="J9" s="1891">
        <f>SUM(G9,D9)</f>
        <v>19</v>
      </c>
      <c r="K9" s="1891">
        <f t="shared" ref="K9:K10" si="0">SUM(H9,E9)</f>
        <v>0</v>
      </c>
      <c r="L9" s="1891">
        <f t="shared" ref="L9:L10" si="1">SUM(I9,F9)</f>
        <v>19</v>
      </c>
      <c r="M9" s="1899" t="s">
        <v>809</v>
      </c>
      <c r="N9" s="2882" t="s">
        <v>703</v>
      </c>
      <c r="O9" s="3447" t="s">
        <v>1986</v>
      </c>
    </row>
    <row r="10" spans="1:15" ht="15.75" customHeight="1">
      <c r="A10" s="2835"/>
      <c r="B10" s="3446"/>
      <c r="C10" s="1879" t="s">
        <v>367</v>
      </c>
      <c r="D10" s="1891">
        <v>1</v>
      </c>
      <c r="E10" s="1891">
        <v>1</v>
      </c>
      <c r="F10" s="1891">
        <v>2</v>
      </c>
      <c r="G10" s="1891">
        <v>0</v>
      </c>
      <c r="H10" s="1891">
        <v>0</v>
      </c>
      <c r="I10" s="1891">
        <v>0</v>
      </c>
      <c r="J10" s="1891">
        <f t="shared" ref="J10" si="2">SUM(G10,D10)</f>
        <v>1</v>
      </c>
      <c r="K10" s="1891">
        <f t="shared" si="0"/>
        <v>1</v>
      </c>
      <c r="L10" s="1891">
        <f t="shared" si="1"/>
        <v>2</v>
      </c>
      <c r="M10" s="2274" t="s">
        <v>1690</v>
      </c>
      <c r="N10" s="2883"/>
      <c r="O10" s="3443"/>
    </row>
    <row r="11" spans="1:15" ht="21" customHeight="1">
      <c r="A11" s="2835"/>
      <c r="B11" s="2825" t="s">
        <v>302</v>
      </c>
      <c r="C11" s="2825"/>
      <c r="D11" s="551">
        <f t="shared" ref="D11:L11" si="3">SUM(D9:D10)</f>
        <v>20</v>
      </c>
      <c r="E11" s="551">
        <f t="shared" si="3"/>
        <v>1</v>
      </c>
      <c r="F11" s="551">
        <f t="shared" si="3"/>
        <v>21</v>
      </c>
      <c r="G11" s="551">
        <f t="shared" si="3"/>
        <v>0</v>
      </c>
      <c r="H11" s="551">
        <f t="shared" si="3"/>
        <v>0</v>
      </c>
      <c r="I11" s="551">
        <f t="shared" si="3"/>
        <v>0</v>
      </c>
      <c r="J11" s="551">
        <f t="shared" si="3"/>
        <v>20</v>
      </c>
      <c r="K11" s="551">
        <f t="shared" si="3"/>
        <v>1</v>
      </c>
      <c r="L11" s="551">
        <f t="shared" si="3"/>
        <v>21</v>
      </c>
      <c r="M11" s="2886" t="s">
        <v>2349</v>
      </c>
      <c r="N11" s="2886"/>
      <c r="O11" s="3443"/>
    </row>
    <row r="12" spans="1:15" ht="20.25" customHeight="1">
      <c r="A12" s="2835"/>
      <c r="B12" s="3445" t="s">
        <v>387</v>
      </c>
      <c r="C12" s="1879" t="s">
        <v>387</v>
      </c>
      <c r="D12" s="1891">
        <v>4</v>
      </c>
      <c r="E12" s="1891">
        <v>0</v>
      </c>
      <c r="F12" s="1891">
        <v>4</v>
      </c>
      <c r="G12" s="1891">
        <v>0</v>
      </c>
      <c r="H12" s="1891">
        <v>0</v>
      </c>
      <c r="I12" s="1891">
        <v>0</v>
      </c>
      <c r="J12" s="1891">
        <f>SUM(G12,D12)</f>
        <v>4</v>
      </c>
      <c r="K12" s="1891">
        <f t="shared" ref="K12:K30" si="4">SUM(H12,E12)</f>
        <v>0</v>
      </c>
      <c r="L12" s="1891">
        <f t="shared" ref="L12:L30" si="5">SUM(I12,F12)</f>
        <v>4</v>
      </c>
      <c r="M12" s="438" t="s">
        <v>645</v>
      </c>
      <c r="N12" s="1894" t="s">
        <v>645</v>
      </c>
      <c r="O12" s="3443"/>
    </row>
    <row r="13" spans="1:15" ht="27.75" customHeight="1">
      <c r="A13" s="2835"/>
      <c r="B13" s="3446"/>
      <c r="C13" s="1879" t="s">
        <v>1977</v>
      </c>
      <c r="D13" s="1891">
        <v>4</v>
      </c>
      <c r="E13" s="1891">
        <v>5</v>
      </c>
      <c r="F13" s="1891">
        <v>9</v>
      </c>
      <c r="G13" s="1891">
        <v>0</v>
      </c>
      <c r="H13" s="1891">
        <v>0</v>
      </c>
      <c r="I13" s="1891">
        <v>0</v>
      </c>
      <c r="J13" s="1891">
        <f t="shared" ref="J13:J30" si="6">SUM(G13,D13)</f>
        <v>4</v>
      </c>
      <c r="K13" s="1891">
        <f t="shared" si="4"/>
        <v>5</v>
      </c>
      <c r="L13" s="1891">
        <f t="shared" si="5"/>
        <v>9</v>
      </c>
      <c r="M13" s="539" t="s">
        <v>1373</v>
      </c>
      <c r="N13" s="1894" t="s">
        <v>703</v>
      </c>
      <c r="O13" s="3443"/>
    </row>
    <row r="14" spans="1:15" ht="15" customHeight="1">
      <c r="A14" s="2835"/>
      <c r="B14" s="1879" t="s">
        <v>302</v>
      </c>
      <c r="C14" s="1879"/>
      <c r="D14" s="1891">
        <f>SUM(D12:D13)</f>
        <v>8</v>
      </c>
      <c r="E14" s="1891">
        <f t="shared" ref="E14:L14" si="7">SUM(E12:E13)</f>
        <v>5</v>
      </c>
      <c r="F14" s="1891">
        <f t="shared" si="7"/>
        <v>13</v>
      </c>
      <c r="G14" s="1891">
        <f t="shared" si="7"/>
        <v>0</v>
      </c>
      <c r="H14" s="1891">
        <f t="shared" si="7"/>
        <v>0</v>
      </c>
      <c r="I14" s="1891">
        <f t="shared" si="7"/>
        <v>0</v>
      </c>
      <c r="J14" s="1891">
        <f t="shared" si="7"/>
        <v>8</v>
      </c>
      <c r="K14" s="1891">
        <f t="shared" si="7"/>
        <v>5</v>
      </c>
      <c r="L14" s="1891">
        <f t="shared" si="7"/>
        <v>13</v>
      </c>
      <c r="M14" s="3448" t="s">
        <v>2349</v>
      </c>
      <c r="N14" s="3449"/>
      <c r="O14" s="3443"/>
    </row>
    <row r="15" spans="1:15" ht="27" customHeight="1">
      <c r="A15" s="2835"/>
      <c r="B15" s="3445" t="s">
        <v>240</v>
      </c>
      <c r="C15" s="1879" t="s">
        <v>358</v>
      </c>
      <c r="D15" s="1891">
        <v>15</v>
      </c>
      <c r="E15" s="1891">
        <v>3</v>
      </c>
      <c r="F15" s="1891">
        <v>18</v>
      </c>
      <c r="G15" s="1891">
        <v>0</v>
      </c>
      <c r="H15" s="1891">
        <v>0</v>
      </c>
      <c r="I15" s="1891">
        <v>0</v>
      </c>
      <c r="J15" s="1891">
        <f t="shared" si="6"/>
        <v>15</v>
      </c>
      <c r="K15" s="1891">
        <f t="shared" si="4"/>
        <v>3</v>
      </c>
      <c r="L15" s="1891">
        <f t="shared" si="5"/>
        <v>18</v>
      </c>
      <c r="M15" s="539" t="s">
        <v>801</v>
      </c>
      <c r="N15" s="3042" t="s">
        <v>592</v>
      </c>
      <c r="O15" s="3443"/>
    </row>
    <row r="16" spans="1:15" ht="18.75" customHeight="1">
      <c r="A16" s="2835"/>
      <c r="B16" s="3446"/>
      <c r="C16" s="1879" t="s">
        <v>1978</v>
      </c>
      <c r="D16" s="1891">
        <v>4</v>
      </c>
      <c r="E16" s="1891">
        <v>7</v>
      </c>
      <c r="F16" s="1891">
        <v>11</v>
      </c>
      <c r="G16" s="1891">
        <v>0</v>
      </c>
      <c r="H16" s="1891">
        <v>0</v>
      </c>
      <c r="I16" s="1891">
        <v>0</v>
      </c>
      <c r="J16" s="1891">
        <f t="shared" si="6"/>
        <v>4</v>
      </c>
      <c r="K16" s="1891">
        <f t="shared" si="4"/>
        <v>7</v>
      </c>
      <c r="L16" s="1891">
        <f t="shared" si="5"/>
        <v>11</v>
      </c>
      <c r="M16" s="539" t="s">
        <v>847</v>
      </c>
      <c r="N16" s="3043"/>
      <c r="O16" s="3443"/>
    </row>
    <row r="17" spans="1:15" ht="18.75" customHeight="1">
      <c r="A17" s="2835"/>
      <c r="B17" s="2836" t="s">
        <v>302</v>
      </c>
      <c r="C17" s="2825"/>
      <c r="D17" s="1891">
        <f>SUM(D15:D16)</f>
        <v>19</v>
      </c>
      <c r="E17" s="1891">
        <f t="shared" ref="E17:L17" si="8">SUM(E15:E16)</f>
        <v>10</v>
      </c>
      <c r="F17" s="1891">
        <f t="shared" si="8"/>
        <v>29</v>
      </c>
      <c r="G17" s="1891">
        <f t="shared" si="8"/>
        <v>0</v>
      </c>
      <c r="H17" s="1891">
        <f t="shared" si="8"/>
        <v>0</v>
      </c>
      <c r="I17" s="1891">
        <f t="shared" si="8"/>
        <v>0</v>
      </c>
      <c r="J17" s="1891">
        <f t="shared" si="8"/>
        <v>19</v>
      </c>
      <c r="K17" s="1891">
        <f t="shared" si="8"/>
        <v>10</v>
      </c>
      <c r="L17" s="1891">
        <f t="shared" si="8"/>
        <v>29</v>
      </c>
      <c r="M17" s="3448" t="s">
        <v>2349</v>
      </c>
      <c r="N17" s="3449"/>
      <c r="O17" s="3443"/>
    </row>
    <row r="18" spans="1:15" ht="30.75" customHeight="1">
      <c r="A18" s="2835"/>
      <c r="B18" s="1879" t="s">
        <v>400</v>
      </c>
      <c r="C18" s="1884" t="s">
        <v>401</v>
      </c>
      <c r="D18" s="1891">
        <v>0</v>
      </c>
      <c r="E18" s="1891">
        <v>2</v>
      </c>
      <c r="F18" s="1891">
        <v>2</v>
      </c>
      <c r="G18" s="1891">
        <v>0</v>
      </c>
      <c r="H18" s="1891">
        <v>0</v>
      </c>
      <c r="I18" s="1891">
        <v>0</v>
      </c>
      <c r="J18" s="1891">
        <f t="shared" si="6"/>
        <v>0</v>
      </c>
      <c r="K18" s="1891">
        <f t="shared" si="4"/>
        <v>2</v>
      </c>
      <c r="L18" s="1891">
        <f t="shared" si="5"/>
        <v>2</v>
      </c>
      <c r="M18" s="1906" t="s">
        <v>2320</v>
      </c>
      <c r="N18" s="1883" t="s">
        <v>1720</v>
      </c>
      <c r="O18" s="3443"/>
    </row>
    <row r="19" spans="1:15" ht="14.25" customHeight="1">
      <c r="A19" s="2835"/>
      <c r="B19" s="1879" t="s">
        <v>361</v>
      </c>
      <c r="C19" s="1879"/>
      <c r="D19" s="1891">
        <v>11</v>
      </c>
      <c r="E19" s="1891">
        <v>3</v>
      </c>
      <c r="F19" s="1891">
        <v>14</v>
      </c>
      <c r="G19" s="1891">
        <v>0</v>
      </c>
      <c r="H19" s="1891">
        <v>0</v>
      </c>
      <c r="I19" s="1891">
        <v>0</v>
      </c>
      <c r="J19" s="1891">
        <f t="shared" si="6"/>
        <v>11</v>
      </c>
      <c r="K19" s="1891">
        <f t="shared" si="4"/>
        <v>3</v>
      </c>
      <c r="L19" s="1891">
        <f t="shared" si="5"/>
        <v>14</v>
      </c>
      <c r="M19" s="1237"/>
      <c r="N19" s="1894" t="s">
        <v>803</v>
      </c>
      <c r="O19" s="3443"/>
    </row>
    <row r="20" spans="1:15" s="65" customFormat="1" ht="22.5" customHeight="1">
      <c r="A20" s="2835"/>
      <c r="B20" s="1879" t="s">
        <v>1436</v>
      </c>
      <c r="C20" s="1879" t="s">
        <v>396</v>
      </c>
      <c r="D20" s="1891">
        <v>12</v>
      </c>
      <c r="E20" s="1891">
        <v>0</v>
      </c>
      <c r="F20" s="1891">
        <v>12</v>
      </c>
      <c r="G20" s="1891">
        <v>0</v>
      </c>
      <c r="H20" s="1891">
        <v>0</v>
      </c>
      <c r="I20" s="1891">
        <v>0</v>
      </c>
      <c r="J20" s="1891">
        <f t="shared" si="6"/>
        <v>12</v>
      </c>
      <c r="K20" s="1891">
        <f t="shared" si="4"/>
        <v>0</v>
      </c>
      <c r="L20" s="1891">
        <f t="shared" si="5"/>
        <v>12</v>
      </c>
      <c r="M20" s="1237"/>
      <c r="N20" s="1894" t="s">
        <v>704</v>
      </c>
      <c r="O20" s="3443"/>
    </row>
    <row r="21" spans="1:15" ht="18" customHeight="1">
      <c r="A21" s="2835"/>
      <c r="B21" s="1879" t="s">
        <v>381</v>
      </c>
      <c r="C21" s="1879"/>
      <c r="D21" s="1891">
        <v>16</v>
      </c>
      <c r="E21" s="1891">
        <v>14</v>
      </c>
      <c r="F21" s="1891">
        <v>30</v>
      </c>
      <c r="G21" s="1891">
        <v>0</v>
      </c>
      <c r="H21" s="1891">
        <v>0</v>
      </c>
      <c r="I21" s="1891">
        <v>0</v>
      </c>
      <c r="J21" s="1891">
        <f t="shared" si="6"/>
        <v>16</v>
      </c>
      <c r="K21" s="1891">
        <f t="shared" si="4"/>
        <v>14</v>
      </c>
      <c r="L21" s="1891">
        <f t="shared" si="5"/>
        <v>30</v>
      </c>
      <c r="M21" s="1237"/>
      <c r="N21" s="1250" t="s">
        <v>819</v>
      </c>
      <c r="O21" s="3443"/>
    </row>
    <row r="22" spans="1:15" ht="19.5" customHeight="1">
      <c r="A22" s="2835"/>
      <c r="B22" s="1879" t="s">
        <v>1349</v>
      </c>
      <c r="C22" s="1879"/>
      <c r="D22" s="1891">
        <v>31</v>
      </c>
      <c r="E22" s="1891">
        <v>11</v>
      </c>
      <c r="F22" s="1891">
        <v>42</v>
      </c>
      <c r="G22" s="1891">
        <v>0</v>
      </c>
      <c r="H22" s="1891">
        <v>0</v>
      </c>
      <c r="I22" s="1891">
        <v>0</v>
      </c>
      <c r="J22" s="1891">
        <f t="shared" si="6"/>
        <v>31</v>
      </c>
      <c r="K22" s="1891">
        <f t="shared" si="4"/>
        <v>11</v>
      </c>
      <c r="L22" s="1891">
        <f t="shared" si="5"/>
        <v>42</v>
      </c>
      <c r="M22" s="1237"/>
      <c r="N22" s="1250" t="s">
        <v>842</v>
      </c>
      <c r="O22" s="3443"/>
    </row>
    <row r="23" spans="1:15" ht="18.75" customHeight="1">
      <c r="A23" s="2835"/>
      <c r="B23" s="1893" t="s">
        <v>1979</v>
      </c>
      <c r="C23" s="1893"/>
      <c r="D23" s="1892">
        <v>24</v>
      </c>
      <c r="E23" s="1892">
        <v>9</v>
      </c>
      <c r="F23" s="1892">
        <v>33</v>
      </c>
      <c r="G23" s="1892">
        <v>0</v>
      </c>
      <c r="H23" s="1892">
        <v>0</v>
      </c>
      <c r="I23" s="1892">
        <v>0</v>
      </c>
      <c r="J23" s="1892">
        <f t="shared" si="6"/>
        <v>24</v>
      </c>
      <c r="K23" s="1892">
        <f t="shared" si="4"/>
        <v>9</v>
      </c>
      <c r="L23" s="1892">
        <f t="shared" si="5"/>
        <v>33</v>
      </c>
      <c r="M23" s="1261"/>
      <c r="N23" s="1880" t="s">
        <v>818</v>
      </c>
      <c r="O23" s="3443"/>
    </row>
    <row r="24" spans="1:15" ht="25.5" customHeight="1">
      <c r="A24" s="2835"/>
      <c r="B24" s="1893" t="s">
        <v>1980</v>
      </c>
      <c r="C24" s="1893"/>
      <c r="D24" s="1892">
        <v>20</v>
      </c>
      <c r="E24" s="1892">
        <v>16</v>
      </c>
      <c r="F24" s="1892">
        <v>36</v>
      </c>
      <c r="G24" s="1892">
        <v>0</v>
      </c>
      <c r="H24" s="1892">
        <v>0</v>
      </c>
      <c r="I24" s="1892">
        <v>0</v>
      </c>
      <c r="J24" s="1892">
        <f t="shared" si="6"/>
        <v>20</v>
      </c>
      <c r="K24" s="1892">
        <f t="shared" si="4"/>
        <v>16</v>
      </c>
      <c r="L24" s="1892">
        <f t="shared" si="5"/>
        <v>36</v>
      </c>
      <c r="M24" s="1261"/>
      <c r="N24" s="726" t="s">
        <v>1365</v>
      </c>
      <c r="O24" s="3443"/>
    </row>
    <row r="25" spans="1:15" ht="19.5" customHeight="1">
      <c r="A25" s="2835"/>
      <c r="B25" s="1893" t="s">
        <v>1981</v>
      </c>
      <c r="C25" s="1893"/>
      <c r="D25" s="1892">
        <v>0</v>
      </c>
      <c r="E25" s="1892">
        <v>3</v>
      </c>
      <c r="F25" s="1892">
        <v>3</v>
      </c>
      <c r="G25" s="1892">
        <v>0</v>
      </c>
      <c r="H25" s="1892">
        <v>0</v>
      </c>
      <c r="I25" s="1892">
        <v>0</v>
      </c>
      <c r="J25" s="1892">
        <f t="shared" si="6"/>
        <v>0</v>
      </c>
      <c r="K25" s="1892">
        <f t="shared" si="4"/>
        <v>3</v>
      </c>
      <c r="L25" s="1892">
        <f t="shared" si="5"/>
        <v>3</v>
      </c>
      <c r="M25" s="1261"/>
      <c r="N25" s="726" t="s">
        <v>2321</v>
      </c>
      <c r="O25" s="3443"/>
    </row>
    <row r="26" spans="1:15" ht="19.5" customHeight="1">
      <c r="A26" s="2835"/>
      <c r="B26" s="1893" t="s">
        <v>347</v>
      </c>
      <c r="C26" s="1893"/>
      <c r="D26" s="1892">
        <v>3</v>
      </c>
      <c r="E26" s="1892">
        <v>24</v>
      </c>
      <c r="F26" s="1892">
        <v>27</v>
      </c>
      <c r="G26" s="1892">
        <v>0</v>
      </c>
      <c r="H26" s="1892">
        <v>0</v>
      </c>
      <c r="I26" s="1892">
        <v>0</v>
      </c>
      <c r="J26" s="1892">
        <f t="shared" si="6"/>
        <v>3</v>
      </c>
      <c r="K26" s="1892">
        <f t="shared" si="4"/>
        <v>24</v>
      </c>
      <c r="L26" s="1892">
        <f t="shared" si="5"/>
        <v>27</v>
      </c>
      <c r="M26" s="1261"/>
      <c r="N26" s="726" t="s">
        <v>1351</v>
      </c>
      <c r="O26" s="3443"/>
    </row>
    <row r="27" spans="1:15" ht="15" customHeight="1">
      <c r="A27" s="2835"/>
      <c r="B27" s="1893" t="s">
        <v>1573</v>
      </c>
      <c r="C27" s="1893"/>
      <c r="D27" s="1892">
        <v>7</v>
      </c>
      <c r="E27" s="1892">
        <v>26</v>
      </c>
      <c r="F27" s="1892">
        <v>33</v>
      </c>
      <c r="G27" s="1892">
        <v>0</v>
      </c>
      <c r="H27" s="1892">
        <v>0</v>
      </c>
      <c r="I27" s="1892">
        <v>0</v>
      </c>
      <c r="J27" s="1892">
        <f t="shared" si="6"/>
        <v>7</v>
      </c>
      <c r="K27" s="1892">
        <f t="shared" si="4"/>
        <v>26</v>
      </c>
      <c r="L27" s="1892">
        <f t="shared" si="5"/>
        <v>33</v>
      </c>
      <c r="M27" s="1261"/>
      <c r="N27" s="726" t="s">
        <v>481</v>
      </c>
      <c r="O27" s="3443"/>
    </row>
    <row r="28" spans="1:15" ht="19.5" customHeight="1">
      <c r="A28" s="2835"/>
      <c r="B28" s="1893" t="s">
        <v>1982</v>
      </c>
      <c r="C28" s="1893"/>
      <c r="D28" s="1892">
        <v>19</v>
      </c>
      <c r="E28" s="1892">
        <v>5</v>
      </c>
      <c r="F28" s="1892">
        <v>24</v>
      </c>
      <c r="G28" s="1892">
        <v>0</v>
      </c>
      <c r="H28" s="1892">
        <v>0</v>
      </c>
      <c r="I28" s="1892">
        <v>0</v>
      </c>
      <c r="J28" s="1892">
        <f t="shared" si="6"/>
        <v>19</v>
      </c>
      <c r="K28" s="1892">
        <f t="shared" si="4"/>
        <v>5</v>
      </c>
      <c r="L28" s="1892">
        <f t="shared" si="5"/>
        <v>24</v>
      </c>
      <c r="M28" s="1261"/>
      <c r="N28" s="726" t="s">
        <v>482</v>
      </c>
      <c r="O28" s="3443"/>
    </row>
    <row r="29" spans="1:15" ht="12.75" customHeight="1">
      <c r="A29" s="2835"/>
      <c r="B29" s="1893" t="s">
        <v>1983</v>
      </c>
      <c r="C29" s="1893"/>
      <c r="D29" s="1893">
        <v>6</v>
      </c>
      <c r="E29" s="1893">
        <v>1</v>
      </c>
      <c r="F29" s="1893">
        <v>7</v>
      </c>
      <c r="G29" s="1892">
        <v>0</v>
      </c>
      <c r="H29" s="1892">
        <v>0</v>
      </c>
      <c r="I29" s="1892">
        <v>0</v>
      </c>
      <c r="J29" s="1892">
        <f t="shared" si="6"/>
        <v>6</v>
      </c>
      <c r="K29" s="1892">
        <f t="shared" si="4"/>
        <v>1</v>
      </c>
      <c r="L29" s="1892">
        <f t="shared" si="5"/>
        <v>7</v>
      </c>
      <c r="M29" s="1261"/>
      <c r="N29" s="726" t="s">
        <v>849</v>
      </c>
      <c r="O29" s="3443"/>
    </row>
    <row r="30" spans="1:15" ht="18.75" customHeight="1">
      <c r="A30" s="2835"/>
      <c r="B30" s="1893" t="s">
        <v>1984</v>
      </c>
      <c r="C30" s="1893"/>
      <c r="D30" s="1892">
        <v>1</v>
      </c>
      <c r="E30" s="1892">
        <v>0</v>
      </c>
      <c r="F30" s="1892">
        <v>1</v>
      </c>
      <c r="G30" s="1892">
        <v>0</v>
      </c>
      <c r="H30" s="1892">
        <v>0</v>
      </c>
      <c r="I30" s="1892">
        <v>0</v>
      </c>
      <c r="J30" s="1892">
        <f t="shared" si="6"/>
        <v>1</v>
      </c>
      <c r="K30" s="1892">
        <f t="shared" si="4"/>
        <v>0</v>
      </c>
      <c r="L30" s="1892">
        <f t="shared" si="5"/>
        <v>1</v>
      </c>
      <c r="M30" s="1261"/>
      <c r="N30" s="726" t="s">
        <v>2322</v>
      </c>
      <c r="O30" s="3443"/>
    </row>
    <row r="31" spans="1:15" ht="15.75" customHeight="1" thickBot="1">
      <c r="A31" s="2817" t="s">
        <v>356</v>
      </c>
      <c r="B31" s="2817"/>
      <c r="C31" s="2817"/>
      <c r="D31" s="665">
        <f>SUM(D19:D30,D18,D17,D14,D11)</f>
        <v>197</v>
      </c>
      <c r="E31" s="665">
        <f t="shared" ref="E31:L31" si="9">SUM(E19:E30,E18,E17,E14,E11)</f>
        <v>130</v>
      </c>
      <c r="F31" s="665">
        <f t="shared" si="9"/>
        <v>327</v>
      </c>
      <c r="G31" s="665">
        <f t="shared" si="9"/>
        <v>0</v>
      </c>
      <c r="H31" s="665">
        <f t="shared" si="9"/>
        <v>0</v>
      </c>
      <c r="I31" s="665">
        <f t="shared" si="9"/>
        <v>0</v>
      </c>
      <c r="J31" s="665">
        <f t="shared" si="9"/>
        <v>197</v>
      </c>
      <c r="K31" s="665">
        <f t="shared" si="9"/>
        <v>130</v>
      </c>
      <c r="L31" s="665">
        <f t="shared" si="9"/>
        <v>327</v>
      </c>
      <c r="M31" s="3444" t="s">
        <v>2354</v>
      </c>
      <c r="N31" s="3444"/>
      <c r="O31" s="3444"/>
    </row>
    <row r="32" spans="1:15" ht="15.75" customHeight="1" thickTop="1">
      <c r="A32" s="2145"/>
      <c r="B32" s="2145"/>
      <c r="C32" s="2145"/>
      <c r="D32" s="70"/>
      <c r="E32" s="70"/>
      <c r="F32" s="70"/>
      <c r="G32" s="70"/>
      <c r="H32" s="70"/>
      <c r="I32" s="70"/>
      <c r="J32" s="70"/>
      <c r="K32" s="70"/>
      <c r="L32" s="70"/>
      <c r="M32" s="2222"/>
      <c r="N32" s="2222"/>
      <c r="O32" s="2222"/>
    </row>
    <row r="33" spans="1:15" s="65" customFormat="1" ht="21.75" customHeight="1" thickBot="1">
      <c r="A33" s="2985" t="s">
        <v>2293</v>
      </c>
      <c r="B33" s="2985"/>
      <c r="C33" s="2179"/>
      <c r="D33" s="2179"/>
      <c r="E33" s="2179"/>
      <c r="F33" s="2179"/>
      <c r="G33" s="2179"/>
      <c r="H33" s="2179"/>
      <c r="I33" s="2179"/>
      <c r="J33" s="2179"/>
      <c r="K33" s="2179"/>
      <c r="L33" s="2179"/>
      <c r="M33" s="864"/>
      <c r="N33" s="864"/>
      <c r="O33" s="127" t="s">
        <v>2294</v>
      </c>
    </row>
    <row r="34" spans="1:15" ht="17.25" customHeight="1" thickTop="1">
      <c r="A34" s="3275" t="s">
        <v>311</v>
      </c>
      <c r="B34" s="3275" t="s">
        <v>54</v>
      </c>
      <c r="C34" s="3275" t="s">
        <v>55</v>
      </c>
      <c r="D34" s="2838" t="s">
        <v>45</v>
      </c>
      <c r="E34" s="2838"/>
      <c r="F34" s="2838"/>
      <c r="G34" s="2838" t="s">
        <v>46</v>
      </c>
      <c r="H34" s="2838"/>
      <c r="I34" s="2838"/>
      <c r="J34" s="2838" t="s">
        <v>47</v>
      </c>
      <c r="K34" s="2838"/>
      <c r="L34" s="2838"/>
      <c r="M34" s="2826" t="s">
        <v>503</v>
      </c>
      <c r="N34" s="2826" t="s">
        <v>509</v>
      </c>
      <c r="O34" s="2898" t="s">
        <v>808</v>
      </c>
    </row>
    <row r="35" spans="1:15" ht="11.25" customHeight="1">
      <c r="A35" s="3276"/>
      <c r="B35" s="3276"/>
      <c r="C35" s="3276"/>
      <c r="D35" s="2818" t="s">
        <v>1673</v>
      </c>
      <c r="E35" s="2818"/>
      <c r="F35" s="2818"/>
      <c r="G35" s="2818" t="s">
        <v>463</v>
      </c>
      <c r="H35" s="2818"/>
      <c r="I35" s="2818"/>
      <c r="J35" s="2818" t="s">
        <v>464</v>
      </c>
      <c r="K35" s="2818"/>
      <c r="L35" s="2818"/>
      <c r="M35" s="2827"/>
      <c r="N35" s="2827"/>
      <c r="O35" s="2899"/>
    </row>
    <row r="36" spans="1:15" ht="17.25" customHeight="1">
      <c r="A36" s="3276"/>
      <c r="B36" s="3276"/>
      <c r="C36" s="3276"/>
      <c r="D36" s="739" t="s">
        <v>931</v>
      </c>
      <c r="E36" s="739" t="s">
        <v>1126</v>
      </c>
      <c r="F36" s="2144" t="s">
        <v>954</v>
      </c>
      <c r="G36" s="739" t="s">
        <v>931</v>
      </c>
      <c r="H36" s="739" t="s">
        <v>1126</v>
      </c>
      <c r="I36" s="2144" t="s">
        <v>954</v>
      </c>
      <c r="J36" s="739" t="s">
        <v>931</v>
      </c>
      <c r="K36" s="739" t="s">
        <v>1126</v>
      </c>
      <c r="L36" s="2144" t="s">
        <v>954</v>
      </c>
      <c r="M36" s="2827"/>
      <c r="N36" s="2827"/>
      <c r="O36" s="2899"/>
    </row>
    <row r="37" spans="1:15" ht="10.5" customHeight="1" thickBot="1">
      <c r="A37" s="3277"/>
      <c r="B37" s="3277"/>
      <c r="C37" s="3277"/>
      <c r="D37" s="415" t="s">
        <v>934</v>
      </c>
      <c r="E37" s="415" t="s">
        <v>935</v>
      </c>
      <c r="F37" s="415" t="s">
        <v>936</v>
      </c>
      <c r="G37" s="415" t="s">
        <v>934</v>
      </c>
      <c r="H37" s="415" t="s">
        <v>935</v>
      </c>
      <c r="I37" s="415" t="s">
        <v>936</v>
      </c>
      <c r="J37" s="415" t="s">
        <v>934</v>
      </c>
      <c r="K37" s="415" t="s">
        <v>935</v>
      </c>
      <c r="L37" s="415" t="s">
        <v>936</v>
      </c>
      <c r="M37" s="2828"/>
      <c r="N37" s="2828"/>
      <c r="O37" s="2900"/>
    </row>
    <row r="38" spans="1:15" ht="35.25" customHeight="1">
      <c r="A38" s="2835" t="s">
        <v>1332</v>
      </c>
      <c r="B38" s="1943" t="s">
        <v>240</v>
      </c>
      <c r="C38" s="426" t="s">
        <v>358</v>
      </c>
      <c r="D38" s="551">
        <v>12</v>
      </c>
      <c r="E38" s="551">
        <v>9</v>
      </c>
      <c r="F38" s="551">
        <v>21</v>
      </c>
      <c r="G38" s="551">
        <v>0</v>
      </c>
      <c r="H38" s="551">
        <v>0</v>
      </c>
      <c r="I38" s="551">
        <v>0</v>
      </c>
      <c r="J38" s="551">
        <f>SUM(G38,D38)</f>
        <v>12</v>
      </c>
      <c r="K38" s="551">
        <f t="shared" ref="K38:L40" si="10">SUM(H38,E38)</f>
        <v>9</v>
      </c>
      <c r="L38" s="551">
        <f t="shared" si="10"/>
        <v>21</v>
      </c>
      <c r="M38" s="1944" t="s">
        <v>801</v>
      </c>
      <c r="N38" s="1941" t="s">
        <v>592</v>
      </c>
      <c r="O38" s="3443" t="s">
        <v>1347</v>
      </c>
    </row>
    <row r="39" spans="1:15" ht="20.25" customHeight="1">
      <c r="A39" s="2835"/>
      <c r="B39" s="1943"/>
      <c r="C39" s="1052" t="s">
        <v>360</v>
      </c>
      <c r="D39" s="465">
        <v>9</v>
      </c>
      <c r="E39" s="465">
        <v>15</v>
      </c>
      <c r="F39" s="465">
        <v>24</v>
      </c>
      <c r="G39" s="465">
        <v>0</v>
      </c>
      <c r="H39" s="465">
        <v>0</v>
      </c>
      <c r="I39" s="465">
        <v>0</v>
      </c>
      <c r="J39" s="465">
        <f t="shared" ref="J39:J40" si="11">SUM(G39,D39)</f>
        <v>9</v>
      </c>
      <c r="K39" s="465">
        <f t="shared" si="10"/>
        <v>15</v>
      </c>
      <c r="L39" s="465">
        <f t="shared" si="10"/>
        <v>24</v>
      </c>
      <c r="M39" s="1129" t="s">
        <v>847</v>
      </c>
      <c r="N39" s="1941"/>
      <c r="O39" s="3443"/>
    </row>
    <row r="40" spans="1:15" ht="19.5" customHeight="1">
      <c r="A40" s="2835"/>
      <c r="B40" s="1940"/>
      <c r="C40" s="1052" t="s">
        <v>359</v>
      </c>
      <c r="D40" s="465">
        <v>16</v>
      </c>
      <c r="E40" s="465">
        <v>12</v>
      </c>
      <c r="F40" s="465">
        <v>28</v>
      </c>
      <c r="G40" s="465">
        <v>0</v>
      </c>
      <c r="H40" s="465">
        <v>0</v>
      </c>
      <c r="I40" s="465">
        <v>0</v>
      </c>
      <c r="J40" s="465">
        <f t="shared" si="11"/>
        <v>16</v>
      </c>
      <c r="K40" s="465">
        <f t="shared" si="10"/>
        <v>12</v>
      </c>
      <c r="L40" s="465">
        <f t="shared" si="10"/>
        <v>28</v>
      </c>
      <c r="M40" s="1129" t="s">
        <v>802</v>
      </c>
      <c r="N40" s="1942"/>
      <c r="O40" s="3443"/>
    </row>
    <row r="41" spans="1:15" ht="21" customHeight="1">
      <c r="A41" s="2835"/>
      <c r="B41" s="2825" t="s">
        <v>302</v>
      </c>
      <c r="C41" s="2825"/>
      <c r="D41" s="551">
        <f>SUM(D38:D40)</f>
        <v>37</v>
      </c>
      <c r="E41" s="551">
        <f t="shared" ref="E41:L41" si="12">SUM(E38:E40)</f>
        <v>36</v>
      </c>
      <c r="F41" s="551">
        <f t="shared" si="12"/>
        <v>73</v>
      </c>
      <c r="G41" s="551">
        <f t="shared" si="12"/>
        <v>0</v>
      </c>
      <c r="H41" s="551">
        <f t="shared" si="12"/>
        <v>0</v>
      </c>
      <c r="I41" s="551">
        <f t="shared" si="12"/>
        <v>0</v>
      </c>
      <c r="J41" s="551">
        <f t="shared" si="12"/>
        <v>37</v>
      </c>
      <c r="K41" s="551">
        <f t="shared" si="12"/>
        <v>36</v>
      </c>
      <c r="L41" s="551">
        <f t="shared" si="12"/>
        <v>73</v>
      </c>
      <c r="M41" s="2886" t="s">
        <v>2349</v>
      </c>
      <c r="N41" s="2886"/>
      <c r="O41" s="3443"/>
    </row>
    <row r="42" spans="1:15" ht="26.25" customHeight="1">
      <c r="A42" s="2835"/>
      <c r="B42" s="426" t="s">
        <v>361</v>
      </c>
      <c r="C42" s="426"/>
      <c r="D42" s="551">
        <v>51</v>
      </c>
      <c r="E42" s="551">
        <v>24</v>
      </c>
      <c r="F42" s="551">
        <v>75</v>
      </c>
      <c r="G42" s="551">
        <v>0</v>
      </c>
      <c r="H42" s="551">
        <v>0</v>
      </c>
      <c r="I42" s="551">
        <v>0</v>
      </c>
      <c r="J42" s="551">
        <f>SUM(G42,D42)</f>
        <v>51</v>
      </c>
      <c r="K42" s="551">
        <f t="shared" ref="K42:L56" si="13">SUM(H42,E42)</f>
        <v>24</v>
      </c>
      <c r="L42" s="551">
        <f t="shared" si="13"/>
        <v>75</v>
      </c>
      <c r="M42" s="1260"/>
      <c r="N42" s="1181" t="s">
        <v>803</v>
      </c>
      <c r="O42" s="3443"/>
    </row>
    <row r="43" spans="1:15" ht="23.25" customHeight="1">
      <c r="A43" s="2835"/>
      <c r="B43" s="1053" t="s">
        <v>376</v>
      </c>
      <c r="C43" s="1052" t="s">
        <v>396</v>
      </c>
      <c r="D43" s="465">
        <v>79</v>
      </c>
      <c r="E43" s="465">
        <v>21</v>
      </c>
      <c r="F43" s="465">
        <v>100</v>
      </c>
      <c r="G43" s="465">
        <v>0</v>
      </c>
      <c r="H43" s="465">
        <v>0</v>
      </c>
      <c r="I43" s="465">
        <v>0</v>
      </c>
      <c r="J43" s="465">
        <f>SUM(G43,D43)</f>
        <v>79</v>
      </c>
      <c r="K43" s="465">
        <f t="shared" si="13"/>
        <v>21</v>
      </c>
      <c r="L43" s="465">
        <f t="shared" si="13"/>
        <v>100</v>
      </c>
      <c r="M43" s="438" t="s">
        <v>668</v>
      </c>
      <c r="N43" s="659" t="s">
        <v>704</v>
      </c>
      <c r="O43" s="3443"/>
    </row>
    <row r="44" spans="1:15" ht="35.25" customHeight="1">
      <c r="A44" s="2835"/>
      <c r="B44" s="1053" t="s">
        <v>399</v>
      </c>
      <c r="C44" s="1052" t="s">
        <v>370</v>
      </c>
      <c r="D44" s="465">
        <v>57</v>
      </c>
      <c r="E44" s="465">
        <v>31</v>
      </c>
      <c r="F44" s="465">
        <v>88</v>
      </c>
      <c r="G44" s="465">
        <v>0</v>
      </c>
      <c r="H44" s="465">
        <v>0</v>
      </c>
      <c r="I44" s="465">
        <v>0</v>
      </c>
      <c r="J44" s="465">
        <f t="shared" ref="J44:J56" si="14">SUM(G44,D44)</f>
        <v>57</v>
      </c>
      <c r="K44" s="465">
        <f t="shared" si="13"/>
        <v>31</v>
      </c>
      <c r="L44" s="465">
        <f t="shared" si="13"/>
        <v>88</v>
      </c>
      <c r="M44" s="539" t="s">
        <v>811</v>
      </c>
      <c r="N44" s="723" t="s">
        <v>850</v>
      </c>
      <c r="O44" s="3443"/>
    </row>
    <row r="45" spans="1:15" ht="23.25" customHeight="1">
      <c r="A45" s="2835"/>
      <c r="B45" s="1053" t="s">
        <v>261</v>
      </c>
      <c r="C45" s="1052" t="s">
        <v>366</v>
      </c>
      <c r="D45" s="465">
        <v>185</v>
      </c>
      <c r="E45" s="465">
        <v>6</v>
      </c>
      <c r="F45" s="465">
        <v>191</v>
      </c>
      <c r="G45" s="465">
        <v>0</v>
      </c>
      <c r="H45" s="465">
        <v>0</v>
      </c>
      <c r="I45" s="465">
        <v>0</v>
      </c>
      <c r="J45" s="465">
        <f t="shared" si="14"/>
        <v>185</v>
      </c>
      <c r="K45" s="465">
        <f t="shared" si="13"/>
        <v>6</v>
      </c>
      <c r="L45" s="465">
        <f t="shared" si="13"/>
        <v>191</v>
      </c>
      <c r="M45" s="1527" t="s">
        <v>809</v>
      </c>
      <c r="N45" s="659" t="s">
        <v>703</v>
      </c>
      <c r="O45" s="3443"/>
    </row>
    <row r="46" spans="1:15" ht="19.5" customHeight="1">
      <c r="A46" s="2835"/>
      <c r="B46" s="1052" t="s">
        <v>362</v>
      </c>
      <c r="C46" s="1052"/>
      <c r="D46" s="465">
        <v>145</v>
      </c>
      <c r="E46" s="465">
        <v>34</v>
      </c>
      <c r="F46" s="465">
        <v>179</v>
      </c>
      <c r="G46" s="465">
        <v>0</v>
      </c>
      <c r="H46" s="465">
        <v>0</v>
      </c>
      <c r="I46" s="465">
        <v>0</v>
      </c>
      <c r="J46" s="465">
        <f t="shared" si="14"/>
        <v>145</v>
      </c>
      <c r="K46" s="465">
        <f t="shared" si="13"/>
        <v>34</v>
      </c>
      <c r="L46" s="465">
        <f t="shared" si="13"/>
        <v>179</v>
      </c>
      <c r="M46" s="1237"/>
      <c r="N46" s="659" t="s">
        <v>645</v>
      </c>
      <c r="O46" s="3443"/>
    </row>
    <row r="47" spans="1:15" ht="34.5" customHeight="1">
      <c r="A47" s="2835"/>
      <c r="B47" s="1053" t="s">
        <v>1348</v>
      </c>
      <c r="C47" s="1052" t="s">
        <v>374</v>
      </c>
      <c r="D47" s="465">
        <v>41</v>
      </c>
      <c r="E47" s="465">
        <v>47</v>
      </c>
      <c r="F47" s="465">
        <v>88</v>
      </c>
      <c r="G47" s="465">
        <v>0</v>
      </c>
      <c r="H47" s="465">
        <v>0</v>
      </c>
      <c r="I47" s="465">
        <v>0</v>
      </c>
      <c r="J47" s="465">
        <f t="shared" si="14"/>
        <v>41</v>
      </c>
      <c r="K47" s="465">
        <f t="shared" si="13"/>
        <v>47</v>
      </c>
      <c r="L47" s="465">
        <f t="shared" si="13"/>
        <v>88</v>
      </c>
      <c r="M47" s="539" t="s">
        <v>814</v>
      </c>
      <c r="N47" s="723" t="s">
        <v>813</v>
      </c>
      <c r="O47" s="3443"/>
    </row>
    <row r="48" spans="1:15" ht="22.5" customHeight="1">
      <c r="A48" s="2835"/>
      <c r="B48" s="1052" t="s">
        <v>381</v>
      </c>
      <c r="C48" s="1052"/>
      <c r="D48" s="465">
        <v>15</v>
      </c>
      <c r="E48" s="465">
        <v>28</v>
      </c>
      <c r="F48" s="465">
        <v>43</v>
      </c>
      <c r="G48" s="465">
        <v>0</v>
      </c>
      <c r="H48" s="465">
        <v>0</v>
      </c>
      <c r="I48" s="465">
        <v>0</v>
      </c>
      <c r="J48" s="465">
        <f t="shared" si="14"/>
        <v>15</v>
      </c>
      <c r="K48" s="465">
        <f t="shared" si="13"/>
        <v>28</v>
      </c>
      <c r="L48" s="465">
        <f t="shared" si="13"/>
        <v>43</v>
      </c>
      <c r="M48" s="1237"/>
      <c r="N48" s="659" t="s">
        <v>819</v>
      </c>
      <c r="O48" s="3443"/>
    </row>
    <row r="49" spans="1:15" ht="22.5" customHeight="1">
      <c r="A49" s="2835"/>
      <c r="B49" s="1052" t="s">
        <v>84</v>
      </c>
      <c r="C49" s="1052"/>
      <c r="D49" s="465">
        <v>54</v>
      </c>
      <c r="E49" s="465">
        <v>70</v>
      </c>
      <c r="F49" s="465">
        <v>124</v>
      </c>
      <c r="G49" s="465">
        <v>0</v>
      </c>
      <c r="H49" s="465">
        <v>0</v>
      </c>
      <c r="I49" s="465">
        <v>0</v>
      </c>
      <c r="J49" s="465">
        <f t="shared" si="14"/>
        <v>54</v>
      </c>
      <c r="K49" s="465">
        <f t="shared" si="13"/>
        <v>70</v>
      </c>
      <c r="L49" s="465">
        <f t="shared" si="13"/>
        <v>124</v>
      </c>
      <c r="M49" s="1237"/>
      <c r="N49" s="659" t="s">
        <v>532</v>
      </c>
      <c r="O49" s="3443"/>
    </row>
    <row r="50" spans="1:15" ht="22.5" customHeight="1">
      <c r="A50" s="2835"/>
      <c r="B50" s="1052" t="s">
        <v>1349</v>
      </c>
      <c r="C50" s="1052"/>
      <c r="D50" s="465">
        <v>36</v>
      </c>
      <c r="E50" s="465">
        <v>60</v>
      </c>
      <c r="F50" s="465">
        <v>96</v>
      </c>
      <c r="G50" s="465">
        <v>0</v>
      </c>
      <c r="H50" s="465">
        <v>0</v>
      </c>
      <c r="I50" s="465">
        <v>0</v>
      </c>
      <c r="J50" s="465">
        <f t="shared" si="14"/>
        <v>36</v>
      </c>
      <c r="K50" s="465">
        <f t="shared" si="13"/>
        <v>60</v>
      </c>
      <c r="L50" s="465">
        <f t="shared" si="13"/>
        <v>96</v>
      </c>
      <c r="M50" s="1237"/>
      <c r="N50" s="659" t="s">
        <v>842</v>
      </c>
      <c r="O50" s="3443"/>
    </row>
    <row r="51" spans="1:15" ht="22.5" customHeight="1">
      <c r="A51" s="2835"/>
      <c r="B51" s="1052" t="s">
        <v>395</v>
      </c>
      <c r="C51" s="1052"/>
      <c r="D51" s="465">
        <v>76</v>
      </c>
      <c r="E51" s="465">
        <v>97</v>
      </c>
      <c r="F51" s="465">
        <v>173</v>
      </c>
      <c r="G51" s="465">
        <v>0</v>
      </c>
      <c r="H51" s="465">
        <v>0</v>
      </c>
      <c r="I51" s="465">
        <v>0</v>
      </c>
      <c r="J51" s="465">
        <f t="shared" si="14"/>
        <v>76</v>
      </c>
      <c r="K51" s="465">
        <f t="shared" si="13"/>
        <v>97</v>
      </c>
      <c r="L51" s="465">
        <f t="shared" si="13"/>
        <v>173</v>
      </c>
      <c r="M51" s="1237"/>
      <c r="N51" s="659" t="s">
        <v>844</v>
      </c>
      <c r="O51" s="3443"/>
    </row>
    <row r="52" spans="1:15" ht="22.5" customHeight="1">
      <c r="A52" s="2835"/>
      <c r="B52" s="1052" t="s">
        <v>1350</v>
      </c>
      <c r="C52" s="1052"/>
      <c r="D52" s="465">
        <v>6</v>
      </c>
      <c r="E52" s="465">
        <v>35</v>
      </c>
      <c r="F52" s="465">
        <v>41</v>
      </c>
      <c r="G52" s="465">
        <v>0</v>
      </c>
      <c r="H52" s="465">
        <v>0</v>
      </c>
      <c r="I52" s="465">
        <v>0</v>
      </c>
      <c r="J52" s="465">
        <f t="shared" si="14"/>
        <v>6</v>
      </c>
      <c r="K52" s="465">
        <f t="shared" si="13"/>
        <v>35</v>
      </c>
      <c r="L52" s="465">
        <f t="shared" si="13"/>
        <v>41</v>
      </c>
      <c r="M52" s="1237"/>
      <c r="N52" s="659" t="s">
        <v>1351</v>
      </c>
      <c r="O52" s="3443"/>
    </row>
    <row r="53" spans="1:15" s="65" customFormat="1" ht="22.5" customHeight="1">
      <c r="A53" s="2835"/>
      <c r="B53" s="1052" t="s">
        <v>351</v>
      </c>
      <c r="C53" s="1052"/>
      <c r="D53" s="465">
        <v>10</v>
      </c>
      <c r="E53" s="465">
        <v>33</v>
      </c>
      <c r="F53" s="465">
        <v>43</v>
      </c>
      <c r="G53" s="465">
        <v>0</v>
      </c>
      <c r="H53" s="465">
        <v>0</v>
      </c>
      <c r="I53" s="465">
        <v>0</v>
      </c>
      <c r="J53" s="465">
        <f t="shared" si="14"/>
        <v>10</v>
      </c>
      <c r="K53" s="465">
        <f t="shared" si="13"/>
        <v>33</v>
      </c>
      <c r="L53" s="465">
        <f t="shared" si="13"/>
        <v>43</v>
      </c>
      <c r="M53" s="1237"/>
      <c r="N53" s="659" t="s">
        <v>482</v>
      </c>
      <c r="O53" s="3443"/>
    </row>
    <row r="54" spans="1:15" ht="22.5" customHeight="1">
      <c r="A54" s="2835"/>
      <c r="B54" s="1052" t="s">
        <v>1352</v>
      </c>
      <c r="C54" s="1052"/>
      <c r="D54" s="465">
        <v>1</v>
      </c>
      <c r="E54" s="465">
        <v>59</v>
      </c>
      <c r="F54" s="465">
        <v>60</v>
      </c>
      <c r="G54" s="465">
        <v>0</v>
      </c>
      <c r="H54" s="465">
        <v>0</v>
      </c>
      <c r="I54" s="465">
        <v>0</v>
      </c>
      <c r="J54" s="465">
        <f t="shared" si="14"/>
        <v>1</v>
      </c>
      <c r="K54" s="465">
        <f t="shared" si="13"/>
        <v>59</v>
      </c>
      <c r="L54" s="465">
        <f t="shared" si="13"/>
        <v>60</v>
      </c>
      <c r="M54" s="1237"/>
      <c r="N54" s="1250" t="s">
        <v>851</v>
      </c>
      <c r="O54" s="3443"/>
    </row>
    <row r="55" spans="1:15" ht="19.5" customHeight="1">
      <c r="A55" s="2835"/>
      <c r="B55" s="1052" t="s">
        <v>1353</v>
      </c>
      <c r="C55" s="1052"/>
      <c r="D55" s="465">
        <v>62</v>
      </c>
      <c r="E55" s="465">
        <v>82</v>
      </c>
      <c r="F55" s="465">
        <v>144</v>
      </c>
      <c r="G55" s="465">
        <v>0</v>
      </c>
      <c r="H55" s="465">
        <v>0</v>
      </c>
      <c r="I55" s="465">
        <v>0</v>
      </c>
      <c r="J55" s="465">
        <f t="shared" si="14"/>
        <v>62</v>
      </c>
      <c r="K55" s="465">
        <f t="shared" si="13"/>
        <v>82</v>
      </c>
      <c r="L55" s="465">
        <f t="shared" si="13"/>
        <v>144</v>
      </c>
      <c r="M55" s="1237"/>
      <c r="N55" s="1250" t="s">
        <v>1354</v>
      </c>
      <c r="O55" s="3443"/>
    </row>
    <row r="56" spans="1:15" ht="25.5" customHeight="1">
      <c r="A56" s="2835"/>
      <c r="B56" s="1059" t="s">
        <v>1355</v>
      </c>
      <c r="C56" s="1059"/>
      <c r="D56" s="607">
        <v>15</v>
      </c>
      <c r="E56" s="607">
        <v>1</v>
      </c>
      <c r="F56" s="607">
        <v>16</v>
      </c>
      <c r="G56" s="607">
        <v>0</v>
      </c>
      <c r="H56" s="607">
        <v>0</v>
      </c>
      <c r="I56" s="607">
        <v>0</v>
      </c>
      <c r="J56" s="607">
        <f t="shared" si="14"/>
        <v>15</v>
      </c>
      <c r="K56" s="607">
        <f t="shared" si="13"/>
        <v>1</v>
      </c>
      <c r="L56" s="607">
        <f t="shared" si="13"/>
        <v>16</v>
      </c>
      <c r="M56" s="1261"/>
      <c r="N56" s="726" t="s">
        <v>1734</v>
      </c>
      <c r="O56" s="3443"/>
    </row>
    <row r="57" spans="1:15" ht="22.5" customHeight="1" thickBot="1">
      <c r="A57" s="3135" t="s">
        <v>356</v>
      </c>
      <c r="B57" s="3135"/>
      <c r="C57" s="3135"/>
      <c r="D57" s="665">
        <f>SUM(D42:D56,D41)</f>
        <v>870</v>
      </c>
      <c r="E57" s="665">
        <f t="shared" ref="E57:L57" si="15">SUM(E42:E56,E41)</f>
        <v>664</v>
      </c>
      <c r="F57" s="665">
        <f t="shared" si="15"/>
        <v>1534</v>
      </c>
      <c r="G57" s="665">
        <f t="shared" si="15"/>
        <v>0</v>
      </c>
      <c r="H57" s="665">
        <f t="shared" si="15"/>
        <v>0</v>
      </c>
      <c r="I57" s="665">
        <f t="shared" si="15"/>
        <v>0</v>
      </c>
      <c r="J57" s="665">
        <f t="shared" si="15"/>
        <v>870</v>
      </c>
      <c r="K57" s="665">
        <f t="shared" si="15"/>
        <v>664</v>
      </c>
      <c r="L57" s="665">
        <f t="shared" si="15"/>
        <v>1534</v>
      </c>
      <c r="M57" s="2583"/>
      <c r="N57" s="2910" t="s">
        <v>2354</v>
      </c>
      <c r="O57" s="2910"/>
    </row>
    <row r="58" spans="1:15" ht="22.5" customHeight="1" thickTop="1">
      <c r="A58" s="1885"/>
      <c r="B58" s="1885"/>
      <c r="C58" s="1885"/>
      <c r="D58" s="70"/>
      <c r="E58" s="70"/>
      <c r="F58" s="70"/>
      <c r="G58" s="70"/>
      <c r="H58" s="70"/>
      <c r="I58" s="70"/>
      <c r="J58" s="70"/>
      <c r="K58" s="70"/>
      <c r="L58" s="70"/>
      <c r="M58" s="1262"/>
      <c r="N58" s="1263"/>
      <c r="O58" s="1263"/>
    </row>
    <row r="59" spans="1:15" ht="19.5" customHeight="1" thickBot="1">
      <c r="A59" s="2985" t="s">
        <v>2293</v>
      </c>
      <c r="B59" s="2985"/>
      <c r="C59" s="2270"/>
      <c r="D59" s="2270"/>
      <c r="E59" s="2270"/>
      <c r="F59" s="2270"/>
      <c r="G59" s="2270"/>
      <c r="H59" s="2270"/>
      <c r="I59" s="2270"/>
      <c r="J59" s="2270"/>
      <c r="K59" s="2270"/>
      <c r="L59" s="2270"/>
      <c r="M59" s="864"/>
      <c r="N59" s="864"/>
      <c r="O59" s="127" t="s">
        <v>2294</v>
      </c>
    </row>
    <row r="60" spans="1:15" ht="19.5" customHeight="1" thickTop="1">
      <c r="A60" s="2838" t="s">
        <v>311</v>
      </c>
      <c r="B60" s="2838" t="s">
        <v>54</v>
      </c>
      <c r="C60" s="2838" t="s">
        <v>55</v>
      </c>
      <c r="D60" s="2838" t="s">
        <v>45</v>
      </c>
      <c r="E60" s="2838"/>
      <c r="F60" s="2838"/>
      <c r="G60" s="2838" t="s">
        <v>46</v>
      </c>
      <c r="H60" s="2838"/>
      <c r="I60" s="2838"/>
      <c r="J60" s="2838" t="s">
        <v>47</v>
      </c>
      <c r="K60" s="2838"/>
      <c r="L60" s="2838"/>
      <c r="M60" s="2826" t="s">
        <v>503</v>
      </c>
      <c r="N60" s="2826" t="s">
        <v>509</v>
      </c>
      <c r="O60" s="2826" t="s">
        <v>808</v>
      </c>
    </row>
    <row r="61" spans="1:15" ht="19.5" customHeight="1">
      <c r="A61" s="2818"/>
      <c r="B61" s="2818"/>
      <c r="C61" s="2818"/>
      <c r="D61" s="2818" t="s">
        <v>1673</v>
      </c>
      <c r="E61" s="2818"/>
      <c r="F61" s="2818"/>
      <c r="G61" s="2818" t="s">
        <v>463</v>
      </c>
      <c r="H61" s="2818"/>
      <c r="I61" s="2818"/>
      <c r="J61" s="2818" t="s">
        <v>464</v>
      </c>
      <c r="K61" s="2818"/>
      <c r="L61" s="2818"/>
      <c r="M61" s="2827"/>
      <c r="N61" s="2827"/>
      <c r="O61" s="2827"/>
    </row>
    <row r="62" spans="1:15" ht="19.5" customHeight="1">
      <c r="A62" s="2818"/>
      <c r="B62" s="2818"/>
      <c r="C62" s="2818"/>
      <c r="D62" s="739" t="s">
        <v>931</v>
      </c>
      <c r="E62" s="739" t="s">
        <v>1126</v>
      </c>
      <c r="F62" s="1496" t="s">
        <v>954</v>
      </c>
      <c r="G62" s="739" t="s">
        <v>931</v>
      </c>
      <c r="H62" s="739" t="s">
        <v>1126</v>
      </c>
      <c r="I62" s="1496" t="s">
        <v>954</v>
      </c>
      <c r="J62" s="739" t="s">
        <v>931</v>
      </c>
      <c r="K62" s="739" t="s">
        <v>1126</v>
      </c>
      <c r="L62" s="1496" t="s">
        <v>954</v>
      </c>
      <c r="M62" s="2827"/>
      <c r="N62" s="2827"/>
      <c r="O62" s="2827"/>
    </row>
    <row r="63" spans="1:15" ht="19.5" customHeight="1" thickBot="1">
      <c r="A63" s="2837"/>
      <c r="B63" s="2837"/>
      <c r="C63" s="2837"/>
      <c r="D63" s="415" t="s">
        <v>934</v>
      </c>
      <c r="E63" s="415" t="s">
        <v>935</v>
      </c>
      <c r="F63" s="415" t="s">
        <v>936</v>
      </c>
      <c r="G63" s="415" t="s">
        <v>934</v>
      </c>
      <c r="H63" s="415" t="s">
        <v>935</v>
      </c>
      <c r="I63" s="415" t="s">
        <v>936</v>
      </c>
      <c r="J63" s="415" t="s">
        <v>934</v>
      </c>
      <c r="K63" s="415" t="s">
        <v>935</v>
      </c>
      <c r="L63" s="415" t="s">
        <v>936</v>
      </c>
      <c r="M63" s="2828"/>
      <c r="N63" s="2828"/>
      <c r="O63" s="2828"/>
    </row>
    <row r="64" spans="1:15" ht="25.5" customHeight="1">
      <c r="A64" s="2834" t="s">
        <v>1334</v>
      </c>
      <c r="B64" s="426" t="s">
        <v>380</v>
      </c>
      <c r="C64" s="426"/>
      <c r="D64" s="551">
        <v>90</v>
      </c>
      <c r="E64" s="551">
        <v>105</v>
      </c>
      <c r="F64" s="551">
        <v>195</v>
      </c>
      <c r="G64" s="551">
        <v>0</v>
      </c>
      <c r="H64" s="551">
        <v>0</v>
      </c>
      <c r="I64" s="551">
        <v>0</v>
      </c>
      <c r="J64" s="551">
        <f>SUM(G64,D64)</f>
        <v>90</v>
      </c>
      <c r="K64" s="551">
        <f t="shared" ref="K64:L75" si="16">SUM(H64,E64)</f>
        <v>105</v>
      </c>
      <c r="L64" s="551">
        <f t="shared" si="16"/>
        <v>195</v>
      </c>
      <c r="M64" s="1265"/>
      <c r="N64" s="1181" t="s">
        <v>818</v>
      </c>
      <c r="O64" s="3156" t="s">
        <v>1356</v>
      </c>
    </row>
    <row r="65" spans="1:15" ht="24.75" customHeight="1">
      <c r="A65" s="2835"/>
      <c r="B65" s="1052" t="s">
        <v>394</v>
      </c>
      <c r="C65" s="1052"/>
      <c r="D65" s="465">
        <v>108</v>
      </c>
      <c r="E65" s="465">
        <v>99</v>
      </c>
      <c r="F65" s="551">
        <v>207</v>
      </c>
      <c r="G65" s="551">
        <v>0</v>
      </c>
      <c r="H65" s="551">
        <v>0</v>
      </c>
      <c r="I65" s="551">
        <v>0</v>
      </c>
      <c r="J65" s="551">
        <f t="shared" ref="J65:J75" si="17">SUM(G65,D65)</f>
        <v>108</v>
      </c>
      <c r="K65" s="551">
        <f t="shared" si="16"/>
        <v>99</v>
      </c>
      <c r="L65" s="551">
        <f t="shared" si="16"/>
        <v>207</v>
      </c>
      <c r="M65" s="1250"/>
      <c r="N65" s="659" t="s">
        <v>842</v>
      </c>
      <c r="O65" s="3157"/>
    </row>
    <row r="66" spans="1:15" ht="27.75" customHeight="1">
      <c r="A66" s="2835"/>
      <c r="B66" s="1059" t="s">
        <v>1357</v>
      </c>
      <c r="C66" s="1052"/>
      <c r="D66" s="465">
        <v>132</v>
      </c>
      <c r="E66" s="465">
        <v>15</v>
      </c>
      <c r="F66" s="551">
        <v>147</v>
      </c>
      <c r="G66" s="551">
        <v>0</v>
      </c>
      <c r="H66" s="551">
        <v>0</v>
      </c>
      <c r="I66" s="551">
        <v>0</v>
      </c>
      <c r="J66" s="551">
        <f t="shared" si="17"/>
        <v>132</v>
      </c>
      <c r="K66" s="551">
        <f t="shared" si="16"/>
        <v>15</v>
      </c>
      <c r="L66" s="551">
        <f t="shared" si="16"/>
        <v>147</v>
      </c>
      <c r="M66" s="1250"/>
      <c r="N66" s="659" t="s">
        <v>1735</v>
      </c>
      <c r="O66" s="3157"/>
    </row>
    <row r="67" spans="1:15" ht="47.25" customHeight="1">
      <c r="A67" s="2835"/>
      <c r="B67" s="2804" t="s">
        <v>417</v>
      </c>
      <c r="C67" s="608" t="s">
        <v>1358</v>
      </c>
      <c r="D67" s="465">
        <v>11</v>
      </c>
      <c r="E67" s="465">
        <v>8</v>
      </c>
      <c r="F67" s="551">
        <v>19</v>
      </c>
      <c r="G67" s="551">
        <v>0</v>
      </c>
      <c r="H67" s="551">
        <v>0</v>
      </c>
      <c r="I67" s="551">
        <v>0</v>
      </c>
      <c r="J67" s="551">
        <f t="shared" si="17"/>
        <v>11</v>
      </c>
      <c r="K67" s="551">
        <f t="shared" si="16"/>
        <v>8</v>
      </c>
      <c r="L67" s="551">
        <f t="shared" si="16"/>
        <v>19</v>
      </c>
      <c r="M67" s="1079" t="s">
        <v>1359</v>
      </c>
      <c r="N67" s="1945" t="s">
        <v>817</v>
      </c>
      <c r="O67" s="3157"/>
    </row>
    <row r="68" spans="1:15" ht="29.25" customHeight="1">
      <c r="A68" s="2835"/>
      <c r="B68" s="2806"/>
      <c r="C68" s="1052" t="s">
        <v>1360</v>
      </c>
      <c r="D68" s="465">
        <v>4</v>
      </c>
      <c r="E68" s="465">
        <v>6</v>
      </c>
      <c r="F68" s="551">
        <v>10</v>
      </c>
      <c r="G68" s="551">
        <v>0</v>
      </c>
      <c r="H68" s="551">
        <v>0</v>
      </c>
      <c r="I68" s="551">
        <v>0</v>
      </c>
      <c r="J68" s="551">
        <f t="shared" si="17"/>
        <v>4</v>
      </c>
      <c r="K68" s="551">
        <f t="shared" si="16"/>
        <v>6</v>
      </c>
      <c r="L68" s="551">
        <f t="shared" si="16"/>
        <v>10</v>
      </c>
      <c r="M68" s="659" t="s">
        <v>1361</v>
      </c>
      <c r="N68" s="1946"/>
      <c r="O68" s="3157"/>
    </row>
    <row r="69" spans="1:15" ht="29.25" customHeight="1">
      <c r="A69" s="2835"/>
      <c r="B69" s="2825" t="s">
        <v>1808</v>
      </c>
      <c r="C69" s="2825"/>
      <c r="D69" s="465">
        <f>SUM(D67:D68)</f>
        <v>15</v>
      </c>
      <c r="E69" s="1891">
        <f t="shared" ref="E69:L69" si="18">SUM(E67:E68)</f>
        <v>14</v>
      </c>
      <c r="F69" s="1891">
        <f t="shared" si="18"/>
        <v>29</v>
      </c>
      <c r="G69" s="1891">
        <f t="shared" si="18"/>
        <v>0</v>
      </c>
      <c r="H69" s="1891">
        <f t="shared" si="18"/>
        <v>0</v>
      </c>
      <c r="I69" s="1891">
        <f t="shared" si="18"/>
        <v>0</v>
      </c>
      <c r="J69" s="1891">
        <f t="shared" si="18"/>
        <v>15</v>
      </c>
      <c r="K69" s="1891">
        <f t="shared" si="18"/>
        <v>14</v>
      </c>
      <c r="L69" s="1891">
        <f t="shared" si="18"/>
        <v>29</v>
      </c>
      <c r="M69" s="2771" t="s">
        <v>2349</v>
      </c>
      <c r="N69" s="2771"/>
      <c r="O69" s="3157"/>
    </row>
    <row r="70" spans="1:15" ht="27.75" customHeight="1">
      <c r="A70" s="2835"/>
      <c r="B70" s="2804" t="s">
        <v>376</v>
      </c>
      <c r="C70" s="1052" t="s">
        <v>396</v>
      </c>
      <c r="D70" s="465">
        <v>13</v>
      </c>
      <c r="E70" s="465">
        <v>3</v>
      </c>
      <c r="F70" s="465">
        <v>16</v>
      </c>
      <c r="G70" s="551">
        <v>0</v>
      </c>
      <c r="H70" s="551">
        <v>0</v>
      </c>
      <c r="I70" s="551">
        <v>0</v>
      </c>
      <c r="J70" s="551">
        <f t="shared" si="17"/>
        <v>13</v>
      </c>
      <c r="K70" s="551">
        <f t="shared" si="16"/>
        <v>3</v>
      </c>
      <c r="L70" s="551">
        <f t="shared" si="16"/>
        <v>16</v>
      </c>
      <c r="M70" s="659" t="s">
        <v>668</v>
      </c>
      <c r="N70" s="3440" t="s">
        <v>704</v>
      </c>
      <c r="O70" s="3157"/>
    </row>
    <row r="71" spans="1:15" ht="27.75" customHeight="1">
      <c r="A71" s="2835"/>
      <c r="B71" s="2806"/>
      <c r="C71" s="1052" t="s">
        <v>1038</v>
      </c>
      <c r="D71" s="465">
        <v>12</v>
      </c>
      <c r="E71" s="465">
        <v>1</v>
      </c>
      <c r="F71" s="465">
        <v>13</v>
      </c>
      <c r="G71" s="551">
        <v>0</v>
      </c>
      <c r="H71" s="551">
        <v>0</v>
      </c>
      <c r="I71" s="551">
        <v>0</v>
      </c>
      <c r="J71" s="551">
        <f t="shared" si="17"/>
        <v>12</v>
      </c>
      <c r="K71" s="551">
        <f t="shared" si="16"/>
        <v>1</v>
      </c>
      <c r="L71" s="551">
        <f t="shared" si="16"/>
        <v>13</v>
      </c>
      <c r="M71" s="659" t="s">
        <v>1736</v>
      </c>
      <c r="N71" s="3441"/>
      <c r="O71" s="3157"/>
    </row>
    <row r="72" spans="1:15" ht="27.75" customHeight="1">
      <c r="A72" s="2835"/>
      <c r="B72" s="2825" t="s">
        <v>1808</v>
      </c>
      <c r="C72" s="2825"/>
      <c r="D72" s="465">
        <f>SUM(D70:D71)</f>
        <v>25</v>
      </c>
      <c r="E72" s="1891">
        <f t="shared" ref="E72:L72" si="19">SUM(E70:E71)</f>
        <v>4</v>
      </c>
      <c r="F72" s="1891">
        <f t="shared" si="19"/>
        <v>29</v>
      </c>
      <c r="G72" s="1891">
        <f t="shared" si="19"/>
        <v>0</v>
      </c>
      <c r="H72" s="1891">
        <f t="shared" si="19"/>
        <v>0</v>
      </c>
      <c r="I72" s="1891">
        <f t="shared" si="19"/>
        <v>0</v>
      </c>
      <c r="J72" s="1891">
        <f t="shared" si="19"/>
        <v>25</v>
      </c>
      <c r="K72" s="1891">
        <f t="shared" si="19"/>
        <v>4</v>
      </c>
      <c r="L72" s="1891">
        <f t="shared" si="19"/>
        <v>29</v>
      </c>
      <c r="M72" s="2829" t="s">
        <v>2349</v>
      </c>
      <c r="N72" s="2829"/>
      <c r="O72" s="3157"/>
    </row>
    <row r="73" spans="1:15" ht="27.75" customHeight="1">
      <c r="A73" s="2835"/>
      <c r="B73" s="1052" t="s">
        <v>398</v>
      </c>
      <c r="C73" s="1052"/>
      <c r="D73" s="465">
        <v>50</v>
      </c>
      <c r="E73" s="465">
        <v>2</v>
      </c>
      <c r="F73" s="465">
        <v>52</v>
      </c>
      <c r="G73" s="551">
        <v>0</v>
      </c>
      <c r="H73" s="551">
        <v>0</v>
      </c>
      <c r="I73" s="551">
        <v>0</v>
      </c>
      <c r="J73" s="551">
        <f t="shared" si="17"/>
        <v>50</v>
      </c>
      <c r="K73" s="551">
        <f t="shared" si="16"/>
        <v>2</v>
      </c>
      <c r="L73" s="551">
        <f t="shared" si="16"/>
        <v>52</v>
      </c>
      <c r="M73" s="1250"/>
      <c r="N73" s="659" t="s">
        <v>703</v>
      </c>
      <c r="O73" s="3157"/>
    </row>
    <row r="74" spans="1:15" ht="27.75" customHeight="1">
      <c r="A74" s="2835"/>
      <c r="B74" s="2804" t="s">
        <v>397</v>
      </c>
      <c r="C74" s="1052" t="s">
        <v>371</v>
      </c>
      <c r="D74" s="465">
        <v>23</v>
      </c>
      <c r="E74" s="465">
        <v>0</v>
      </c>
      <c r="F74" s="465">
        <v>23</v>
      </c>
      <c r="G74" s="551">
        <v>0</v>
      </c>
      <c r="H74" s="551">
        <v>0</v>
      </c>
      <c r="I74" s="551">
        <v>0</v>
      </c>
      <c r="J74" s="551">
        <f t="shared" si="17"/>
        <v>23</v>
      </c>
      <c r="K74" s="551">
        <f t="shared" si="16"/>
        <v>0</v>
      </c>
      <c r="L74" s="551">
        <f t="shared" si="16"/>
        <v>23</v>
      </c>
      <c r="M74" s="659" t="s">
        <v>812</v>
      </c>
      <c r="N74" s="3028" t="s">
        <v>630</v>
      </c>
      <c r="O74" s="3157"/>
    </row>
    <row r="75" spans="1:15" ht="27.75" customHeight="1">
      <c r="A75" s="2835"/>
      <c r="B75" s="2806"/>
      <c r="C75" s="1052" t="s">
        <v>1362</v>
      </c>
      <c r="D75" s="465">
        <v>21</v>
      </c>
      <c r="E75" s="465">
        <v>7</v>
      </c>
      <c r="F75" s="465">
        <v>28</v>
      </c>
      <c r="G75" s="551">
        <v>0</v>
      </c>
      <c r="H75" s="551">
        <v>0</v>
      </c>
      <c r="I75" s="551">
        <v>0</v>
      </c>
      <c r="J75" s="551">
        <f t="shared" si="17"/>
        <v>21</v>
      </c>
      <c r="K75" s="551">
        <f t="shared" si="16"/>
        <v>7</v>
      </c>
      <c r="L75" s="551">
        <f t="shared" si="16"/>
        <v>28</v>
      </c>
      <c r="M75" s="659" t="s">
        <v>1363</v>
      </c>
      <c r="N75" s="3029"/>
      <c r="O75" s="3157"/>
    </row>
    <row r="76" spans="1:15" ht="27.75" customHeight="1">
      <c r="A76" s="2835"/>
      <c r="B76" s="2825" t="s">
        <v>302</v>
      </c>
      <c r="C76" s="2825"/>
      <c r="D76" s="465">
        <f>SUM(D74:D75)</f>
        <v>44</v>
      </c>
      <c r="E76" s="1891">
        <f t="shared" ref="E76:L76" si="20">SUM(E74:E75)</f>
        <v>7</v>
      </c>
      <c r="F76" s="1891">
        <f t="shared" si="20"/>
        <v>51</v>
      </c>
      <c r="G76" s="1891">
        <f t="shared" si="20"/>
        <v>0</v>
      </c>
      <c r="H76" s="1891">
        <f t="shared" si="20"/>
        <v>0</v>
      </c>
      <c r="I76" s="1891">
        <f t="shared" si="20"/>
        <v>0</v>
      </c>
      <c r="J76" s="1891">
        <f t="shared" si="20"/>
        <v>44</v>
      </c>
      <c r="K76" s="1891">
        <f t="shared" si="20"/>
        <v>7</v>
      </c>
      <c r="L76" s="1891">
        <f t="shared" si="20"/>
        <v>51</v>
      </c>
      <c r="M76" s="2771" t="s">
        <v>2349</v>
      </c>
      <c r="N76" s="2771"/>
      <c r="O76" s="3157"/>
    </row>
    <row r="77" spans="1:15" ht="27.75" customHeight="1">
      <c r="A77" s="2835"/>
      <c r="B77" s="2858" t="s">
        <v>402</v>
      </c>
      <c r="C77" s="1891" t="s">
        <v>402</v>
      </c>
      <c r="D77" s="1891">
        <v>2</v>
      </c>
      <c r="E77" s="1891">
        <v>0</v>
      </c>
      <c r="F77" s="1891">
        <v>2</v>
      </c>
      <c r="G77" s="1891">
        <v>0</v>
      </c>
      <c r="H77" s="1891">
        <v>0</v>
      </c>
      <c r="I77" s="1891">
        <v>0</v>
      </c>
      <c r="J77" s="1891">
        <f>SUM(G77,D77)</f>
        <v>2</v>
      </c>
      <c r="K77" s="1891">
        <f t="shared" ref="K77:L78" si="21">SUM(H77,E77)</f>
        <v>0</v>
      </c>
      <c r="L77" s="1891">
        <f t="shared" si="21"/>
        <v>2</v>
      </c>
      <c r="M77" s="1891" t="s">
        <v>849</v>
      </c>
      <c r="N77" s="1891" t="s">
        <v>849</v>
      </c>
      <c r="O77" s="3157"/>
    </row>
    <row r="78" spans="1:15" ht="27.75" customHeight="1">
      <c r="A78" s="2816"/>
      <c r="B78" s="2859"/>
      <c r="C78" s="2452" t="s">
        <v>1987</v>
      </c>
      <c r="D78" s="2452">
        <v>5</v>
      </c>
      <c r="E78" s="2452">
        <v>4</v>
      </c>
      <c r="F78" s="2452">
        <v>9</v>
      </c>
      <c r="G78" s="2452">
        <v>0</v>
      </c>
      <c r="H78" s="2452">
        <v>0</v>
      </c>
      <c r="I78" s="2452">
        <v>0</v>
      </c>
      <c r="J78" s="2452">
        <f>SUM(D78,G78)</f>
        <v>5</v>
      </c>
      <c r="K78" s="2452">
        <f>SUM(E78,H78)</f>
        <v>4</v>
      </c>
      <c r="L78" s="2452">
        <f t="shared" si="21"/>
        <v>9</v>
      </c>
      <c r="M78" s="2452"/>
      <c r="N78" s="2452" t="s">
        <v>2421</v>
      </c>
      <c r="O78" s="3029"/>
    </row>
    <row r="79" spans="1:15" ht="27.75" customHeight="1" thickBot="1">
      <c r="A79" s="3135" t="s">
        <v>356</v>
      </c>
      <c r="B79" s="3135"/>
      <c r="C79" s="665"/>
      <c r="D79" s="665">
        <f>SUM(D77:D78,D76,D73,D72,D69,D66,D65,D64)</f>
        <v>471</v>
      </c>
      <c r="E79" s="665">
        <f t="shared" ref="E79:L79" si="22">SUM(E77:E78,E76,E73,E72,E69,E66,E65,E64)</f>
        <v>250</v>
      </c>
      <c r="F79" s="665">
        <f t="shared" si="22"/>
        <v>721</v>
      </c>
      <c r="G79" s="665">
        <f t="shared" si="22"/>
        <v>0</v>
      </c>
      <c r="H79" s="665">
        <f t="shared" si="22"/>
        <v>0</v>
      </c>
      <c r="I79" s="665">
        <f t="shared" si="22"/>
        <v>0</v>
      </c>
      <c r="J79" s="665">
        <f t="shared" si="22"/>
        <v>471</v>
      </c>
      <c r="K79" s="665">
        <f t="shared" si="22"/>
        <v>250</v>
      </c>
      <c r="L79" s="665">
        <f t="shared" si="22"/>
        <v>721</v>
      </c>
      <c r="M79" s="2584"/>
      <c r="N79" s="3147" t="s">
        <v>1024</v>
      </c>
      <c r="O79" s="3147"/>
    </row>
    <row r="80" spans="1:15" ht="27.75" customHeight="1" thickTop="1">
      <c r="A80" s="1062"/>
      <c r="B80" s="1062"/>
      <c r="C80" s="70"/>
      <c r="D80" s="1050"/>
      <c r="E80" s="1050"/>
      <c r="F80" s="1050"/>
      <c r="G80" s="1050"/>
      <c r="H80" s="1050"/>
      <c r="I80" s="1050"/>
      <c r="J80" s="1050"/>
      <c r="K80" s="1050"/>
      <c r="L80" s="1050"/>
      <c r="M80" s="1266"/>
      <c r="N80" s="1266"/>
      <c r="O80" s="1266"/>
    </row>
    <row r="81" spans="1:15" ht="27.75" customHeight="1">
      <c r="A81" s="1062"/>
      <c r="B81" s="1062"/>
      <c r="C81" s="70"/>
      <c r="D81" s="1050"/>
      <c r="E81" s="1050"/>
      <c r="F81" s="1050"/>
      <c r="G81" s="1050"/>
      <c r="H81" s="1050"/>
      <c r="I81" s="1050"/>
      <c r="J81" s="1050"/>
      <c r="K81" s="1050"/>
      <c r="L81" s="1050"/>
      <c r="M81" s="1266"/>
      <c r="N81" s="1266"/>
      <c r="O81" s="1266"/>
    </row>
    <row r="82" spans="1:15" ht="27.75" customHeight="1" thickBot="1">
      <c r="A82" s="2985" t="s">
        <v>2293</v>
      </c>
      <c r="B82" s="2985"/>
      <c r="C82" s="2270"/>
      <c r="D82" s="2270"/>
      <c r="E82" s="2270"/>
      <c r="F82" s="2270"/>
      <c r="G82" s="2270"/>
      <c r="H82" s="2270"/>
      <c r="I82" s="2270"/>
      <c r="J82" s="2270"/>
      <c r="K82" s="2270"/>
      <c r="L82" s="2270"/>
      <c r="M82" s="864"/>
      <c r="N82" s="864"/>
      <c r="O82" s="127" t="s">
        <v>2294</v>
      </c>
    </row>
    <row r="83" spans="1:15" ht="27.75" customHeight="1" thickTop="1">
      <c r="A83" s="2838" t="s">
        <v>311</v>
      </c>
      <c r="B83" s="2838" t="s">
        <v>54</v>
      </c>
      <c r="C83" s="2838" t="s">
        <v>55</v>
      </c>
      <c r="D83" s="2838" t="s">
        <v>45</v>
      </c>
      <c r="E83" s="2838"/>
      <c r="F83" s="2838"/>
      <c r="G83" s="2838" t="s">
        <v>46</v>
      </c>
      <c r="H83" s="2838"/>
      <c r="I83" s="2838"/>
      <c r="J83" s="2838" t="s">
        <v>47</v>
      </c>
      <c r="K83" s="2838"/>
      <c r="L83" s="2838"/>
      <c r="M83" s="2826" t="s">
        <v>503</v>
      </c>
      <c r="N83" s="2826" t="s">
        <v>509</v>
      </c>
      <c r="O83" s="2826" t="s">
        <v>808</v>
      </c>
    </row>
    <row r="84" spans="1:15" ht="24" customHeight="1">
      <c r="A84" s="2818"/>
      <c r="B84" s="2818"/>
      <c r="C84" s="2818"/>
      <c r="D84" s="2818" t="s">
        <v>1673</v>
      </c>
      <c r="E84" s="2818"/>
      <c r="F84" s="2818"/>
      <c r="G84" s="2818" t="s">
        <v>463</v>
      </c>
      <c r="H84" s="2818"/>
      <c r="I84" s="2818"/>
      <c r="J84" s="2818" t="s">
        <v>464</v>
      </c>
      <c r="K84" s="2818"/>
      <c r="L84" s="2818"/>
      <c r="M84" s="2827"/>
      <c r="N84" s="2827"/>
      <c r="O84" s="2827"/>
    </row>
    <row r="85" spans="1:15" ht="24" customHeight="1">
      <c r="A85" s="2818"/>
      <c r="B85" s="2818"/>
      <c r="C85" s="2818"/>
      <c r="D85" s="739" t="s">
        <v>931</v>
      </c>
      <c r="E85" s="739" t="s">
        <v>1126</v>
      </c>
      <c r="F85" s="1374" t="s">
        <v>954</v>
      </c>
      <c r="G85" s="739" t="s">
        <v>931</v>
      </c>
      <c r="H85" s="739" t="s">
        <v>1126</v>
      </c>
      <c r="I85" s="1374" t="s">
        <v>954</v>
      </c>
      <c r="J85" s="739" t="s">
        <v>931</v>
      </c>
      <c r="K85" s="739" t="s">
        <v>1126</v>
      </c>
      <c r="L85" s="1374" t="s">
        <v>954</v>
      </c>
      <c r="M85" s="2827"/>
      <c r="N85" s="2827"/>
      <c r="O85" s="2827"/>
    </row>
    <row r="86" spans="1:15" ht="25.5" customHeight="1" thickBot="1">
      <c r="A86" s="3439"/>
      <c r="B86" s="3439"/>
      <c r="C86" s="3439"/>
      <c r="D86" s="415" t="s">
        <v>934</v>
      </c>
      <c r="E86" s="415" t="s">
        <v>935</v>
      </c>
      <c r="F86" s="415" t="s">
        <v>936</v>
      </c>
      <c r="G86" s="415" t="s">
        <v>934</v>
      </c>
      <c r="H86" s="415" t="s">
        <v>935</v>
      </c>
      <c r="I86" s="415" t="s">
        <v>936</v>
      </c>
      <c r="J86" s="415" t="s">
        <v>934</v>
      </c>
      <c r="K86" s="415" t="s">
        <v>935</v>
      </c>
      <c r="L86" s="415" t="s">
        <v>936</v>
      </c>
      <c r="M86" s="3437"/>
      <c r="N86" s="3437"/>
      <c r="O86" s="3437"/>
    </row>
    <row r="87" spans="1:15" ht="27.75" customHeight="1" thickTop="1">
      <c r="A87" s="3434" t="s">
        <v>1336</v>
      </c>
      <c r="B87" s="1052" t="s">
        <v>362</v>
      </c>
      <c r="C87" s="610" t="s">
        <v>362</v>
      </c>
      <c r="D87" s="465">
        <v>104</v>
      </c>
      <c r="E87" s="465">
        <v>13</v>
      </c>
      <c r="F87" s="465">
        <v>117</v>
      </c>
      <c r="G87" s="465">
        <v>0</v>
      </c>
      <c r="H87" s="465">
        <v>0</v>
      </c>
      <c r="I87" s="465">
        <v>0</v>
      </c>
      <c r="J87" s="465">
        <f>SUM(G87,D87)</f>
        <v>104</v>
      </c>
      <c r="K87" s="465">
        <f t="shared" ref="K87:L90" si="23">SUM(H87,E87)</f>
        <v>13</v>
      </c>
      <c r="L87" s="465">
        <f t="shared" si="23"/>
        <v>117</v>
      </c>
      <c r="M87" s="1674" t="s">
        <v>645</v>
      </c>
      <c r="N87" s="1267" t="s">
        <v>645</v>
      </c>
      <c r="O87" s="1950" t="s">
        <v>1364</v>
      </c>
    </row>
    <row r="88" spans="1:15" ht="27.75" customHeight="1">
      <c r="A88" s="2808"/>
      <c r="B88" s="1052" t="s">
        <v>376</v>
      </c>
      <c r="C88" s="1051" t="s">
        <v>396</v>
      </c>
      <c r="D88" s="465">
        <v>42</v>
      </c>
      <c r="E88" s="465">
        <v>1</v>
      </c>
      <c r="F88" s="465">
        <v>43</v>
      </c>
      <c r="G88" s="465">
        <v>0</v>
      </c>
      <c r="H88" s="465">
        <v>0</v>
      </c>
      <c r="I88" s="465">
        <v>0</v>
      </c>
      <c r="J88" s="465">
        <f t="shared" ref="J88:J90" si="24">SUM(G88,D88)</f>
        <v>42</v>
      </c>
      <c r="K88" s="465">
        <f t="shared" si="23"/>
        <v>1</v>
      </c>
      <c r="L88" s="465">
        <f t="shared" si="23"/>
        <v>43</v>
      </c>
      <c r="M88" s="1627" t="s">
        <v>668</v>
      </c>
      <c r="N88" s="1317" t="s">
        <v>704</v>
      </c>
      <c r="O88" s="1947"/>
    </row>
    <row r="89" spans="1:15" ht="27.75" customHeight="1">
      <c r="A89" s="2808"/>
      <c r="B89" s="1052" t="s">
        <v>84</v>
      </c>
      <c r="C89" s="1052"/>
      <c r="D89" s="465">
        <v>162</v>
      </c>
      <c r="E89" s="465">
        <v>123</v>
      </c>
      <c r="F89" s="465">
        <v>285</v>
      </c>
      <c r="G89" s="465">
        <v>0</v>
      </c>
      <c r="H89" s="465">
        <v>0</v>
      </c>
      <c r="I89" s="465">
        <v>0</v>
      </c>
      <c r="J89" s="465">
        <f t="shared" si="24"/>
        <v>162</v>
      </c>
      <c r="K89" s="465">
        <f t="shared" si="23"/>
        <v>123</v>
      </c>
      <c r="L89" s="465">
        <f t="shared" si="23"/>
        <v>285</v>
      </c>
      <c r="M89" s="1267"/>
      <c r="N89" s="1317" t="s">
        <v>532</v>
      </c>
      <c r="O89" s="1947"/>
    </row>
    <row r="90" spans="1:15" ht="27.75" customHeight="1">
      <c r="A90" s="2809"/>
      <c r="B90" s="1052" t="s">
        <v>386</v>
      </c>
      <c r="C90" s="1052"/>
      <c r="D90" s="465">
        <v>191</v>
      </c>
      <c r="E90" s="465">
        <v>55</v>
      </c>
      <c r="F90" s="465">
        <v>246</v>
      </c>
      <c r="G90" s="465">
        <v>0</v>
      </c>
      <c r="H90" s="465">
        <v>0</v>
      </c>
      <c r="I90" s="465">
        <v>0</v>
      </c>
      <c r="J90" s="465">
        <f t="shared" si="24"/>
        <v>191</v>
      </c>
      <c r="K90" s="465">
        <f t="shared" si="23"/>
        <v>55</v>
      </c>
      <c r="L90" s="465">
        <f t="shared" si="23"/>
        <v>246</v>
      </c>
      <c r="M90" s="1267"/>
      <c r="N90" s="1317" t="s">
        <v>1365</v>
      </c>
      <c r="O90" s="1951"/>
    </row>
    <row r="91" spans="1:15" ht="24.75" customHeight="1">
      <c r="A91" s="2825" t="s">
        <v>356</v>
      </c>
      <c r="B91" s="2825"/>
      <c r="C91" s="465"/>
      <c r="D91" s="465">
        <f>SUM(D87:D90)</f>
        <v>499</v>
      </c>
      <c r="E91" s="465">
        <f t="shared" ref="E91:L91" si="25">SUM(E87:E90)</f>
        <v>192</v>
      </c>
      <c r="F91" s="465">
        <f t="shared" ref="F91" si="26">SUM(D91:E91)</f>
        <v>691</v>
      </c>
      <c r="G91" s="465">
        <f t="shared" si="25"/>
        <v>0</v>
      </c>
      <c r="H91" s="465">
        <f t="shared" si="25"/>
        <v>0</v>
      </c>
      <c r="I91" s="465">
        <f t="shared" si="25"/>
        <v>0</v>
      </c>
      <c r="J91" s="465">
        <f t="shared" si="25"/>
        <v>499</v>
      </c>
      <c r="K91" s="465">
        <f t="shared" si="25"/>
        <v>192</v>
      </c>
      <c r="L91" s="465">
        <f t="shared" si="25"/>
        <v>691</v>
      </c>
      <c r="M91" s="1272"/>
      <c r="N91" s="2829" t="s">
        <v>2354</v>
      </c>
      <c r="O91" s="2829"/>
    </row>
    <row r="92" spans="1:15" ht="27.75" customHeight="1">
      <c r="A92" s="3435" t="s">
        <v>1338</v>
      </c>
      <c r="B92" s="1052" t="s">
        <v>84</v>
      </c>
      <c r="C92" s="1052"/>
      <c r="D92" s="465">
        <v>24</v>
      </c>
      <c r="E92" s="465">
        <v>22</v>
      </c>
      <c r="F92" s="465">
        <v>46</v>
      </c>
      <c r="G92" s="465">
        <v>0</v>
      </c>
      <c r="H92" s="465">
        <v>0</v>
      </c>
      <c r="I92" s="465">
        <v>0</v>
      </c>
      <c r="J92" s="465">
        <f>SUM(G92,D92)</f>
        <v>24</v>
      </c>
      <c r="K92" s="465">
        <f t="shared" ref="K92:L94" si="27">SUM(H92,E92)</f>
        <v>22</v>
      </c>
      <c r="L92" s="465">
        <f t="shared" si="27"/>
        <v>46</v>
      </c>
      <c r="M92" s="1273"/>
      <c r="N92" s="1083" t="s">
        <v>532</v>
      </c>
      <c r="O92" s="3028" t="s">
        <v>1366</v>
      </c>
    </row>
    <row r="93" spans="1:15" ht="37.5" customHeight="1">
      <c r="A93" s="2808"/>
      <c r="B93" s="1052" t="s">
        <v>378</v>
      </c>
      <c r="C93" s="1052"/>
      <c r="D93" s="465">
        <v>11</v>
      </c>
      <c r="E93" s="465">
        <v>7</v>
      </c>
      <c r="F93" s="465">
        <v>18</v>
      </c>
      <c r="G93" s="465">
        <v>0</v>
      </c>
      <c r="H93" s="465">
        <v>0</v>
      </c>
      <c r="I93" s="465">
        <v>0</v>
      </c>
      <c r="J93" s="465">
        <f t="shared" ref="J93:J94" si="28">SUM(G93,D93)</f>
        <v>11</v>
      </c>
      <c r="K93" s="465">
        <f t="shared" si="27"/>
        <v>7</v>
      </c>
      <c r="L93" s="465">
        <f t="shared" si="27"/>
        <v>18</v>
      </c>
      <c r="M93" s="1273"/>
      <c r="N93" s="1083" t="s">
        <v>758</v>
      </c>
      <c r="O93" s="3157"/>
    </row>
    <row r="94" spans="1:15" ht="41.25" customHeight="1">
      <c r="A94" s="2809"/>
      <c r="B94" s="1059" t="s">
        <v>381</v>
      </c>
      <c r="C94" s="1059"/>
      <c r="D94" s="607">
        <v>11</v>
      </c>
      <c r="E94" s="607">
        <v>9</v>
      </c>
      <c r="F94" s="607">
        <v>20</v>
      </c>
      <c r="G94" s="607">
        <v>0</v>
      </c>
      <c r="H94" s="607">
        <v>0</v>
      </c>
      <c r="I94" s="607">
        <v>0</v>
      </c>
      <c r="J94" s="607">
        <f t="shared" si="28"/>
        <v>11</v>
      </c>
      <c r="K94" s="607">
        <f t="shared" si="27"/>
        <v>9</v>
      </c>
      <c r="L94" s="607">
        <f t="shared" si="27"/>
        <v>20</v>
      </c>
      <c r="M94" s="1274"/>
      <c r="N94" s="1268" t="s">
        <v>819</v>
      </c>
      <c r="O94" s="3029"/>
    </row>
    <row r="95" spans="1:15" ht="27.75" customHeight="1">
      <c r="A95" s="2825" t="s">
        <v>356</v>
      </c>
      <c r="B95" s="2825"/>
      <c r="C95" s="465"/>
      <c r="D95" s="465">
        <f t="shared" ref="D95:L95" si="29">SUM(D92:D94)</f>
        <v>46</v>
      </c>
      <c r="E95" s="465">
        <f t="shared" si="29"/>
        <v>38</v>
      </c>
      <c r="F95" s="465">
        <f t="shared" si="29"/>
        <v>84</v>
      </c>
      <c r="G95" s="465">
        <f t="shared" si="29"/>
        <v>0</v>
      </c>
      <c r="H95" s="465">
        <f t="shared" si="29"/>
        <v>0</v>
      </c>
      <c r="I95" s="465">
        <f t="shared" si="29"/>
        <v>0</v>
      </c>
      <c r="J95" s="465">
        <f t="shared" si="29"/>
        <v>46</v>
      </c>
      <c r="K95" s="465">
        <f t="shared" si="29"/>
        <v>38</v>
      </c>
      <c r="L95" s="465">
        <f t="shared" si="29"/>
        <v>84</v>
      </c>
      <c r="M95" s="554"/>
      <c r="N95" s="2886" t="s">
        <v>2354</v>
      </c>
      <c r="O95" s="2886"/>
    </row>
    <row r="96" spans="1:15" ht="27.75" customHeight="1">
      <c r="A96" s="2825" t="s">
        <v>1367</v>
      </c>
      <c r="B96" s="2825"/>
      <c r="C96" s="551"/>
      <c r="D96" s="551">
        <f t="shared" ref="D96:L96" si="30">SUM(D95,D91,D79,D57,D31)</f>
        <v>2083</v>
      </c>
      <c r="E96" s="551">
        <f t="shared" si="30"/>
        <v>1274</v>
      </c>
      <c r="F96" s="551">
        <f t="shared" si="30"/>
        <v>3357</v>
      </c>
      <c r="G96" s="551">
        <f t="shared" si="30"/>
        <v>0</v>
      </c>
      <c r="H96" s="551">
        <f t="shared" si="30"/>
        <v>0</v>
      </c>
      <c r="I96" s="551">
        <f t="shared" si="30"/>
        <v>0</v>
      </c>
      <c r="J96" s="551">
        <f t="shared" si="30"/>
        <v>2083</v>
      </c>
      <c r="K96" s="551">
        <f t="shared" si="30"/>
        <v>1274</v>
      </c>
      <c r="L96" s="551">
        <f t="shared" si="30"/>
        <v>3357</v>
      </c>
      <c r="M96" s="1275"/>
      <c r="N96" s="2886" t="s">
        <v>2355</v>
      </c>
      <c r="O96" s="2886"/>
    </row>
    <row r="97" spans="1:15" ht="47.25" customHeight="1">
      <c r="A97" s="2815" t="s">
        <v>1340</v>
      </c>
      <c r="B97" s="426" t="s">
        <v>1368</v>
      </c>
      <c r="C97" s="426"/>
      <c r="D97" s="551">
        <v>15</v>
      </c>
      <c r="E97" s="551">
        <v>7</v>
      </c>
      <c r="F97" s="551">
        <v>22</v>
      </c>
      <c r="G97" s="551">
        <v>0</v>
      </c>
      <c r="H97" s="551">
        <v>0</v>
      </c>
      <c r="I97" s="551">
        <v>0</v>
      </c>
      <c r="J97" s="551">
        <f>SUM(G97,D97)</f>
        <v>15</v>
      </c>
      <c r="K97" s="551">
        <f t="shared" ref="K97:L98" si="31">SUM(H97,E97)</f>
        <v>7</v>
      </c>
      <c r="L97" s="551">
        <f t="shared" si="31"/>
        <v>22</v>
      </c>
      <c r="M97" s="1276"/>
      <c r="N97" s="1269" t="s">
        <v>1369</v>
      </c>
      <c r="O97" s="3028" t="s">
        <v>1370</v>
      </c>
    </row>
    <row r="98" spans="1:15" ht="35.25" customHeight="1">
      <c r="A98" s="2835"/>
      <c r="B98" s="1059" t="s">
        <v>87</v>
      </c>
      <c r="C98" s="1059"/>
      <c r="D98" s="607">
        <v>12</v>
      </c>
      <c r="E98" s="607">
        <v>14</v>
      </c>
      <c r="F98" s="70">
        <f>SUM(D98:E98)</f>
        <v>26</v>
      </c>
      <c r="G98" s="70">
        <v>0</v>
      </c>
      <c r="H98" s="70">
        <v>0</v>
      </c>
      <c r="I98" s="70">
        <v>0</v>
      </c>
      <c r="J98" s="70">
        <f>SUM(G98,D98)</f>
        <v>12</v>
      </c>
      <c r="K98" s="70">
        <f t="shared" si="31"/>
        <v>14</v>
      </c>
      <c r="L98" s="70">
        <f t="shared" si="31"/>
        <v>26</v>
      </c>
      <c r="M98" s="1274"/>
      <c r="N98" s="389" t="s">
        <v>529</v>
      </c>
      <c r="O98" s="3157"/>
    </row>
    <row r="99" spans="1:15" ht="27.75" customHeight="1" thickBot="1">
      <c r="A99" s="2817" t="s">
        <v>225</v>
      </c>
      <c r="B99" s="2817"/>
      <c r="C99" s="1466"/>
      <c r="D99" s="665">
        <f>SUM(D97:D98)</f>
        <v>27</v>
      </c>
      <c r="E99" s="665">
        <f t="shared" ref="E99:L99" si="32">SUM(E97:E98)</f>
        <v>21</v>
      </c>
      <c r="F99" s="665">
        <f t="shared" si="32"/>
        <v>48</v>
      </c>
      <c r="G99" s="665">
        <f t="shared" si="32"/>
        <v>0</v>
      </c>
      <c r="H99" s="665">
        <f t="shared" si="32"/>
        <v>0</v>
      </c>
      <c r="I99" s="665">
        <f t="shared" si="32"/>
        <v>0</v>
      </c>
      <c r="J99" s="665">
        <f t="shared" si="32"/>
        <v>27</v>
      </c>
      <c r="K99" s="665">
        <f t="shared" si="32"/>
        <v>21</v>
      </c>
      <c r="L99" s="665">
        <f t="shared" si="32"/>
        <v>48</v>
      </c>
      <c r="M99" s="2585"/>
      <c r="N99" s="2817" t="s">
        <v>2348</v>
      </c>
      <c r="O99" s="2817"/>
    </row>
    <row r="100" spans="1:15" ht="15.75" customHeight="1" thickTop="1">
      <c r="A100" s="2195"/>
      <c r="B100" s="2195"/>
      <c r="C100" s="2211"/>
      <c r="D100" s="70"/>
      <c r="E100" s="70"/>
      <c r="F100" s="70"/>
      <c r="G100" s="70"/>
      <c r="H100" s="70"/>
      <c r="I100" s="70"/>
      <c r="J100" s="70"/>
      <c r="K100" s="70"/>
      <c r="L100" s="70"/>
      <c r="M100" s="1270"/>
      <c r="N100" s="2195"/>
      <c r="O100" s="2195"/>
    </row>
    <row r="101" spans="1:15" ht="25.5" customHeight="1" thickBot="1">
      <c r="A101" s="2985" t="s">
        <v>2293</v>
      </c>
      <c r="B101" s="2985"/>
      <c r="C101" s="2270"/>
      <c r="D101" s="2270"/>
      <c r="E101" s="2270"/>
      <c r="F101" s="2270"/>
      <c r="G101" s="2270"/>
      <c r="H101" s="2270"/>
      <c r="I101" s="2270"/>
      <c r="J101" s="2270"/>
      <c r="K101" s="2270"/>
      <c r="L101" s="2270"/>
      <c r="M101" s="864"/>
      <c r="N101" s="864"/>
      <c r="O101" s="127" t="s">
        <v>2294</v>
      </c>
    </row>
    <row r="102" spans="1:15" ht="12.75" customHeight="1" thickTop="1">
      <c r="A102" s="2838" t="s">
        <v>311</v>
      </c>
      <c r="B102" s="2838" t="s">
        <v>54</v>
      </c>
      <c r="C102" s="2838" t="s">
        <v>55</v>
      </c>
      <c r="D102" s="2838" t="s">
        <v>45</v>
      </c>
      <c r="E102" s="2838"/>
      <c r="F102" s="2838"/>
      <c r="G102" s="2838" t="s">
        <v>46</v>
      </c>
      <c r="H102" s="2838"/>
      <c r="I102" s="2838"/>
      <c r="J102" s="2838" t="s">
        <v>47</v>
      </c>
      <c r="K102" s="2838"/>
      <c r="L102" s="2838"/>
      <c r="M102" s="2826" t="s">
        <v>503</v>
      </c>
      <c r="N102" s="2826" t="s">
        <v>509</v>
      </c>
      <c r="O102" s="2826" t="s">
        <v>808</v>
      </c>
    </row>
    <row r="103" spans="1:15" ht="21" customHeight="1">
      <c r="A103" s="2818"/>
      <c r="B103" s="2818"/>
      <c r="C103" s="2818"/>
      <c r="D103" s="2818" t="s">
        <v>1673</v>
      </c>
      <c r="E103" s="2818"/>
      <c r="F103" s="2818"/>
      <c r="G103" s="2818" t="s">
        <v>463</v>
      </c>
      <c r="H103" s="2818"/>
      <c r="I103" s="2818"/>
      <c r="J103" s="2818" t="s">
        <v>464</v>
      </c>
      <c r="K103" s="2818"/>
      <c r="L103" s="2818"/>
      <c r="M103" s="2827"/>
      <c r="N103" s="2827"/>
      <c r="O103" s="2827"/>
    </row>
    <row r="104" spans="1:15" ht="13.5" customHeight="1">
      <c r="A104" s="2818"/>
      <c r="B104" s="2818"/>
      <c r="C104" s="2818"/>
      <c r="D104" s="739" t="s">
        <v>931</v>
      </c>
      <c r="E104" s="739" t="s">
        <v>1126</v>
      </c>
      <c r="F104" s="1374" t="s">
        <v>954</v>
      </c>
      <c r="G104" s="739" t="s">
        <v>931</v>
      </c>
      <c r="H104" s="739" t="s">
        <v>1126</v>
      </c>
      <c r="I104" s="1374" t="s">
        <v>954</v>
      </c>
      <c r="J104" s="739" t="s">
        <v>931</v>
      </c>
      <c r="K104" s="739" t="s">
        <v>1126</v>
      </c>
      <c r="L104" s="1374" t="s">
        <v>954</v>
      </c>
      <c r="M104" s="2827"/>
      <c r="N104" s="2827"/>
      <c r="O104" s="2827"/>
    </row>
    <row r="105" spans="1:15" ht="21.75" customHeight="1" thickBot="1">
      <c r="A105" s="3439"/>
      <c r="B105" s="3439"/>
      <c r="C105" s="3439"/>
      <c r="D105" s="415" t="s">
        <v>934</v>
      </c>
      <c r="E105" s="415" t="s">
        <v>935</v>
      </c>
      <c r="F105" s="415" t="s">
        <v>936</v>
      </c>
      <c r="G105" s="415" t="s">
        <v>934</v>
      </c>
      <c r="H105" s="415" t="s">
        <v>935</v>
      </c>
      <c r="I105" s="415" t="s">
        <v>936</v>
      </c>
      <c r="J105" s="415" t="s">
        <v>934</v>
      </c>
      <c r="K105" s="415" t="s">
        <v>935</v>
      </c>
      <c r="L105" s="415" t="s">
        <v>936</v>
      </c>
      <c r="M105" s="3437"/>
      <c r="N105" s="3437"/>
      <c r="O105" s="3437"/>
    </row>
    <row r="106" spans="1:15" ht="28.5" customHeight="1" thickTop="1">
      <c r="A106" s="3434" t="s">
        <v>1371</v>
      </c>
      <c r="B106" s="1052" t="s">
        <v>1372</v>
      </c>
      <c r="C106" s="1052"/>
      <c r="D106" s="465">
        <v>5</v>
      </c>
      <c r="E106" s="465">
        <v>9</v>
      </c>
      <c r="F106" s="465">
        <v>14</v>
      </c>
      <c r="G106" s="465">
        <v>0</v>
      </c>
      <c r="H106" s="465">
        <v>0</v>
      </c>
      <c r="I106" s="465">
        <v>0</v>
      </c>
      <c r="J106" s="465">
        <f>SUM(G106,D106)</f>
        <v>5</v>
      </c>
      <c r="K106" s="465">
        <f t="shared" ref="K106:L110" si="33">SUM(H106,E106)</f>
        <v>9</v>
      </c>
      <c r="L106" s="465">
        <f t="shared" si="33"/>
        <v>14</v>
      </c>
      <c r="M106" s="1273"/>
      <c r="N106" s="1083" t="s">
        <v>1373</v>
      </c>
      <c r="O106" s="3438" t="s">
        <v>1374</v>
      </c>
    </row>
    <row r="107" spans="1:15" ht="36" customHeight="1">
      <c r="A107" s="2808"/>
      <c r="B107" s="1052" t="s">
        <v>1136</v>
      </c>
      <c r="C107" s="1052"/>
      <c r="D107" s="465">
        <v>13</v>
      </c>
      <c r="E107" s="465">
        <v>9</v>
      </c>
      <c r="F107" s="465">
        <v>22</v>
      </c>
      <c r="G107" s="465">
        <v>0</v>
      </c>
      <c r="H107" s="465">
        <v>0</v>
      </c>
      <c r="I107" s="465">
        <v>0</v>
      </c>
      <c r="J107" s="465">
        <f t="shared" ref="J107:J110" si="34">SUM(G107,D107)</f>
        <v>13</v>
      </c>
      <c r="K107" s="465">
        <f t="shared" si="33"/>
        <v>9</v>
      </c>
      <c r="L107" s="465">
        <f t="shared" si="33"/>
        <v>22</v>
      </c>
      <c r="M107" s="1273"/>
      <c r="N107" s="1083" t="s">
        <v>1375</v>
      </c>
      <c r="O107" s="3157"/>
    </row>
    <row r="108" spans="1:15" ht="30.75" customHeight="1">
      <c r="A108" s="2808"/>
      <c r="B108" s="1052" t="s">
        <v>1376</v>
      </c>
      <c r="C108" s="1052"/>
      <c r="D108" s="465">
        <v>23</v>
      </c>
      <c r="E108" s="465">
        <v>2</v>
      </c>
      <c r="F108" s="465">
        <v>25</v>
      </c>
      <c r="G108" s="465">
        <v>0</v>
      </c>
      <c r="H108" s="465">
        <v>0</v>
      </c>
      <c r="I108" s="465">
        <v>0</v>
      </c>
      <c r="J108" s="465">
        <f t="shared" si="34"/>
        <v>23</v>
      </c>
      <c r="K108" s="465">
        <f t="shared" si="33"/>
        <v>2</v>
      </c>
      <c r="L108" s="465">
        <f t="shared" si="33"/>
        <v>25</v>
      </c>
      <c r="M108" s="1273"/>
      <c r="N108" s="1083" t="s">
        <v>1377</v>
      </c>
      <c r="O108" s="3157"/>
    </row>
    <row r="109" spans="1:15" ht="34.5" customHeight="1">
      <c r="A109" s="2808"/>
      <c r="B109" s="1052" t="s">
        <v>1378</v>
      </c>
      <c r="C109" s="1052"/>
      <c r="D109" s="465">
        <v>12</v>
      </c>
      <c r="E109" s="465">
        <v>1</v>
      </c>
      <c r="F109" s="465">
        <v>13</v>
      </c>
      <c r="G109" s="465">
        <v>0</v>
      </c>
      <c r="H109" s="465">
        <v>0</v>
      </c>
      <c r="I109" s="465">
        <v>0</v>
      </c>
      <c r="J109" s="465">
        <f t="shared" si="34"/>
        <v>12</v>
      </c>
      <c r="K109" s="465">
        <f t="shared" si="33"/>
        <v>1</v>
      </c>
      <c r="L109" s="465">
        <f t="shared" si="33"/>
        <v>13</v>
      </c>
      <c r="M109" s="1273"/>
      <c r="N109" s="1083" t="s">
        <v>1379</v>
      </c>
      <c r="O109" s="3157"/>
    </row>
    <row r="110" spans="1:15" ht="42.75" customHeight="1">
      <c r="A110" s="2809"/>
      <c r="B110" s="1052" t="s">
        <v>135</v>
      </c>
      <c r="C110" s="1052"/>
      <c r="D110" s="465">
        <v>10</v>
      </c>
      <c r="E110" s="465">
        <v>4</v>
      </c>
      <c r="F110" s="465">
        <v>14</v>
      </c>
      <c r="G110" s="465">
        <v>0</v>
      </c>
      <c r="H110" s="465">
        <v>0</v>
      </c>
      <c r="I110" s="465">
        <v>0</v>
      </c>
      <c r="J110" s="465">
        <f t="shared" si="34"/>
        <v>10</v>
      </c>
      <c r="K110" s="465">
        <f t="shared" si="33"/>
        <v>4</v>
      </c>
      <c r="L110" s="465">
        <f t="shared" si="33"/>
        <v>14</v>
      </c>
      <c r="M110" s="1273"/>
      <c r="N110" s="1083" t="s">
        <v>610</v>
      </c>
      <c r="O110" s="3029"/>
    </row>
    <row r="111" spans="1:15" ht="20.25" customHeight="1">
      <c r="A111" s="2825" t="s">
        <v>225</v>
      </c>
      <c r="B111" s="2825"/>
      <c r="C111" s="465"/>
      <c r="D111" s="465">
        <f>SUM(D106:D110)</f>
        <v>63</v>
      </c>
      <c r="E111" s="465">
        <f t="shared" ref="E111:L111" si="35">SUM(E106:E110)</f>
        <v>25</v>
      </c>
      <c r="F111" s="465">
        <f t="shared" si="35"/>
        <v>88</v>
      </c>
      <c r="G111" s="465">
        <f t="shared" si="35"/>
        <v>0</v>
      </c>
      <c r="H111" s="465">
        <f t="shared" si="35"/>
        <v>0</v>
      </c>
      <c r="I111" s="465">
        <f t="shared" si="35"/>
        <v>0</v>
      </c>
      <c r="J111" s="465">
        <f t="shared" si="35"/>
        <v>63</v>
      </c>
      <c r="K111" s="465">
        <f t="shared" si="35"/>
        <v>25</v>
      </c>
      <c r="L111" s="465">
        <f t="shared" si="35"/>
        <v>88</v>
      </c>
      <c r="M111" s="1278"/>
      <c r="N111" s="2810" t="s">
        <v>2348</v>
      </c>
      <c r="O111" s="2810"/>
    </row>
    <row r="112" spans="1:15" ht="45" customHeight="1">
      <c r="A112" s="2815" t="s">
        <v>1344</v>
      </c>
      <c r="B112" s="1052" t="s">
        <v>1380</v>
      </c>
      <c r="C112" s="1052"/>
      <c r="D112" s="465">
        <v>16</v>
      </c>
      <c r="E112" s="465">
        <v>20</v>
      </c>
      <c r="F112" s="465">
        <v>36</v>
      </c>
      <c r="G112" s="465">
        <v>0</v>
      </c>
      <c r="H112" s="465">
        <v>0</v>
      </c>
      <c r="I112" s="465">
        <v>0</v>
      </c>
      <c r="J112" s="465">
        <f>SUM(G112,D112)</f>
        <v>16</v>
      </c>
      <c r="K112" s="465">
        <f t="shared" ref="K112:L118" si="36">SUM(H112,E112)</f>
        <v>20</v>
      </c>
      <c r="L112" s="465">
        <f t="shared" si="36"/>
        <v>36</v>
      </c>
      <c r="M112" s="1273"/>
      <c r="N112" s="1083" t="s">
        <v>1381</v>
      </c>
      <c r="O112" s="3028" t="s">
        <v>1382</v>
      </c>
    </row>
    <row r="113" spans="1:15" ht="42.75" customHeight="1">
      <c r="A113" s="2835"/>
      <c r="B113" s="1052" t="s">
        <v>1378</v>
      </c>
      <c r="C113" s="1052"/>
      <c r="D113" s="465">
        <v>14</v>
      </c>
      <c r="E113" s="465">
        <v>13</v>
      </c>
      <c r="F113" s="465">
        <v>27</v>
      </c>
      <c r="G113" s="465">
        <v>0</v>
      </c>
      <c r="H113" s="465">
        <v>0</v>
      </c>
      <c r="I113" s="465">
        <v>0</v>
      </c>
      <c r="J113" s="465">
        <f t="shared" ref="J113:J118" si="37">SUM(G113,D113)</f>
        <v>14</v>
      </c>
      <c r="K113" s="465">
        <f t="shared" si="36"/>
        <v>13</v>
      </c>
      <c r="L113" s="465">
        <f t="shared" si="36"/>
        <v>27</v>
      </c>
      <c r="M113" s="1273"/>
      <c r="N113" s="1083" t="s">
        <v>1379</v>
      </c>
      <c r="O113" s="3157"/>
    </row>
    <row r="114" spans="1:15" ht="33.75" customHeight="1">
      <c r="A114" s="2835"/>
      <c r="B114" s="1052" t="s">
        <v>1383</v>
      </c>
      <c r="C114" s="1052"/>
      <c r="D114" s="465">
        <v>15</v>
      </c>
      <c r="E114" s="465">
        <v>19</v>
      </c>
      <c r="F114" s="465">
        <v>34</v>
      </c>
      <c r="G114" s="465">
        <v>1</v>
      </c>
      <c r="H114" s="465">
        <v>0</v>
      </c>
      <c r="I114" s="465">
        <v>1</v>
      </c>
      <c r="J114" s="465">
        <f t="shared" si="37"/>
        <v>16</v>
      </c>
      <c r="K114" s="465">
        <f t="shared" si="36"/>
        <v>19</v>
      </c>
      <c r="L114" s="465">
        <f t="shared" si="36"/>
        <v>35</v>
      </c>
      <c r="M114" s="1273"/>
      <c r="N114" s="1079" t="s">
        <v>1384</v>
      </c>
      <c r="O114" s="3157"/>
    </row>
    <row r="115" spans="1:15" ht="42.75" customHeight="1">
      <c r="A115" s="2835"/>
      <c r="B115" s="1051" t="s">
        <v>1385</v>
      </c>
      <c r="C115" s="1052"/>
      <c r="D115" s="465">
        <v>3</v>
      </c>
      <c r="E115" s="465">
        <v>28</v>
      </c>
      <c r="F115" s="465">
        <v>31</v>
      </c>
      <c r="G115" s="465">
        <v>0</v>
      </c>
      <c r="H115" s="465">
        <v>0</v>
      </c>
      <c r="I115" s="465">
        <v>0</v>
      </c>
      <c r="J115" s="465">
        <f t="shared" si="37"/>
        <v>3</v>
      </c>
      <c r="K115" s="465">
        <f t="shared" si="36"/>
        <v>28</v>
      </c>
      <c r="L115" s="465">
        <f t="shared" si="36"/>
        <v>31</v>
      </c>
      <c r="M115" s="1273"/>
      <c r="N115" s="1083" t="s">
        <v>1386</v>
      </c>
      <c r="O115" s="3157"/>
    </row>
    <row r="116" spans="1:15" ht="33.75" customHeight="1">
      <c r="A116" s="2835"/>
      <c r="B116" s="1051" t="s">
        <v>1387</v>
      </c>
      <c r="C116" s="1052"/>
      <c r="D116" s="465">
        <v>20</v>
      </c>
      <c r="E116" s="465">
        <v>10</v>
      </c>
      <c r="F116" s="465">
        <v>30</v>
      </c>
      <c r="G116" s="465">
        <v>0</v>
      </c>
      <c r="H116" s="465">
        <v>0</v>
      </c>
      <c r="I116" s="465">
        <v>0</v>
      </c>
      <c r="J116" s="465">
        <f t="shared" si="37"/>
        <v>20</v>
      </c>
      <c r="K116" s="465">
        <f t="shared" si="36"/>
        <v>10</v>
      </c>
      <c r="L116" s="465">
        <f t="shared" si="36"/>
        <v>30</v>
      </c>
      <c r="M116" s="1273"/>
      <c r="N116" s="1083" t="s">
        <v>1388</v>
      </c>
      <c r="O116" s="3157"/>
    </row>
    <row r="117" spans="1:15" ht="31.5" customHeight="1">
      <c r="A117" s="2835"/>
      <c r="B117" s="1051" t="s">
        <v>1389</v>
      </c>
      <c r="C117" s="1052"/>
      <c r="D117" s="465">
        <v>13</v>
      </c>
      <c r="E117" s="465">
        <v>24</v>
      </c>
      <c r="F117" s="465">
        <v>37</v>
      </c>
      <c r="G117" s="465">
        <v>0</v>
      </c>
      <c r="H117" s="465">
        <v>0</v>
      </c>
      <c r="I117" s="465">
        <v>0</v>
      </c>
      <c r="J117" s="465">
        <f t="shared" si="37"/>
        <v>13</v>
      </c>
      <c r="K117" s="465">
        <f t="shared" si="36"/>
        <v>24</v>
      </c>
      <c r="L117" s="465">
        <f t="shared" si="36"/>
        <v>37</v>
      </c>
      <c r="M117" s="1273"/>
      <c r="N117" s="1083" t="s">
        <v>873</v>
      </c>
      <c r="O117" s="3157"/>
    </row>
    <row r="118" spans="1:15" s="65" customFormat="1" ht="29.25" customHeight="1">
      <c r="A118" s="2835"/>
      <c r="B118" s="70" t="s">
        <v>1390</v>
      </c>
      <c r="C118" s="70"/>
      <c r="D118" s="70">
        <v>11</v>
      </c>
      <c r="E118" s="70">
        <v>14</v>
      </c>
      <c r="F118" s="2452">
        <v>25</v>
      </c>
      <c r="G118" s="2452">
        <v>0</v>
      </c>
      <c r="H118" s="2452">
        <v>0</v>
      </c>
      <c r="I118" s="2452">
        <v>0</v>
      </c>
      <c r="J118" s="2452">
        <f t="shared" si="37"/>
        <v>11</v>
      </c>
      <c r="K118" s="2452">
        <f t="shared" si="36"/>
        <v>14</v>
      </c>
      <c r="L118" s="607">
        <f t="shared" si="36"/>
        <v>25</v>
      </c>
      <c r="M118" s="1279"/>
      <c r="N118" s="1268" t="s">
        <v>1737</v>
      </c>
      <c r="O118" s="3157"/>
    </row>
    <row r="119" spans="1:15" ht="22.5" customHeight="1" thickBot="1">
      <c r="A119" s="3135" t="s">
        <v>225</v>
      </c>
      <c r="B119" s="3135"/>
      <c r="C119" s="3135"/>
      <c r="D119" s="665">
        <f>SUM(D112:D118)</f>
        <v>92</v>
      </c>
      <c r="E119" s="665">
        <f t="shared" ref="E119:L119" si="38">SUM(E112:E118)</f>
        <v>128</v>
      </c>
      <c r="F119" s="665">
        <f t="shared" si="38"/>
        <v>220</v>
      </c>
      <c r="G119" s="665">
        <f t="shared" si="38"/>
        <v>1</v>
      </c>
      <c r="H119" s="665">
        <f t="shared" si="38"/>
        <v>0</v>
      </c>
      <c r="I119" s="665">
        <f t="shared" si="38"/>
        <v>1</v>
      </c>
      <c r="J119" s="665">
        <f t="shared" si="38"/>
        <v>93</v>
      </c>
      <c r="K119" s="665">
        <f t="shared" si="38"/>
        <v>128</v>
      </c>
      <c r="L119" s="665">
        <f t="shared" si="38"/>
        <v>221</v>
      </c>
      <c r="M119" s="3436" t="s">
        <v>2348</v>
      </c>
      <c r="N119" s="3436"/>
      <c r="O119" s="3436"/>
    </row>
    <row r="120" spans="1:15" ht="15" customHeight="1" thickTop="1">
      <c r="A120" s="1182"/>
      <c r="B120" s="1182"/>
      <c r="C120" s="1182"/>
      <c r="D120" s="1182"/>
      <c r="E120" s="1182"/>
      <c r="F120" s="1182"/>
      <c r="G120" s="1182"/>
      <c r="H120" s="1182"/>
      <c r="I120" s="1182"/>
      <c r="J120" s="1182"/>
      <c r="K120" s="1182"/>
      <c r="L120" s="1182"/>
      <c r="M120" s="1192"/>
      <c r="N120" s="1264"/>
      <c r="O120" s="1102"/>
    </row>
    <row r="121" spans="1:15" ht="15" customHeight="1">
      <c r="A121" s="2192"/>
      <c r="B121" s="2192"/>
      <c r="C121" s="2192"/>
      <c r="D121" s="2192"/>
      <c r="E121" s="2192"/>
      <c r="F121" s="2192"/>
      <c r="G121" s="2192"/>
      <c r="H121" s="2192"/>
      <c r="I121" s="2192"/>
      <c r="J121" s="2192"/>
      <c r="K121" s="2192"/>
      <c r="L121" s="2192"/>
      <c r="M121" s="1192"/>
      <c r="N121" s="1264"/>
      <c r="O121" s="1102"/>
    </row>
    <row r="122" spans="1:15" ht="23.25" customHeight="1" thickBot="1">
      <c r="A122" s="2985" t="s">
        <v>2293</v>
      </c>
      <c r="B122" s="2985"/>
      <c r="C122" s="2270"/>
      <c r="D122" s="2270"/>
      <c r="E122" s="2270"/>
      <c r="F122" s="2270"/>
      <c r="G122" s="2270"/>
      <c r="H122" s="2270"/>
      <c r="I122" s="2270"/>
      <c r="J122" s="2270"/>
      <c r="K122" s="2270"/>
      <c r="L122" s="2270"/>
      <c r="M122" s="864"/>
      <c r="N122" s="864"/>
      <c r="O122" s="127" t="s">
        <v>2294</v>
      </c>
    </row>
    <row r="123" spans="1:15" ht="23.25" customHeight="1" thickTop="1">
      <c r="A123" s="2838" t="s">
        <v>311</v>
      </c>
      <c r="B123" s="2838" t="s">
        <v>54</v>
      </c>
      <c r="C123" s="2838" t="s">
        <v>55</v>
      </c>
      <c r="D123" s="2838" t="s">
        <v>45</v>
      </c>
      <c r="E123" s="2838"/>
      <c r="F123" s="2838"/>
      <c r="G123" s="2838" t="s">
        <v>46</v>
      </c>
      <c r="H123" s="2838"/>
      <c r="I123" s="2838"/>
      <c r="J123" s="2838" t="s">
        <v>47</v>
      </c>
      <c r="K123" s="2838"/>
      <c r="L123" s="2838"/>
      <c r="M123" s="2826" t="s">
        <v>503</v>
      </c>
      <c r="N123" s="2826" t="s">
        <v>509</v>
      </c>
      <c r="O123" s="2826" t="s">
        <v>808</v>
      </c>
    </row>
    <row r="124" spans="1:15" ht="23.25" customHeight="1">
      <c r="A124" s="2818"/>
      <c r="B124" s="2818"/>
      <c r="C124" s="2818"/>
      <c r="D124" s="2818" t="s">
        <v>1673</v>
      </c>
      <c r="E124" s="2818"/>
      <c r="F124" s="2818"/>
      <c r="G124" s="2818" t="s">
        <v>463</v>
      </c>
      <c r="H124" s="2818"/>
      <c r="I124" s="2818"/>
      <c r="J124" s="2818" t="s">
        <v>464</v>
      </c>
      <c r="K124" s="2818"/>
      <c r="L124" s="2818"/>
      <c r="M124" s="2827"/>
      <c r="N124" s="2827"/>
      <c r="O124" s="2827"/>
    </row>
    <row r="125" spans="1:15" ht="23.25" customHeight="1">
      <c r="A125" s="2818"/>
      <c r="B125" s="2818"/>
      <c r="C125" s="2818"/>
      <c r="D125" s="739" t="s">
        <v>931</v>
      </c>
      <c r="E125" s="739" t="s">
        <v>1126</v>
      </c>
      <c r="F125" s="1374" t="s">
        <v>954</v>
      </c>
      <c r="G125" s="739" t="s">
        <v>931</v>
      </c>
      <c r="H125" s="739" t="s">
        <v>1126</v>
      </c>
      <c r="I125" s="1374" t="s">
        <v>954</v>
      </c>
      <c r="J125" s="739" t="s">
        <v>931</v>
      </c>
      <c r="K125" s="739" t="s">
        <v>1126</v>
      </c>
      <c r="L125" s="1374" t="s">
        <v>954</v>
      </c>
      <c r="M125" s="2827"/>
      <c r="N125" s="2827"/>
      <c r="O125" s="2827"/>
    </row>
    <row r="126" spans="1:15" ht="23.25" customHeight="1" thickBot="1">
      <c r="A126" s="2818"/>
      <c r="B126" s="2818"/>
      <c r="C126" s="2818"/>
      <c r="D126" s="739" t="s">
        <v>934</v>
      </c>
      <c r="E126" s="739" t="s">
        <v>935</v>
      </c>
      <c r="F126" s="739" t="s">
        <v>936</v>
      </c>
      <c r="G126" s="739" t="s">
        <v>934</v>
      </c>
      <c r="H126" s="739" t="s">
        <v>935</v>
      </c>
      <c r="I126" s="739" t="s">
        <v>936</v>
      </c>
      <c r="J126" s="739" t="s">
        <v>934</v>
      </c>
      <c r="K126" s="739" t="s">
        <v>935</v>
      </c>
      <c r="L126" s="739" t="s">
        <v>936</v>
      </c>
      <c r="M126" s="2827"/>
      <c r="N126" s="2827"/>
      <c r="O126" s="2827"/>
    </row>
    <row r="127" spans="1:15" ht="36" customHeight="1">
      <c r="A127" s="2593" t="s">
        <v>1346</v>
      </c>
      <c r="B127" s="2019" t="s">
        <v>452</v>
      </c>
      <c r="C127" s="1092"/>
      <c r="D127" s="696">
        <v>2</v>
      </c>
      <c r="E127" s="696">
        <v>1</v>
      </c>
      <c r="F127" s="696">
        <f t="shared" ref="F127" si="39">SUM(D127:E127)</f>
        <v>3</v>
      </c>
      <c r="G127" s="696">
        <v>0</v>
      </c>
      <c r="H127" s="696">
        <v>0</v>
      </c>
      <c r="I127" s="696">
        <v>0</v>
      </c>
      <c r="J127" s="696">
        <f>SUM(G127,D127)</f>
        <v>2</v>
      </c>
      <c r="K127" s="696">
        <f t="shared" ref="K127:L127" si="40">SUM(H127,E127)</f>
        <v>1</v>
      </c>
      <c r="L127" s="696">
        <f t="shared" si="40"/>
        <v>3</v>
      </c>
      <c r="M127" s="3432" t="s">
        <v>1739</v>
      </c>
      <c r="N127" s="3433"/>
      <c r="O127" s="2594" t="s">
        <v>1738</v>
      </c>
    </row>
    <row r="128" spans="1:15" ht="26.25" customHeight="1">
      <c r="A128" s="2825" t="s">
        <v>1391</v>
      </c>
      <c r="B128" s="2825"/>
      <c r="C128" s="2451"/>
      <c r="D128" s="2450">
        <f>SUM(D127,D119,D111,D99)</f>
        <v>184</v>
      </c>
      <c r="E128" s="2450">
        <f t="shared" ref="E128:L128" si="41">SUM(E127,E119,E111,E99)</f>
        <v>175</v>
      </c>
      <c r="F128" s="2450">
        <f t="shared" si="41"/>
        <v>359</v>
      </c>
      <c r="G128" s="2450">
        <f t="shared" si="41"/>
        <v>1</v>
      </c>
      <c r="H128" s="2450">
        <f t="shared" si="41"/>
        <v>0</v>
      </c>
      <c r="I128" s="2450">
        <f t="shared" si="41"/>
        <v>1</v>
      </c>
      <c r="J128" s="2450">
        <f t="shared" si="41"/>
        <v>185</v>
      </c>
      <c r="K128" s="2450">
        <f t="shared" si="41"/>
        <v>175</v>
      </c>
      <c r="L128" s="2450">
        <f t="shared" si="41"/>
        <v>360</v>
      </c>
      <c r="M128" s="554"/>
      <c r="N128" s="2829" t="s">
        <v>2352</v>
      </c>
      <c r="O128" s="2829"/>
    </row>
    <row r="129" spans="1:15" ht="29.25" customHeight="1">
      <c r="A129" s="3128" t="s">
        <v>50</v>
      </c>
      <c r="B129" s="3128"/>
      <c r="C129" s="3128"/>
      <c r="D129" s="1052">
        <f t="shared" ref="D129:L129" si="42">SUM(D128,D96)</f>
        <v>2267</v>
      </c>
      <c r="E129" s="1879">
        <f t="shared" si="42"/>
        <v>1449</v>
      </c>
      <c r="F129" s="1879">
        <f t="shared" si="42"/>
        <v>3716</v>
      </c>
      <c r="G129" s="1879">
        <f t="shared" si="42"/>
        <v>1</v>
      </c>
      <c r="H129" s="1879">
        <f t="shared" si="42"/>
        <v>0</v>
      </c>
      <c r="I129" s="1879">
        <f t="shared" si="42"/>
        <v>1</v>
      </c>
      <c r="J129" s="1879">
        <f t="shared" si="42"/>
        <v>2268</v>
      </c>
      <c r="K129" s="1879">
        <f t="shared" si="42"/>
        <v>1449</v>
      </c>
      <c r="L129" s="1879">
        <f t="shared" si="42"/>
        <v>3717</v>
      </c>
      <c r="M129" s="3290" t="s">
        <v>1392</v>
      </c>
      <c r="N129" s="3290"/>
      <c r="O129" s="3290"/>
    </row>
    <row r="130" spans="1:15" ht="18.75" customHeight="1">
      <c r="A130" s="3420" t="s">
        <v>1213</v>
      </c>
      <c r="B130" s="3420"/>
      <c r="C130" s="3421"/>
      <c r="D130" s="3421"/>
      <c r="E130" s="3421"/>
      <c r="F130" s="3421"/>
      <c r="G130" s="3421"/>
      <c r="H130" s="3421"/>
      <c r="I130" s="3421"/>
      <c r="J130" s="3421"/>
      <c r="K130" s="3421"/>
      <c r="L130" s="3421"/>
      <c r="M130" s="3421"/>
      <c r="N130" s="3422" t="s">
        <v>1108</v>
      </c>
      <c r="O130" s="3422"/>
    </row>
    <row r="131" spans="1:15" ht="32.25" customHeight="1">
      <c r="A131" s="2586" t="s">
        <v>1985</v>
      </c>
      <c r="B131" s="1900" t="s">
        <v>1979</v>
      </c>
      <c r="C131" s="1901"/>
      <c r="D131" s="1901">
        <v>1</v>
      </c>
      <c r="E131" s="1901">
        <v>1</v>
      </c>
      <c r="F131" s="1901">
        <v>2</v>
      </c>
      <c r="G131" s="1901">
        <v>0</v>
      </c>
      <c r="H131" s="1901">
        <v>0</v>
      </c>
      <c r="I131" s="1901">
        <v>0</v>
      </c>
      <c r="J131" s="1901">
        <f>SUM(D131,G131)</f>
        <v>1</v>
      </c>
      <c r="K131" s="1901">
        <f t="shared" ref="K131:L132" si="43">SUM(E131,H131)</f>
        <v>1</v>
      </c>
      <c r="L131" s="1901">
        <f t="shared" si="43"/>
        <v>2</v>
      </c>
      <c r="M131" s="1901"/>
      <c r="N131" s="1949" t="s">
        <v>818</v>
      </c>
      <c r="O131" s="1948" t="s">
        <v>1986</v>
      </c>
    </row>
    <row r="132" spans="1:15" ht="33.75" customHeight="1">
      <c r="A132" s="3423" t="s">
        <v>1974</v>
      </c>
      <c r="B132" s="1900" t="s">
        <v>1988</v>
      </c>
      <c r="C132" s="1901"/>
      <c r="D132" s="1901">
        <v>47</v>
      </c>
      <c r="E132" s="1901">
        <v>37</v>
      </c>
      <c r="F132" s="1901">
        <v>84</v>
      </c>
      <c r="G132" s="1901">
        <v>0</v>
      </c>
      <c r="H132" s="1901">
        <v>0</v>
      </c>
      <c r="I132" s="1901">
        <v>0</v>
      </c>
      <c r="J132" s="1901">
        <f>SUM(D132,G132)</f>
        <v>47</v>
      </c>
      <c r="K132" s="1901">
        <f t="shared" si="43"/>
        <v>37</v>
      </c>
      <c r="L132" s="1901">
        <f t="shared" si="43"/>
        <v>84</v>
      </c>
      <c r="M132" s="1901"/>
      <c r="N132" s="2289" t="s">
        <v>2323</v>
      </c>
      <c r="O132" s="3425" t="s">
        <v>1356</v>
      </c>
    </row>
    <row r="133" spans="1:15" ht="26.25" customHeight="1">
      <c r="A133" s="3424"/>
      <c r="B133" s="1900" t="s">
        <v>1989</v>
      </c>
      <c r="C133" s="1901" t="s">
        <v>1990</v>
      </c>
      <c r="D133" s="1901">
        <v>108</v>
      </c>
      <c r="E133" s="1901">
        <v>0</v>
      </c>
      <c r="F133" s="1901">
        <v>108</v>
      </c>
      <c r="G133" s="1901">
        <v>0</v>
      </c>
      <c r="H133" s="1901">
        <v>0</v>
      </c>
      <c r="I133" s="1901">
        <v>0</v>
      </c>
      <c r="J133" s="1901">
        <f>SUM(D133,G133)</f>
        <v>108</v>
      </c>
      <c r="K133" s="1901">
        <f t="shared" ref="K133" si="44">SUM(E133,H133)</f>
        <v>0</v>
      </c>
      <c r="L133" s="1901">
        <f t="shared" ref="L133" si="45">SUM(F133,I133)</f>
        <v>108</v>
      </c>
      <c r="M133" s="1901"/>
      <c r="N133" s="1949" t="s">
        <v>2324</v>
      </c>
      <c r="O133" s="3426"/>
    </row>
    <row r="134" spans="1:15" ht="24.75" customHeight="1">
      <c r="A134" s="3421" t="s">
        <v>356</v>
      </c>
      <c r="B134" s="3421"/>
      <c r="C134" s="1901"/>
      <c r="D134" s="1901">
        <f>SUM(D132:D133)</f>
        <v>155</v>
      </c>
      <c r="E134" s="1901">
        <f t="shared" ref="E134:L134" si="46">SUM(E132:E133)</f>
        <v>37</v>
      </c>
      <c r="F134" s="1901">
        <f t="shared" si="46"/>
        <v>192</v>
      </c>
      <c r="G134" s="1901">
        <f t="shared" si="46"/>
        <v>0</v>
      </c>
      <c r="H134" s="1901">
        <f t="shared" si="46"/>
        <v>0</v>
      </c>
      <c r="I134" s="1901">
        <f t="shared" si="46"/>
        <v>0</v>
      </c>
      <c r="J134" s="1901">
        <f t="shared" si="46"/>
        <v>155</v>
      </c>
      <c r="K134" s="1901">
        <f t="shared" si="46"/>
        <v>37</v>
      </c>
      <c r="L134" s="1901">
        <f t="shared" si="46"/>
        <v>192</v>
      </c>
      <c r="M134" s="1901"/>
      <c r="N134" s="3427" t="s">
        <v>1024</v>
      </c>
      <c r="O134" s="3427"/>
    </row>
    <row r="135" spans="1:15" ht="26.25" customHeight="1">
      <c r="A135" s="3428" t="s">
        <v>1991</v>
      </c>
      <c r="B135" s="1900" t="s">
        <v>386</v>
      </c>
      <c r="C135" s="1901"/>
      <c r="D135" s="1901">
        <v>207</v>
      </c>
      <c r="E135" s="1901">
        <v>60</v>
      </c>
      <c r="F135" s="1901">
        <v>267</v>
      </c>
      <c r="G135" s="1901">
        <v>0</v>
      </c>
      <c r="H135" s="1901">
        <v>0</v>
      </c>
      <c r="I135" s="1901">
        <v>0</v>
      </c>
      <c r="J135" s="1901">
        <f>SUM(D135,G135)</f>
        <v>207</v>
      </c>
      <c r="K135" s="1901">
        <f t="shared" ref="K135:L135" si="47">SUM(E135,H135)</f>
        <v>60</v>
      </c>
      <c r="L135" s="1901">
        <f t="shared" si="47"/>
        <v>267</v>
      </c>
      <c r="M135" s="1901"/>
      <c r="N135" s="1902"/>
      <c r="O135" s="3425" t="s">
        <v>1364</v>
      </c>
    </row>
    <row r="136" spans="1:15" ht="28.5" customHeight="1">
      <c r="A136" s="3429"/>
      <c r="B136" s="1052" t="s">
        <v>362</v>
      </c>
      <c r="C136" s="1052"/>
      <c r="D136" s="1052">
        <v>42</v>
      </c>
      <c r="E136" s="1052">
        <v>0</v>
      </c>
      <c r="F136" s="1052">
        <v>42</v>
      </c>
      <c r="G136" s="1052">
        <v>0</v>
      </c>
      <c r="H136" s="1052">
        <v>0</v>
      </c>
      <c r="I136" s="1052">
        <v>0</v>
      </c>
      <c r="J136" s="1052">
        <f>SUM(G136,D136)</f>
        <v>42</v>
      </c>
      <c r="K136" s="1052">
        <f t="shared" ref="K136:L137" si="48">SUM(H136,E136)</f>
        <v>0</v>
      </c>
      <c r="L136" s="1052">
        <f t="shared" si="48"/>
        <v>42</v>
      </c>
      <c r="M136" s="1237"/>
      <c r="N136" s="659" t="s">
        <v>844</v>
      </c>
      <c r="O136" s="3431"/>
    </row>
    <row r="137" spans="1:15" ht="28.5" customHeight="1">
      <c r="A137" s="3429"/>
      <c r="B137" s="1059" t="s">
        <v>228</v>
      </c>
      <c r="C137" s="1059"/>
      <c r="D137" s="1059">
        <v>49</v>
      </c>
      <c r="E137" s="1059">
        <v>21</v>
      </c>
      <c r="F137" s="1059">
        <v>70</v>
      </c>
      <c r="G137" s="1059">
        <v>0</v>
      </c>
      <c r="H137" s="1059">
        <v>0</v>
      </c>
      <c r="I137" s="1059">
        <v>0</v>
      </c>
      <c r="J137" s="1059">
        <f>SUM(G137,D137)</f>
        <v>49</v>
      </c>
      <c r="K137" s="1059">
        <f t="shared" si="48"/>
        <v>21</v>
      </c>
      <c r="L137" s="1059">
        <f t="shared" si="48"/>
        <v>70</v>
      </c>
      <c r="M137" s="1261"/>
      <c r="N137" s="726" t="s">
        <v>1351</v>
      </c>
      <c r="O137" s="3431"/>
    </row>
    <row r="138" spans="1:15" ht="28.5" customHeight="1">
      <c r="A138" s="3430"/>
      <c r="B138" s="1893" t="s">
        <v>1992</v>
      </c>
      <c r="C138" s="1893"/>
      <c r="D138" s="1893">
        <v>25</v>
      </c>
      <c r="E138" s="1893">
        <v>1</v>
      </c>
      <c r="F138" s="1893">
        <v>26</v>
      </c>
      <c r="G138" s="1893">
        <v>0</v>
      </c>
      <c r="H138" s="1893">
        <v>0</v>
      </c>
      <c r="I138" s="1893">
        <v>0</v>
      </c>
      <c r="J138" s="1893">
        <f>SUM(G138,D138)</f>
        <v>25</v>
      </c>
      <c r="K138" s="1893">
        <f t="shared" ref="K138" si="49">SUM(H138,E138)</f>
        <v>1</v>
      </c>
      <c r="L138" s="1893">
        <f t="shared" ref="L138" si="50">SUM(I138,F138)</f>
        <v>26</v>
      </c>
      <c r="M138" s="1261"/>
      <c r="N138" s="726" t="s">
        <v>1993</v>
      </c>
      <c r="O138" s="3426"/>
    </row>
    <row r="139" spans="1:15" ht="16.5" customHeight="1">
      <c r="A139" s="2825" t="s">
        <v>356</v>
      </c>
      <c r="B139" s="2825"/>
      <c r="C139" s="465"/>
      <c r="D139" s="1052">
        <f>SUM(D135:D138)</f>
        <v>323</v>
      </c>
      <c r="E139" s="1879">
        <f t="shared" ref="E139:L139" si="51">SUM(E135:E138)</f>
        <v>82</v>
      </c>
      <c r="F139" s="1879">
        <f t="shared" si="51"/>
        <v>405</v>
      </c>
      <c r="G139" s="1879">
        <f t="shared" si="51"/>
        <v>0</v>
      </c>
      <c r="H139" s="1879">
        <f t="shared" si="51"/>
        <v>0</v>
      </c>
      <c r="I139" s="1879">
        <f t="shared" si="51"/>
        <v>0</v>
      </c>
      <c r="J139" s="1879">
        <f t="shared" si="51"/>
        <v>323</v>
      </c>
      <c r="K139" s="1879">
        <f t="shared" si="51"/>
        <v>82</v>
      </c>
      <c r="L139" s="1879">
        <f t="shared" si="51"/>
        <v>405</v>
      </c>
      <c r="M139" s="1280"/>
      <c r="N139" s="2810" t="s">
        <v>1024</v>
      </c>
      <c r="O139" s="2810"/>
    </row>
    <row r="140" spans="1:15" ht="30" customHeight="1" thickBot="1">
      <c r="A140" s="3416" t="s">
        <v>456</v>
      </c>
      <c r="B140" s="3416"/>
      <c r="C140" s="2587"/>
      <c r="D140" s="2588">
        <f>SUM(D139,D134,D131)</f>
        <v>479</v>
      </c>
      <c r="E140" s="2588">
        <f t="shared" ref="E140:L140" si="52">SUM(E139,E134,E131)</f>
        <v>120</v>
      </c>
      <c r="F140" s="2588">
        <f t="shared" si="52"/>
        <v>599</v>
      </c>
      <c r="G140" s="2588">
        <f t="shared" si="52"/>
        <v>0</v>
      </c>
      <c r="H140" s="2588">
        <f t="shared" si="52"/>
        <v>0</v>
      </c>
      <c r="I140" s="2588">
        <f t="shared" si="52"/>
        <v>0</v>
      </c>
      <c r="J140" s="2588">
        <f t="shared" si="52"/>
        <v>479</v>
      </c>
      <c r="K140" s="2588">
        <f t="shared" si="52"/>
        <v>120</v>
      </c>
      <c r="L140" s="2588">
        <f t="shared" si="52"/>
        <v>599</v>
      </c>
      <c r="M140" s="2589"/>
      <c r="N140" s="3417" t="s">
        <v>1393</v>
      </c>
      <c r="O140" s="3417"/>
    </row>
    <row r="141" spans="1:15" ht="26.25" customHeight="1" thickBot="1">
      <c r="A141" s="3418" t="s">
        <v>218</v>
      </c>
      <c r="B141" s="3418"/>
      <c r="C141" s="2590"/>
      <c r="D141" s="2591">
        <f>SUM(D140,D129)</f>
        <v>2746</v>
      </c>
      <c r="E141" s="2591">
        <f t="shared" ref="E141:L141" si="53">SUM(E140,E129)</f>
        <v>1569</v>
      </c>
      <c r="F141" s="2591">
        <f t="shared" si="53"/>
        <v>4315</v>
      </c>
      <c r="G141" s="2591">
        <f t="shared" si="53"/>
        <v>1</v>
      </c>
      <c r="H141" s="2591">
        <f t="shared" si="53"/>
        <v>0</v>
      </c>
      <c r="I141" s="2591">
        <f t="shared" si="53"/>
        <v>1</v>
      </c>
      <c r="J141" s="2591">
        <f t="shared" si="53"/>
        <v>2747</v>
      </c>
      <c r="K141" s="2591">
        <f t="shared" si="53"/>
        <v>1569</v>
      </c>
      <c r="L141" s="2591">
        <f t="shared" si="53"/>
        <v>4316</v>
      </c>
      <c r="M141" s="2592"/>
      <c r="N141" s="3419" t="s">
        <v>2351</v>
      </c>
      <c r="O141" s="3419"/>
    </row>
    <row r="142" spans="1:15" ht="17.25" customHeight="1" thickTop="1">
      <c r="A142" s="1062"/>
      <c r="B142" s="1062"/>
      <c r="C142" s="70"/>
      <c r="D142" s="1050"/>
      <c r="E142" s="1050"/>
      <c r="F142" s="1050"/>
      <c r="G142" s="1050"/>
      <c r="H142" s="1050"/>
      <c r="I142" s="1050"/>
      <c r="J142" s="1050"/>
      <c r="K142" s="1050"/>
      <c r="L142" s="1050"/>
      <c r="M142" s="553"/>
      <c r="N142" s="1277"/>
      <c r="O142" s="1277"/>
    </row>
    <row r="143" spans="1:15" ht="17.25" customHeight="1">
      <c r="A143" s="1062"/>
      <c r="B143" s="1062"/>
      <c r="C143" s="70"/>
      <c r="D143" s="1050"/>
      <c r="E143" s="1050"/>
      <c r="F143" s="1050"/>
      <c r="G143" s="1050"/>
      <c r="H143" s="1050"/>
      <c r="I143" s="1050"/>
      <c r="J143" s="1050"/>
      <c r="K143" s="1050"/>
      <c r="L143" s="1050"/>
      <c r="M143" s="553"/>
      <c r="N143" s="1277"/>
      <c r="O143" s="1277"/>
    </row>
    <row r="144" spans="1:15" ht="17.25" customHeight="1">
      <c r="A144" s="1062"/>
      <c r="B144" s="1062"/>
      <c r="C144" s="70"/>
      <c r="D144" s="1050"/>
      <c r="E144" s="1050"/>
      <c r="F144" s="1050"/>
      <c r="G144" s="1050"/>
      <c r="H144" s="1050"/>
      <c r="I144" s="1050"/>
      <c r="J144" s="1050"/>
      <c r="K144" s="1050"/>
      <c r="L144" s="1050"/>
      <c r="M144" s="553"/>
      <c r="N144" s="1277"/>
      <c r="O144" s="1277"/>
    </row>
    <row r="145" spans="1:15" ht="17.25" customHeight="1">
      <c r="A145" s="1062"/>
      <c r="B145" s="1062"/>
      <c r="C145" s="70"/>
      <c r="D145" s="1050"/>
      <c r="E145" s="1050"/>
      <c r="F145" s="1050"/>
      <c r="G145" s="1050"/>
      <c r="H145" s="1050"/>
      <c r="I145" s="1050"/>
      <c r="J145" s="1050"/>
      <c r="K145" s="1050"/>
      <c r="L145" s="1050"/>
      <c r="M145" s="553"/>
      <c r="N145" s="1277"/>
      <c r="O145" s="1277"/>
    </row>
    <row r="146" spans="1:15" ht="18.75" customHeight="1">
      <c r="A146" s="1062"/>
      <c r="B146" s="1062"/>
      <c r="C146" s="70"/>
      <c r="D146" s="1050"/>
      <c r="E146" s="1050"/>
      <c r="F146" s="1050"/>
      <c r="G146" s="1050"/>
      <c r="H146" s="1050"/>
      <c r="I146" s="1050"/>
      <c r="J146" s="1050"/>
      <c r="K146" s="1050"/>
      <c r="L146" s="1050"/>
      <c r="M146" s="553"/>
      <c r="N146" s="1277"/>
      <c r="O146" s="1277"/>
    </row>
    <row r="147" spans="1:15" ht="18.75" customHeight="1">
      <c r="A147" s="1062"/>
      <c r="B147" s="1062"/>
      <c r="C147" s="70"/>
      <c r="D147" s="1050"/>
      <c r="E147" s="1050"/>
      <c r="F147" s="1050"/>
      <c r="G147" s="1050"/>
      <c r="H147" s="1050"/>
      <c r="I147" s="1050"/>
      <c r="J147" s="1050"/>
      <c r="K147" s="1050"/>
      <c r="L147" s="1050"/>
      <c r="M147" s="553"/>
      <c r="N147" s="1277"/>
      <c r="O147" s="1277"/>
    </row>
    <row r="148" spans="1:15" ht="18.75" customHeight="1">
      <c r="A148" s="1062"/>
      <c r="B148" s="1062"/>
      <c r="C148" s="70"/>
      <c r="D148" s="1050"/>
      <c r="E148" s="1050"/>
      <c r="F148" s="1050"/>
      <c r="G148" s="1050"/>
      <c r="H148" s="1050"/>
      <c r="I148" s="1050"/>
      <c r="J148" s="1050"/>
      <c r="K148" s="1050"/>
      <c r="L148" s="1050"/>
      <c r="M148" s="553"/>
      <c r="N148" s="1277"/>
      <c r="O148" s="1277"/>
    </row>
    <row r="149" spans="1:15" ht="18.75" customHeight="1">
      <c r="A149" s="1062"/>
      <c r="B149" s="1062"/>
      <c r="C149" s="70"/>
      <c r="D149" s="1050"/>
      <c r="E149" s="1050"/>
      <c r="F149" s="1050"/>
      <c r="G149" s="1050"/>
      <c r="H149" s="1050"/>
      <c r="I149" s="1050"/>
      <c r="J149" s="1050"/>
      <c r="K149" s="1050"/>
      <c r="L149" s="1050"/>
      <c r="M149" s="553"/>
      <c r="N149" s="1277"/>
      <c r="O149" s="1277"/>
    </row>
    <row r="150" spans="1:15" ht="18.75" customHeight="1">
      <c r="A150" s="1062"/>
      <c r="B150" s="1062"/>
      <c r="C150" s="70"/>
      <c r="D150" s="1050"/>
      <c r="E150" s="1050"/>
      <c r="F150" s="1050"/>
      <c r="G150" s="1050"/>
      <c r="H150" s="1050"/>
      <c r="I150" s="1050"/>
      <c r="J150" s="1050"/>
      <c r="K150" s="1050"/>
      <c r="L150" s="1050"/>
      <c r="M150" s="553"/>
      <c r="N150" s="1277"/>
      <c r="O150" s="1277"/>
    </row>
    <row r="151" spans="1:15" ht="18.75" customHeight="1">
      <c r="A151" s="1258"/>
      <c r="B151" s="1258"/>
      <c r="C151" s="1258"/>
      <c r="D151" s="1270"/>
      <c r="E151" s="1270"/>
      <c r="F151" s="1270"/>
      <c r="G151" s="1270"/>
      <c r="H151" s="1270"/>
      <c r="I151" s="1270"/>
      <c r="J151" s="1270"/>
      <c r="K151" s="1270"/>
      <c r="L151" s="1270"/>
      <c r="M151" s="1270"/>
      <c r="N151" s="1270"/>
      <c r="O151" s="1270"/>
    </row>
    <row r="152" spans="1:15" ht="18.75" customHeight="1">
      <c r="A152" s="1258"/>
      <c r="B152" s="1258"/>
      <c r="C152" s="1258"/>
      <c r="D152" s="1270"/>
      <c r="E152" s="1270"/>
      <c r="F152" s="1270"/>
      <c r="G152" s="1270"/>
      <c r="H152" s="1270"/>
      <c r="I152" s="1270"/>
      <c r="J152" s="1270"/>
      <c r="K152" s="1270"/>
      <c r="L152" s="1270"/>
      <c r="M152" s="1270"/>
      <c r="N152" s="1270"/>
      <c r="O152" s="1270"/>
    </row>
    <row r="153" spans="1:15" ht="18.75" customHeight="1">
      <c r="A153" s="1258"/>
      <c r="B153" s="1258"/>
      <c r="C153" s="1258"/>
      <c r="D153" s="1270"/>
      <c r="E153" s="1270"/>
      <c r="F153" s="1270"/>
      <c r="G153" s="1270"/>
      <c r="H153" s="1270"/>
      <c r="I153" s="1270"/>
      <c r="J153" s="1270"/>
      <c r="K153" s="1270"/>
      <c r="L153" s="1270"/>
      <c r="M153" s="1270"/>
      <c r="N153" s="1270"/>
      <c r="O153" s="1270"/>
    </row>
    <row r="154" spans="1:15" ht="18.75" customHeight="1">
      <c r="A154" s="1258"/>
      <c r="B154" s="1258"/>
      <c r="C154" s="1258"/>
      <c r="D154" s="1270"/>
      <c r="E154" s="1270"/>
      <c r="F154" s="1270"/>
      <c r="G154" s="1270"/>
      <c r="H154" s="1270"/>
      <c r="I154" s="1270"/>
      <c r="J154" s="1270"/>
      <c r="K154" s="1270"/>
      <c r="L154" s="1270"/>
      <c r="M154" s="1270"/>
      <c r="N154" s="1270"/>
      <c r="O154" s="1270"/>
    </row>
    <row r="155" spans="1:15" ht="18.75" customHeight="1">
      <c r="A155" s="1258"/>
      <c r="B155" s="1258"/>
      <c r="C155" s="1258"/>
      <c r="D155" s="1270"/>
      <c r="E155" s="1270"/>
      <c r="F155" s="1270"/>
      <c r="G155" s="1270"/>
      <c r="H155" s="1270"/>
      <c r="I155" s="1270"/>
      <c r="J155" s="1270"/>
      <c r="K155" s="1270"/>
      <c r="L155" s="1270"/>
      <c r="M155" s="1270"/>
      <c r="N155" s="1270"/>
      <c r="O155" s="1270"/>
    </row>
    <row r="156" spans="1:15" ht="18.75" customHeight="1">
      <c r="A156" s="1258"/>
      <c r="B156" s="1258"/>
      <c r="C156" s="1258"/>
      <c r="D156" s="1270"/>
      <c r="E156" s="1270"/>
      <c r="F156" s="1270"/>
      <c r="G156" s="1270"/>
      <c r="H156" s="1270"/>
      <c r="I156" s="1270"/>
      <c r="J156" s="1270"/>
      <c r="K156" s="1270"/>
      <c r="L156" s="1270"/>
      <c r="M156" s="1271"/>
      <c r="N156" s="1271"/>
      <c r="O156" s="1271"/>
    </row>
    <row r="157" spans="1:15" ht="18.75" customHeight="1">
      <c r="A157" s="1258"/>
      <c r="B157" s="1258"/>
      <c r="C157" s="1258"/>
      <c r="D157" s="1270"/>
      <c r="E157" s="1270"/>
      <c r="F157" s="1270"/>
      <c r="G157" s="1270"/>
      <c r="H157" s="1270"/>
      <c r="I157" s="1270"/>
      <c r="J157" s="1270"/>
      <c r="K157" s="1270"/>
      <c r="L157" s="1270"/>
      <c r="M157" s="1271"/>
      <c r="N157" s="1271"/>
      <c r="O157" s="1271"/>
    </row>
    <row r="158" spans="1:15" ht="18.75" customHeight="1">
      <c r="A158" s="1258"/>
      <c r="B158" s="1258"/>
      <c r="C158" s="1258"/>
      <c r="D158" s="1270"/>
      <c r="E158" s="1270"/>
      <c r="F158" s="1270"/>
      <c r="G158" s="1270"/>
      <c r="H158" s="1270"/>
      <c r="I158" s="1270"/>
      <c r="J158" s="1270"/>
      <c r="K158" s="1270"/>
      <c r="L158" s="1270"/>
      <c r="M158" s="1271"/>
      <c r="N158" s="1271"/>
      <c r="O158" s="1271"/>
    </row>
    <row r="159" spans="1:15" ht="18.75" customHeight="1">
      <c r="A159" s="1258"/>
      <c r="B159" s="1258"/>
      <c r="C159" s="1258"/>
      <c r="D159" s="1270"/>
      <c r="E159" s="1270"/>
      <c r="F159" s="1270"/>
      <c r="G159" s="1270"/>
      <c r="H159" s="1270"/>
      <c r="I159" s="1270"/>
      <c r="J159" s="1270"/>
      <c r="K159" s="1270"/>
      <c r="L159" s="1270"/>
      <c r="M159" s="1271"/>
      <c r="N159" s="1271"/>
      <c r="O159" s="1271"/>
    </row>
    <row r="160" spans="1:15" ht="18.75" customHeight="1">
      <c r="A160" s="1258"/>
      <c r="B160" s="1258"/>
      <c r="C160" s="1258"/>
      <c r="D160" s="1270"/>
      <c r="E160" s="1270"/>
      <c r="F160" s="1270"/>
      <c r="G160" s="1270"/>
      <c r="H160" s="1270"/>
      <c r="I160" s="1270"/>
      <c r="J160" s="1270"/>
      <c r="K160" s="1270"/>
      <c r="L160" s="1270"/>
      <c r="M160" s="1271"/>
      <c r="N160" s="1271"/>
      <c r="O160" s="1271"/>
    </row>
    <row r="161" spans="1:15" ht="18.75" customHeight="1">
      <c r="A161" s="1258"/>
      <c r="B161" s="1258"/>
      <c r="C161" s="1258"/>
      <c r="D161" s="1270"/>
      <c r="E161" s="1270"/>
      <c r="F161" s="1270"/>
      <c r="G161" s="1270"/>
      <c r="H161" s="1270"/>
      <c r="I161" s="1270"/>
      <c r="J161" s="1270"/>
      <c r="K161" s="1270"/>
      <c r="L161" s="1270"/>
      <c r="M161" s="1271"/>
      <c r="N161" s="1271"/>
      <c r="O161" s="1271"/>
    </row>
    <row r="162" spans="1:15" ht="18.75" customHeight="1">
      <c r="A162" s="1258"/>
      <c r="B162" s="1258"/>
      <c r="C162" s="1258"/>
      <c r="D162" s="1270"/>
      <c r="E162" s="1270"/>
      <c r="F162" s="1270"/>
      <c r="G162" s="1270"/>
      <c r="H162" s="1270"/>
      <c r="I162" s="1270"/>
      <c r="J162" s="1270"/>
      <c r="K162" s="1270"/>
      <c r="L162" s="1270"/>
      <c r="M162" s="1271"/>
      <c r="N162" s="1271"/>
      <c r="O162" s="1271"/>
    </row>
    <row r="163" spans="1:15" ht="18.75" customHeight="1">
      <c r="A163" s="1258"/>
      <c r="B163" s="1258"/>
      <c r="C163" s="1258"/>
      <c r="D163" s="1270"/>
      <c r="E163" s="1270"/>
      <c r="F163" s="1270"/>
      <c r="G163" s="1270"/>
      <c r="H163" s="1270"/>
      <c r="I163" s="1270"/>
      <c r="J163" s="1270"/>
      <c r="K163" s="1270"/>
      <c r="L163" s="1270"/>
      <c r="M163" s="1271"/>
      <c r="N163" s="1271"/>
      <c r="O163" s="1271"/>
    </row>
    <row r="164" spans="1:15" ht="22.5" customHeight="1">
      <c r="A164" s="1258"/>
      <c r="B164" s="1258"/>
      <c r="C164" s="1258"/>
      <c r="D164" s="1270"/>
      <c r="E164" s="1270"/>
      <c r="F164" s="1270"/>
      <c r="G164" s="1270"/>
      <c r="H164" s="1270"/>
      <c r="I164" s="1270"/>
      <c r="J164" s="1270"/>
      <c r="K164" s="1270"/>
      <c r="L164" s="1270"/>
      <c r="M164" s="1271"/>
      <c r="N164" s="1271"/>
      <c r="O164" s="1271"/>
    </row>
    <row r="165" spans="1:15" ht="22.5" customHeight="1">
      <c r="A165" s="1258"/>
      <c r="B165" s="1258"/>
      <c r="C165" s="1258"/>
      <c r="D165" s="1270"/>
      <c r="E165" s="1270"/>
      <c r="F165" s="1270"/>
      <c r="G165" s="1270"/>
      <c r="H165" s="1270"/>
      <c r="I165" s="1270"/>
      <c r="J165" s="1270"/>
      <c r="K165" s="1270"/>
      <c r="L165" s="1270"/>
      <c r="M165" s="1271"/>
      <c r="N165" s="1271"/>
      <c r="O165" s="1271"/>
    </row>
    <row r="166" spans="1:15" ht="22.5" customHeight="1">
      <c r="A166" s="1258"/>
      <c r="B166" s="1258"/>
      <c r="C166" s="1258"/>
      <c r="D166" s="1270"/>
      <c r="E166" s="1270"/>
      <c r="F166" s="1270"/>
      <c r="G166" s="1270"/>
      <c r="H166" s="1270"/>
      <c r="I166" s="1270"/>
      <c r="J166" s="1270"/>
      <c r="K166" s="1270"/>
      <c r="L166" s="1270"/>
      <c r="M166" s="1271"/>
      <c r="N166" s="1271"/>
      <c r="O166" s="1271"/>
    </row>
    <row r="167" spans="1:15" ht="22.5" customHeight="1">
      <c r="A167" s="1258"/>
      <c r="B167" s="1258"/>
      <c r="C167" s="1258"/>
      <c r="D167" s="1270"/>
      <c r="E167" s="1270"/>
      <c r="F167" s="1270"/>
      <c r="G167" s="1270"/>
      <c r="H167" s="1270"/>
      <c r="I167" s="1270"/>
      <c r="J167" s="1270"/>
      <c r="K167" s="1270"/>
      <c r="L167" s="1270"/>
      <c r="M167" s="1271"/>
      <c r="N167" s="1271"/>
      <c r="O167" s="1271"/>
    </row>
    <row r="168" spans="1:15" ht="22.5" customHeight="1">
      <c r="A168" s="1258"/>
      <c r="B168" s="1258"/>
      <c r="C168" s="1258"/>
      <c r="D168" s="1270"/>
      <c r="E168" s="1270"/>
      <c r="F168" s="1270"/>
      <c r="G168" s="1270"/>
      <c r="H168" s="1270"/>
      <c r="I168" s="1270"/>
      <c r="J168" s="1270"/>
      <c r="K168" s="1270"/>
      <c r="L168" s="1270"/>
      <c r="M168" s="1271"/>
      <c r="N168" s="1271"/>
      <c r="O168" s="1271"/>
    </row>
    <row r="169" spans="1:15" ht="22.5" customHeight="1">
      <c r="A169" s="1258"/>
      <c r="B169" s="1258"/>
      <c r="C169" s="1258"/>
      <c r="D169" s="1270"/>
      <c r="E169" s="1270"/>
      <c r="F169" s="1270"/>
      <c r="G169" s="1270"/>
      <c r="H169" s="1270"/>
      <c r="I169" s="1270"/>
      <c r="J169" s="1270"/>
      <c r="K169" s="1270"/>
      <c r="L169" s="1270"/>
      <c r="M169" s="1271"/>
      <c r="N169" s="1271"/>
      <c r="O169" s="1271"/>
    </row>
    <row r="170" spans="1:15" ht="22.5" customHeight="1">
      <c r="A170" s="1258"/>
      <c r="B170" s="1258"/>
      <c r="C170" s="1258"/>
      <c r="D170" s="1270"/>
      <c r="E170" s="1270"/>
      <c r="F170" s="1270"/>
      <c r="G170" s="1270"/>
      <c r="H170" s="1270"/>
      <c r="I170" s="1270"/>
      <c r="J170" s="1270"/>
      <c r="K170" s="1270"/>
      <c r="L170" s="1270"/>
      <c r="M170" s="1271"/>
      <c r="N170" s="1271"/>
      <c r="O170" s="1271"/>
    </row>
    <row r="171" spans="1:15" ht="22.5" customHeight="1">
      <c r="A171" s="1258"/>
      <c r="B171" s="1258"/>
      <c r="C171" s="1258"/>
      <c r="D171" s="1270"/>
      <c r="E171" s="1270"/>
      <c r="F171" s="1270"/>
      <c r="G171" s="1270"/>
      <c r="H171" s="1270"/>
      <c r="I171" s="1270"/>
      <c r="J171" s="1270"/>
      <c r="K171" s="1270"/>
      <c r="L171" s="1270"/>
      <c r="M171" s="1271"/>
      <c r="N171" s="1271"/>
      <c r="O171" s="1271"/>
    </row>
    <row r="172" spans="1:15" ht="22.5" customHeight="1">
      <c r="A172" s="1258"/>
      <c r="B172" s="1258"/>
      <c r="C172" s="1258"/>
      <c r="D172" s="1270"/>
      <c r="E172" s="1270"/>
      <c r="F172" s="1270"/>
      <c r="G172" s="1270"/>
      <c r="H172" s="1270"/>
      <c r="I172" s="1270"/>
      <c r="J172" s="1270"/>
      <c r="K172" s="1270"/>
      <c r="L172" s="1270"/>
      <c r="M172" s="1271"/>
      <c r="N172" s="1271"/>
      <c r="O172" s="1271"/>
    </row>
    <row r="173" spans="1:15" ht="22.5" customHeight="1">
      <c r="A173" s="1258"/>
      <c r="B173" s="1258"/>
      <c r="C173" s="1258"/>
      <c r="D173" s="1270"/>
      <c r="E173" s="1270"/>
      <c r="F173" s="1270"/>
      <c r="G173" s="1270"/>
      <c r="H173" s="1270"/>
      <c r="I173" s="1270"/>
      <c r="J173" s="1270"/>
      <c r="K173" s="1270"/>
      <c r="L173" s="1270"/>
      <c r="M173" s="1271"/>
      <c r="N173" s="1271"/>
      <c r="O173" s="1271"/>
    </row>
    <row r="174" spans="1:15" ht="22.5" customHeight="1">
      <c r="A174" s="1258"/>
      <c r="B174" s="1258"/>
      <c r="C174" s="1258"/>
      <c r="D174" s="1270"/>
      <c r="E174" s="1270"/>
      <c r="F174" s="1270"/>
      <c r="G174" s="1270"/>
      <c r="H174" s="1270"/>
      <c r="I174" s="1270"/>
      <c r="J174" s="1270"/>
      <c r="K174" s="1270"/>
      <c r="L174" s="1270"/>
      <c r="M174" s="1271"/>
      <c r="N174" s="1271"/>
      <c r="O174" s="1271"/>
    </row>
    <row r="175" spans="1:15" ht="22.5" customHeight="1">
      <c r="A175" s="1258"/>
      <c r="B175" s="1258"/>
      <c r="C175" s="1258"/>
      <c r="D175" s="1270"/>
      <c r="E175" s="1270"/>
      <c r="F175" s="1270"/>
      <c r="G175" s="1270"/>
      <c r="H175" s="1270"/>
      <c r="I175" s="1270"/>
      <c r="J175" s="1270"/>
      <c r="K175" s="1270"/>
      <c r="L175" s="1270"/>
      <c r="M175" s="1271"/>
      <c r="N175" s="1271"/>
      <c r="O175" s="1271"/>
    </row>
    <row r="176" spans="1:15" ht="22.5" customHeight="1">
      <c r="A176" s="1258"/>
      <c r="B176" s="1258"/>
      <c r="C176" s="1258"/>
      <c r="D176" s="1270"/>
      <c r="E176" s="1270"/>
      <c r="F176" s="1270"/>
      <c r="G176" s="1270"/>
      <c r="H176" s="1270"/>
      <c r="I176" s="1270"/>
      <c r="J176" s="1270"/>
      <c r="K176" s="1270"/>
      <c r="L176" s="1270"/>
      <c r="M176" s="1271"/>
      <c r="N176" s="1271"/>
      <c r="O176" s="1271"/>
    </row>
    <row r="177" spans="1:15" ht="12" customHeight="1">
      <c r="A177" s="1258"/>
      <c r="B177" s="1258"/>
      <c r="C177" s="1258"/>
      <c r="D177" s="1270"/>
      <c r="E177" s="1270"/>
      <c r="F177" s="1270"/>
      <c r="G177" s="1270"/>
      <c r="H177" s="1270"/>
      <c r="I177" s="1270"/>
      <c r="J177" s="1270"/>
      <c r="K177" s="1270"/>
      <c r="L177" s="1270"/>
      <c r="M177" s="1271"/>
      <c r="N177" s="1271"/>
      <c r="O177" s="1271"/>
    </row>
    <row r="178" spans="1:15">
      <c r="A178" s="1258"/>
      <c r="B178" s="1258"/>
      <c r="C178" s="1258"/>
      <c r="D178" s="1270"/>
      <c r="E178" s="1270"/>
      <c r="F178" s="1270"/>
      <c r="G178" s="1270"/>
      <c r="H178" s="1270"/>
      <c r="I178" s="1270"/>
      <c r="J178" s="1270"/>
      <c r="K178" s="1270"/>
      <c r="L178" s="1270"/>
      <c r="M178" s="1271"/>
      <c r="N178" s="1271"/>
      <c r="O178" s="1271"/>
    </row>
    <row r="179" spans="1:15">
      <c r="A179" s="1258"/>
      <c r="B179" s="1258"/>
      <c r="C179" s="1258"/>
      <c r="D179" s="1270"/>
      <c r="E179" s="1270"/>
      <c r="F179" s="1270"/>
      <c r="G179" s="1270"/>
      <c r="H179" s="1270"/>
      <c r="I179" s="1270"/>
      <c r="J179" s="1270"/>
      <c r="K179" s="1270"/>
      <c r="L179" s="1270"/>
      <c r="M179" s="1271"/>
      <c r="N179" s="1271"/>
      <c r="O179" s="1271"/>
    </row>
    <row r="180" spans="1:15">
      <c r="A180" s="1258"/>
      <c r="B180" s="1258"/>
      <c r="C180" s="1258"/>
      <c r="D180" s="1270"/>
      <c r="E180" s="1270"/>
      <c r="F180" s="1270"/>
      <c r="G180" s="1270"/>
      <c r="H180" s="1270"/>
      <c r="I180" s="1270"/>
      <c r="J180" s="1270"/>
      <c r="K180" s="1270"/>
      <c r="L180" s="1270"/>
      <c r="M180" s="1271"/>
      <c r="N180" s="1271"/>
      <c r="O180" s="1271"/>
    </row>
    <row r="181" spans="1:15">
      <c r="A181" s="1258"/>
      <c r="B181" s="1258"/>
      <c r="C181" s="1258"/>
      <c r="D181" s="1270"/>
      <c r="E181" s="1270"/>
      <c r="F181" s="1270"/>
      <c r="G181" s="1270"/>
      <c r="H181" s="1270"/>
      <c r="I181" s="1270"/>
      <c r="J181" s="1270"/>
      <c r="K181" s="1270"/>
      <c r="L181" s="1270"/>
      <c r="M181" s="1271"/>
      <c r="N181" s="1271"/>
      <c r="O181" s="1271"/>
    </row>
    <row r="182" spans="1:15">
      <c r="A182" s="1258"/>
      <c r="B182" s="1258"/>
      <c r="C182" s="1258"/>
      <c r="D182" s="1270"/>
      <c r="E182" s="1270"/>
      <c r="F182" s="1270"/>
      <c r="G182" s="1270"/>
      <c r="H182" s="1270"/>
      <c r="I182" s="1270"/>
      <c r="J182" s="1270"/>
      <c r="K182" s="1270"/>
      <c r="L182" s="1270"/>
      <c r="M182" s="1271"/>
      <c r="N182" s="1271"/>
      <c r="O182" s="1271"/>
    </row>
    <row r="183" spans="1:15">
      <c r="A183" s="1258"/>
      <c r="B183" s="1258"/>
      <c r="C183" s="1258"/>
      <c r="D183" s="1270"/>
      <c r="E183" s="1270"/>
      <c r="F183" s="1270"/>
      <c r="G183" s="1270"/>
      <c r="H183" s="1270"/>
      <c r="I183" s="1270"/>
      <c r="J183" s="1270"/>
      <c r="K183" s="1270"/>
      <c r="L183" s="1270"/>
      <c r="M183" s="1271"/>
      <c r="N183" s="1271"/>
      <c r="O183" s="1271"/>
    </row>
    <row r="184" spans="1:15">
      <c r="A184" s="1258"/>
      <c r="B184" s="1258"/>
      <c r="C184" s="1258"/>
      <c r="D184" s="1270"/>
      <c r="E184" s="1270"/>
      <c r="F184" s="1270"/>
      <c r="G184" s="1270"/>
      <c r="H184" s="1270"/>
      <c r="I184" s="1270"/>
      <c r="J184" s="1270"/>
      <c r="K184" s="1270"/>
      <c r="L184" s="1270"/>
      <c r="M184" s="1271"/>
      <c r="N184" s="1271"/>
      <c r="O184" s="1271"/>
    </row>
    <row r="185" spans="1:15">
      <c r="A185" s="1258"/>
      <c r="B185" s="1258"/>
      <c r="C185" s="1258"/>
      <c r="D185" s="1270"/>
      <c r="E185" s="1270"/>
      <c r="F185" s="1270"/>
      <c r="G185" s="1270"/>
      <c r="H185" s="1270"/>
      <c r="I185" s="1270"/>
      <c r="J185" s="1270"/>
      <c r="K185" s="1270"/>
      <c r="L185" s="1270"/>
      <c r="M185" s="1271"/>
      <c r="N185" s="1271"/>
      <c r="O185" s="1271"/>
    </row>
    <row r="186" spans="1:15">
      <c r="A186" s="1258"/>
      <c r="B186" s="1258"/>
      <c r="C186" s="1258"/>
      <c r="D186" s="1270"/>
      <c r="E186" s="1270"/>
      <c r="F186" s="1270"/>
      <c r="G186" s="1270"/>
      <c r="H186" s="1270"/>
      <c r="I186" s="1270"/>
      <c r="J186" s="1270"/>
      <c r="K186" s="1270"/>
      <c r="L186" s="1270"/>
      <c r="M186" s="1271"/>
      <c r="N186" s="1271"/>
      <c r="O186" s="1271"/>
    </row>
    <row r="187" spans="1:15">
      <c r="A187" s="1258"/>
      <c r="B187" s="1258"/>
      <c r="C187" s="1258"/>
      <c r="D187" s="1270"/>
      <c r="E187" s="1270"/>
      <c r="F187" s="1270"/>
      <c r="G187" s="1270"/>
      <c r="H187" s="1270"/>
      <c r="I187" s="1270"/>
      <c r="J187" s="1270"/>
      <c r="K187" s="1270"/>
      <c r="L187" s="1270"/>
      <c r="M187" s="1271"/>
      <c r="N187" s="1271"/>
      <c r="O187" s="1271"/>
    </row>
    <row r="188" spans="1:15">
      <c r="A188" s="604"/>
      <c r="B188" s="604"/>
      <c r="C188" s="604"/>
      <c r="D188" s="233"/>
      <c r="E188" s="233"/>
      <c r="F188" s="233"/>
      <c r="G188" s="233"/>
      <c r="H188" s="233"/>
      <c r="I188" s="233"/>
      <c r="J188" s="233"/>
      <c r="K188" s="233"/>
      <c r="L188" s="233"/>
    </row>
    <row r="189" spans="1:15">
      <c r="A189" s="604"/>
      <c r="B189" s="604"/>
      <c r="C189" s="604"/>
      <c r="D189" s="233"/>
      <c r="E189" s="233"/>
      <c r="F189" s="233"/>
      <c r="G189" s="233"/>
      <c r="H189" s="233"/>
      <c r="I189" s="233"/>
      <c r="J189" s="233"/>
      <c r="K189" s="233"/>
      <c r="L189" s="233"/>
    </row>
    <row r="190" spans="1:15">
      <c r="A190" s="604"/>
      <c r="B190" s="604"/>
      <c r="C190" s="604"/>
      <c r="D190" s="233"/>
      <c r="E190" s="233"/>
      <c r="F190" s="233"/>
      <c r="G190" s="233"/>
      <c r="H190" s="233"/>
      <c r="I190" s="233"/>
      <c r="J190" s="233"/>
      <c r="K190" s="233"/>
      <c r="L190" s="233"/>
    </row>
    <row r="191" spans="1:15">
      <c r="A191" s="604"/>
      <c r="B191" s="604"/>
      <c r="C191" s="604"/>
      <c r="D191" s="233"/>
      <c r="E191" s="233"/>
      <c r="F191" s="233"/>
      <c r="G191" s="233"/>
      <c r="H191" s="233"/>
      <c r="I191" s="233"/>
      <c r="J191" s="233"/>
      <c r="K191" s="233"/>
      <c r="L191" s="233"/>
    </row>
    <row r="192" spans="1:15">
      <c r="A192" s="604"/>
      <c r="B192" s="604"/>
      <c r="C192" s="604"/>
      <c r="D192" s="233"/>
      <c r="E192" s="233"/>
      <c r="F192" s="233"/>
      <c r="G192" s="233"/>
      <c r="H192" s="233"/>
      <c r="I192" s="233"/>
      <c r="J192" s="233"/>
      <c r="K192" s="233"/>
      <c r="L192" s="233"/>
    </row>
    <row r="193" spans="1:12">
      <c r="A193" s="604"/>
      <c r="B193" s="604"/>
      <c r="C193" s="604"/>
      <c r="D193" s="233"/>
      <c r="E193" s="233"/>
      <c r="F193" s="233"/>
      <c r="G193" s="233"/>
      <c r="H193" s="233"/>
      <c r="I193" s="233"/>
      <c r="J193" s="233"/>
      <c r="K193" s="233"/>
      <c r="L193" s="233"/>
    </row>
    <row r="194" spans="1:12">
      <c r="A194" s="604"/>
      <c r="B194" s="604"/>
      <c r="C194" s="604"/>
      <c r="D194" s="233"/>
      <c r="E194" s="233"/>
      <c r="F194" s="233"/>
      <c r="G194" s="233"/>
      <c r="H194" s="233"/>
      <c r="I194" s="233"/>
      <c r="J194" s="233"/>
      <c r="K194" s="233"/>
      <c r="L194" s="233"/>
    </row>
    <row r="195" spans="1:12">
      <c r="A195" s="604"/>
      <c r="B195" s="604"/>
      <c r="C195" s="604"/>
      <c r="D195" s="233"/>
      <c r="E195" s="233"/>
      <c r="F195" s="233"/>
      <c r="G195" s="233"/>
      <c r="H195" s="233"/>
      <c r="I195" s="233"/>
      <c r="J195" s="233"/>
      <c r="K195" s="233"/>
      <c r="L195" s="233"/>
    </row>
    <row r="196" spans="1:12">
      <c r="A196" s="604"/>
      <c r="B196" s="604"/>
      <c r="C196" s="604"/>
      <c r="D196" s="233"/>
      <c r="E196" s="233"/>
      <c r="F196" s="233"/>
      <c r="G196" s="233"/>
      <c r="H196" s="233"/>
      <c r="I196" s="233"/>
      <c r="J196" s="233"/>
      <c r="K196" s="233"/>
      <c r="L196" s="233"/>
    </row>
    <row r="197" spans="1:12">
      <c r="A197" s="604"/>
      <c r="B197" s="604"/>
      <c r="C197" s="604"/>
      <c r="D197" s="233"/>
      <c r="E197" s="233"/>
      <c r="F197" s="233"/>
      <c r="G197" s="233"/>
      <c r="H197" s="233"/>
      <c r="I197" s="233"/>
      <c r="J197" s="233"/>
      <c r="K197" s="233"/>
      <c r="L197" s="233"/>
    </row>
    <row r="198" spans="1:12">
      <c r="A198" s="604"/>
      <c r="B198" s="604"/>
      <c r="C198" s="604"/>
      <c r="D198" s="233"/>
      <c r="E198" s="233"/>
      <c r="F198" s="233"/>
      <c r="G198" s="233"/>
      <c r="H198" s="233"/>
      <c r="I198" s="233"/>
      <c r="J198" s="233"/>
      <c r="K198" s="233"/>
      <c r="L198" s="233"/>
    </row>
    <row r="199" spans="1:12">
      <c r="A199" s="604"/>
      <c r="B199" s="604"/>
      <c r="C199" s="604"/>
      <c r="D199" s="233"/>
      <c r="E199" s="233"/>
      <c r="F199" s="233"/>
      <c r="G199" s="233"/>
      <c r="H199" s="233"/>
      <c r="I199" s="233"/>
      <c r="J199" s="233"/>
      <c r="K199" s="233"/>
      <c r="L199" s="233"/>
    </row>
    <row r="200" spans="1:12">
      <c r="A200" s="604"/>
      <c r="B200" s="604"/>
      <c r="C200" s="604"/>
      <c r="D200" s="233"/>
      <c r="E200" s="233"/>
      <c r="F200" s="233"/>
      <c r="G200" s="233"/>
      <c r="H200" s="233"/>
      <c r="I200" s="233"/>
      <c r="J200" s="233"/>
      <c r="K200" s="233"/>
      <c r="L200" s="233"/>
    </row>
    <row r="201" spans="1:12">
      <c r="A201" s="604"/>
      <c r="B201" s="604"/>
      <c r="C201" s="604"/>
      <c r="D201" s="233"/>
      <c r="E201" s="233"/>
      <c r="F201" s="233"/>
      <c r="G201" s="233"/>
      <c r="H201" s="233"/>
      <c r="I201" s="233"/>
      <c r="J201" s="233"/>
      <c r="K201" s="233"/>
      <c r="L201" s="233"/>
    </row>
    <row r="202" spans="1:12">
      <c r="A202" s="604"/>
      <c r="B202" s="604"/>
      <c r="C202" s="604"/>
      <c r="D202" s="233"/>
      <c r="E202" s="233"/>
      <c r="F202" s="233"/>
      <c r="G202" s="233"/>
      <c r="H202" s="233"/>
      <c r="I202" s="233"/>
      <c r="J202" s="233"/>
      <c r="K202" s="233"/>
      <c r="L202" s="233"/>
    </row>
    <row r="203" spans="1:12">
      <c r="A203" s="604"/>
      <c r="B203" s="604"/>
      <c r="C203" s="604"/>
      <c r="D203" s="233"/>
      <c r="E203" s="233"/>
      <c r="F203" s="233"/>
      <c r="G203" s="233"/>
      <c r="H203" s="233"/>
      <c r="I203" s="233"/>
      <c r="J203" s="233"/>
      <c r="K203" s="233"/>
      <c r="L203" s="233"/>
    </row>
    <row r="204" spans="1:12">
      <c r="A204" s="604"/>
      <c r="B204" s="604"/>
      <c r="C204" s="604"/>
      <c r="D204" s="233"/>
      <c r="E204" s="233"/>
      <c r="F204" s="233"/>
      <c r="G204" s="233"/>
      <c r="H204" s="233"/>
      <c r="I204" s="233"/>
      <c r="J204" s="233"/>
      <c r="K204" s="233"/>
      <c r="L204" s="233"/>
    </row>
    <row r="205" spans="1:12">
      <c r="A205" s="604"/>
      <c r="B205" s="604"/>
      <c r="C205" s="604"/>
      <c r="D205" s="233"/>
      <c r="E205" s="233"/>
      <c r="F205" s="233"/>
      <c r="G205" s="233"/>
      <c r="H205" s="233"/>
      <c r="I205" s="233"/>
      <c r="J205" s="233"/>
      <c r="K205" s="233"/>
      <c r="L205" s="233"/>
    </row>
    <row r="206" spans="1:12">
      <c r="A206" s="604"/>
      <c r="B206" s="604"/>
      <c r="C206" s="604"/>
      <c r="D206" s="233"/>
      <c r="E206" s="233"/>
      <c r="F206" s="233"/>
      <c r="G206" s="233"/>
      <c r="H206" s="233"/>
      <c r="I206" s="233"/>
      <c r="J206" s="233"/>
      <c r="K206" s="233"/>
      <c r="L206" s="233"/>
    </row>
    <row r="207" spans="1:12">
      <c r="A207" s="604"/>
      <c r="B207" s="604"/>
      <c r="C207" s="604"/>
      <c r="D207" s="233"/>
      <c r="E207" s="233"/>
      <c r="F207" s="233"/>
      <c r="G207" s="233"/>
      <c r="H207" s="233"/>
      <c r="I207" s="233"/>
      <c r="J207" s="233"/>
      <c r="K207" s="233"/>
      <c r="L207" s="233"/>
    </row>
    <row r="208" spans="1:12">
      <c r="A208" s="604"/>
      <c r="B208" s="604"/>
      <c r="C208" s="604"/>
      <c r="D208" s="233"/>
      <c r="E208" s="233"/>
      <c r="F208" s="233"/>
      <c r="G208" s="233"/>
      <c r="H208" s="233"/>
      <c r="I208" s="233"/>
      <c r="J208" s="233"/>
      <c r="K208" s="233"/>
      <c r="L208" s="233"/>
    </row>
    <row r="209" spans="1:12">
      <c r="A209" s="604"/>
      <c r="B209" s="604"/>
      <c r="C209" s="604"/>
      <c r="D209" s="233"/>
      <c r="E209" s="233"/>
      <c r="F209" s="233"/>
      <c r="G209" s="233"/>
      <c r="H209" s="233"/>
      <c r="I209" s="233"/>
      <c r="J209" s="233"/>
      <c r="K209" s="233"/>
      <c r="L209" s="233"/>
    </row>
    <row r="210" spans="1:12">
      <c r="A210" s="604"/>
      <c r="B210" s="604"/>
      <c r="C210" s="604"/>
      <c r="D210" s="233"/>
      <c r="E210" s="233"/>
      <c r="F210" s="233"/>
      <c r="G210" s="233"/>
      <c r="H210" s="233"/>
      <c r="I210" s="233"/>
      <c r="J210" s="233"/>
      <c r="K210" s="233"/>
      <c r="L210" s="233"/>
    </row>
    <row r="211" spans="1:12">
      <c r="A211" s="604"/>
      <c r="B211" s="604"/>
      <c r="C211" s="604"/>
      <c r="D211" s="233"/>
      <c r="E211" s="233"/>
      <c r="F211" s="233"/>
      <c r="G211" s="233"/>
      <c r="H211" s="233"/>
      <c r="I211" s="233"/>
      <c r="J211" s="233"/>
      <c r="K211" s="233"/>
      <c r="L211" s="233"/>
    </row>
    <row r="212" spans="1:12">
      <c r="A212" s="604"/>
      <c r="B212" s="604"/>
      <c r="C212" s="604"/>
      <c r="D212" s="233"/>
      <c r="E212" s="233"/>
      <c r="F212" s="233"/>
      <c r="G212" s="233"/>
      <c r="H212" s="233"/>
      <c r="I212" s="233"/>
      <c r="J212" s="233"/>
      <c r="K212" s="233"/>
      <c r="L212" s="233"/>
    </row>
    <row r="213" spans="1:12">
      <c r="A213" s="604"/>
      <c r="B213" s="604"/>
      <c r="C213" s="604"/>
      <c r="D213" s="233"/>
      <c r="E213" s="233"/>
      <c r="F213" s="233"/>
      <c r="G213" s="233"/>
      <c r="H213" s="233"/>
      <c r="I213" s="233"/>
      <c r="J213" s="233"/>
      <c r="K213" s="233"/>
      <c r="L213" s="233"/>
    </row>
    <row r="214" spans="1:12">
      <c r="A214" s="604"/>
      <c r="B214" s="604"/>
      <c r="C214" s="604"/>
      <c r="D214" s="233"/>
      <c r="E214" s="233"/>
      <c r="F214" s="233"/>
      <c r="G214" s="233"/>
      <c r="H214" s="233"/>
      <c r="I214" s="233"/>
      <c r="J214" s="233"/>
      <c r="K214" s="233"/>
      <c r="L214" s="233"/>
    </row>
    <row r="215" spans="1:12">
      <c r="A215" s="604"/>
      <c r="B215" s="604"/>
      <c r="C215" s="604"/>
      <c r="D215" s="233"/>
      <c r="E215" s="233"/>
      <c r="F215" s="233"/>
      <c r="G215" s="233"/>
      <c r="H215" s="233"/>
      <c r="I215" s="233"/>
      <c r="J215" s="233"/>
      <c r="K215" s="233"/>
      <c r="L215" s="233"/>
    </row>
    <row r="216" spans="1:12">
      <c r="A216" s="604"/>
      <c r="B216" s="604"/>
      <c r="C216" s="604"/>
      <c r="D216" s="233"/>
      <c r="E216" s="233"/>
      <c r="F216" s="233"/>
      <c r="G216" s="233"/>
      <c r="H216" s="233"/>
      <c r="I216" s="233"/>
      <c r="J216" s="233"/>
      <c r="K216" s="233"/>
      <c r="L216" s="233"/>
    </row>
    <row r="217" spans="1:12">
      <c r="A217" s="604"/>
      <c r="B217" s="604"/>
      <c r="C217" s="604"/>
      <c r="D217" s="233"/>
      <c r="E217" s="233"/>
      <c r="F217" s="233"/>
      <c r="G217" s="233"/>
      <c r="H217" s="233"/>
      <c r="I217" s="233"/>
      <c r="J217" s="233"/>
      <c r="K217" s="233"/>
      <c r="L217" s="233"/>
    </row>
    <row r="218" spans="1:12">
      <c r="A218" s="604"/>
      <c r="B218" s="604"/>
      <c r="C218" s="604"/>
      <c r="D218" s="233"/>
      <c r="E218" s="233"/>
      <c r="F218" s="233"/>
      <c r="G218" s="233"/>
      <c r="H218" s="233"/>
      <c r="I218" s="233"/>
      <c r="J218" s="233"/>
      <c r="K218" s="233"/>
      <c r="L218" s="233"/>
    </row>
    <row r="219" spans="1:12">
      <c r="A219" s="604"/>
      <c r="B219" s="604"/>
      <c r="C219" s="604"/>
      <c r="D219" s="233"/>
      <c r="E219" s="233"/>
      <c r="F219" s="233"/>
      <c r="G219" s="233"/>
      <c r="H219" s="233"/>
      <c r="I219" s="233"/>
      <c r="J219" s="233"/>
      <c r="K219" s="233"/>
      <c r="L219" s="233"/>
    </row>
    <row r="220" spans="1:12">
      <c r="A220" s="604"/>
      <c r="B220" s="604"/>
      <c r="C220" s="604"/>
      <c r="D220" s="233"/>
      <c r="E220" s="233"/>
      <c r="F220" s="233"/>
      <c r="G220" s="233"/>
      <c r="H220" s="233"/>
      <c r="I220" s="233"/>
      <c r="J220" s="233"/>
      <c r="K220" s="233"/>
      <c r="L220" s="233"/>
    </row>
    <row r="221" spans="1:12">
      <c r="A221" s="604"/>
      <c r="B221" s="604"/>
      <c r="C221" s="604"/>
      <c r="D221" s="233"/>
      <c r="E221" s="233"/>
      <c r="F221" s="233"/>
      <c r="G221" s="233"/>
      <c r="H221" s="233"/>
      <c r="I221" s="233"/>
      <c r="J221" s="233"/>
      <c r="K221" s="233"/>
      <c r="L221" s="233"/>
    </row>
    <row r="222" spans="1:12">
      <c r="A222" s="604"/>
      <c r="B222" s="604"/>
      <c r="C222" s="604"/>
      <c r="D222" s="233"/>
      <c r="E222" s="233"/>
      <c r="F222" s="233"/>
      <c r="G222" s="233"/>
      <c r="H222" s="233"/>
      <c r="I222" s="233"/>
      <c r="J222" s="233"/>
      <c r="K222" s="233"/>
      <c r="L222" s="233"/>
    </row>
    <row r="223" spans="1:12">
      <c r="A223" s="604"/>
      <c r="B223" s="604"/>
      <c r="C223" s="604"/>
      <c r="D223" s="233"/>
      <c r="E223" s="233"/>
      <c r="F223" s="233"/>
      <c r="G223" s="233"/>
      <c r="H223" s="233"/>
      <c r="I223" s="233"/>
      <c r="J223" s="233"/>
      <c r="K223" s="233"/>
      <c r="L223" s="233"/>
    </row>
    <row r="224" spans="1:12">
      <c r="A224" s="604"/>
      <c r="B224" s="604"/>
      <c r="C224" s="604"/>
      <c r="D224" s="233"/>
      <c r="E224" s="233"/>
      <c r="F224" s="233"/>
      <c r="G224" s="233"/>
      <c r="H224" s="233"/>
      <c r="I224" s="233"/>
      <c r="J224" s="233"/>
      <c r="K224" s="233"/>
      <c r="L224" s="233"/>
    </row>
    <row r="225" spans="1:12">
      <c r="A225" s="604"/>
      <c r="B225" s="604"/>
      <c r="C225" s="604"/>
      <c r="D225" s="233"/>
      <c r="E225" s="233"/>
      <c r="F225" s="233"/>
      <c r="G225" s="233"/>
      <c r="H225" s="233"/>
      <c r="I225" s="233"/>
      <c r="J225" s="233"/>
      <c r="K225" s="233"/>
      <c r="L225" s="233"/>
    </row>
    <row r="226" spans="1:12">
      <c r="A226" s="604"/>
      <c r="B226" s="604"/>
      <c r="C226" s="604"/>
      <c r="D226" s="233"/>
      <c r="E226" s="233"/>
      <c r="F226" s="233"/>
      <c r="G226" s="233"/>
      <c r="H226" s="233"/>
      <c r="I226" s="233"/>
      <c r="J226" s="233"/>
      <c r="K226" s="233"/>
      <c r="L226" s="233"/>
    </row>
    <row r="227" spans="1:12">
      <c r="A227" s="604"/>
      <c r="B227" s="604"/>
      <c r="C227" s="604"/>
      <c r="D227" s="233"/>
      <c r="E227" s="233"/>
      <c r="F227" s="233"/>
      <c r="G227" s="233"/>
      <c r="H227" s="233"/>
      <c r="I227" s="233"/>
      <c r="J227" s="233"/>
      <c r="K227" s="233"/>
      <c r="L227" s="233"/>
    </row>
    <row r="228" spans="1:12">
      <c r="A228" s="604"/>
      <c r="B228" s="604"/>
      <c r="C228" s="604"/>
      <c r="D228" s="233"/>
      <c r="E228" s="233"/>
      <c r="F228" s="233"/>
      <c r="G228" s="233"/>
      <c r="H228" s="233"/>
      <c r="I228" s="233"/>
      <c r="J228" s="233"/>
      <c r="K228" s="233"/>
      <c r="L228" s="233"/>
    </row>
    <row r="229" spans="1:12">
      <c r="A229" s="604"/>
      <c r="B229" s="604"/>
      <c r="C229" s="604"/>
      <c r="D229" s="233"/>
      <c r="E229" s="233"/>
      <c r="F229" s="233"/>
      <c r="G229" s="233"/>
      <c r="H229" s="233"/>
      <c r="I229" s="233"/>
      <c r="J229" s="233"/>
      <c r="K229" s="233"/>
      <c r="L229" s="233"/>
    </row>
    <row r="230" spans="1:12">
      <c r="A230" s="604"/>
      <c r="B230" s="604"/>
      <c r="C230" s="604"/>
      <c r="D230" s="233"/>
      <c r="E230" s="233"/>
      <c r="F230" s="233"/>
      <c r="G230" s="233"/>
      <c r="H230" s="233"/>
      <c r="I230" s="233"/>
      <c r="J230" s="233"/>
      <c r="K230" s="233"/>
      <c r="L230" s="233"/>
    </row>
    <row r="231" spans="1:12">
      <c r="A231" s="604"/>
      <c r="B231" s="604"/>
      <c r="C231" s="604"/>
      <c r="D231" s="233"/>
      <c r="E231" s="233"/>
      <c r="F231" s="233"/>
      <c r="G231" s="233"/>
      <c r="H231" s="233"/>
      <c r="I231" s="233"/>
      <c r="J231" s="233"/>
      <c r="K231" s="233"/>
      <c r="L231" s="233"/>
    </row>
    <row r="232" spans="1:12">
      <c r="A232" s="604"/>
      <c r="B232" s="604"/>
      <c r="C232" s="604"/>
      <c r="D232" s="233"/>
      <c r="E232" s="233"/>
      <c r="F232" s="233"/>
      <c r="G232" s="233"/>
      <c r="H232" s="233"/>
      <c r="I232" s="233"/>
      <c r="J232" s="233"/>
      <c r="K232" s="233"/>
      <c r="L232" s="233"/>
    </row>
    <row r="233" spans="1:12">
      <c r="A233" s="604"/>
      <c r="B233" s="604"/>
      <c r="C233" s="604"/>
      <c r="D233" s="233"/>
      <c r="E233" s="233"/>
      <c r="F233" s="233"/>
      <c r="G233" s="233"/>
      <c r="H233" s="233"/>
      <c r="I233" s="233"/>
      <c r="J233" s="233"/>
      <c r="K233" s="233"/>
      <c r="L233" s="233"/>
    </row>
    <row r="234" spans="1:12">
      <c r="A234" s="604"/>
      <c r="B234" s="604"/>
      <c r="C234" s="604"/>
      <c r="D234" s="233"/>
      <c r="E234" s="233"/>
      <c r="F234" s="233"/>
      <c r="G234" s="233"/>
      <c r="H234" s="233"/>
      <c r="I234" s="233"/>
      <c r="J234" s="233"/>
      <c r="K234" s="233"/>
      <c r="L234" s="233"/>
    </row>
    <row r="235" spans="1:12">
      <c r="A235" s="604"/>
      <c r="B235" s="604"/>
      <c r="C235" s="604"/>
      <c r="D235" s="233"/>
      <c r="E235" s="233"/>
      <c r="F235" s="233"/>
      <c r="G235" s="233"/>
      <c r="H235" s="233"/>
      <c r="I235" s="233"/>
      <c r="J235" s="233"/>
      <c r="K235" s="233"/>
      <c r="L235" s="233"/>
    </row>
    <row r="236" spans="1:12">
      <c r="A236" s="604"/>
      <c r="B236" s="604"/>
      <c r="C236" s="604"/>
      <c r="D236" s="233"/>
      <c r="E236" s="233"/>
      <c r="F236" s="233"/>
      <c r="G236" s="233"/>
      <c r="H236" s="233"/>
      <c r="I236" s="233"/>
      <c r="J236" s="233"/>
      <c r="K236" s="233"/>
      <c r="L236" s="233"/>
    </row>
    <row r="237" spans="1:12">
      <c r="A237" s="604"/>
      <c r="B237" s="604"/>
      <c r="C237" s="604"/>
      <c r="D237" s="233"/>
      <c r="E237" s="233"/>
      <c r="F237" s="233"/>
      <c r="G237" s="233"/>
      <c r="H237" s="233"/>
      <c r="I237" s="233"/>
      <c r="J237" s="233"/>
      <c r="K237" s="233"/>
      <c r="L237" s="233"/>
    </row>
    <row r="238" spans="1:12">
      <c r="A238" s="604"/>
      <c r="B238" s="604"/>
      <c r="C238" s="604"/>
      <c r="D238" s="233"/>
      <c r="E238" s="233"/>
      <c r="F238" s="233"/>
      <c r="G238" s="233"/>
      <c r="H238" s="233"/>
      <c r="I238" s="233"/>
      <c r="J238" s="233"/>
      <c r="K238" s="233"/>
      <c r="L238" s="233"/>
    </row>
    <row r="239" spans="1:12">
      <c r="A239" s="604"/>
      <c r="B239" s="604"/>
      <c r="C239" s="604"/>
      <c r="D239" s="233"/>
      <c r="E239" s="233"/>
      <c r="F239" s="233"/>
      <c r="G239" s="233"/>
      <c r="H239" s="233"/>
      <c r="I239" s="233"/>
      <c r="J239" s="233"/>
      <c r="K239" s="233"/>
      <c r="L239" s="233"/>
    </row>
    <row r="240" spans="1:12">
      <c r="A240" s="604"/>
      <c r="B240" s="604"/>
      <c r="C240" s="604"/>
      <c r="D240" s="233"/>
      <c r="E240" s="233"/>
      <c r="F240" s="233"/>
      <c r="G240" s="233"/>
      <c r="H240" s="233"/>
      <c r="I240" s="233"/>
      <c r="J240" s="233"/>
      <c r="K240" s="233"/>
      <c r="L240" s="233"/>
    </row>
    <row r="241" spans="1:12">
      <c r="A241" s="604"/>
      <c r="B241" s="604"/>
      <c r="C241" s="604"/>
      <c r="D241" s="233"/>
      <c r="E241" s="233"/>
      <c r="F241" s="233"/>
      <c r="G241" s="233"/>
      <c r="H241" s="233"/>
      <c r="I241" s="233"/>
      <c r="J241" s="233"/>
      <c r="K241" s="233"/>
      <c r="L241" s="233"/>
    </row>
    <row r="242" spans="1:12">
      <c r="A242" s="604"/>
      <c r="B242" s="604"/>
      <c r="C242" s="604"/>
      <c r="D242" s="233"/>
      <c r="E242" s="233"/>
      <c r="F242" s="233"/>
      <c r="G242" s="233"/>
      <c r="H242" s="233"/>
      <c r="I242" s="233"/>
      <c r="J242" s="233"/>
      <c r="K242" s="233"/>
      <c r="L242" s="233"/>
    </row>
    <row r="243" spans="1:12">
      <c r="A243" s="604"/>
      <c r="B243" s="604"/>
      <c r="C243" s="604"/>
      <c r="D243" s="233"/>
      <c r="E243" s="233"/>
      <c r="F243" s="233"/>
      <c r="G243" s="233"/>
      <c r="H243" s="233"/>
      <c r="I243" s="233"/>
      <c r="J243" s="233"/>
      <c r="K243" s="233"/>
      <c r="L243" s="233"/>
    </row>
    <row r="244" spans="1:12">
      <c r="A244" s="604"/>
      <c r="B244" s="604"/>
      <c r="C244" s="604"/>
      <c r="D244" s="233"/>
      <c r="E244" s="233"/>
      <c r="F244" s="233"/>
      <c r="G244" s="233"/>
      <c r="H244" s="233"/>
      <c r="I244" s="233"/>
      <c r="J244" s="233"/>
      <c r="K244" s="233"/>
      <c r="L244" s="233"/>
    </row>
    <row r="245" spans="1:12">
      <c r="A245" s="604"/>
      <c r="B245" s="604"/>
      <c r="C245" s="604"/>
      <c r="D245" s="233"/>
      <c r="E245" s="233"/>
      <c r="F245" s="233"/>
      <c r="G245" s="233"/>
      <c r="H245" s="233"/>
      <c r="I245" s="233"/>
      <c r="J245" s="233"/>
      <c r="K245" s="233"/>
      <c r="L245" s="233"/>
    </row>
    <row r="246" spans="1:12">
      <c r="A246" s="604"/>
      <c r="B246" s="604"/>
      <c r="C246" s="604"/>
      <c r="D246" s="233"/>
      <c r="E246" s="233"/>
      <c r="F246" s="233"/>
      <c r="G246" s="233"/>
      <c r="H246" s="233"/>
      <c r="I246" s="233"/>
      <c r="J246" s="233"/>
      <c r="K246" s="233"/>
      <c r="L246" s="233"/>
    </row>
    <row r="247" spans="1:12">
      <c r="A247" s="604"/>
      <c r="B247" s="604"/>
      <c r="C247" s="604"/>
      <c r="D247" s="233"/>
      <c r="E247" s="233"/>
      <c r="F247" s="233"/>
      <c r="G247" s="233"/>
      <c r="H247" s="233"/>
      <c r="I247" s="233"/>
      <c r="J247" s="233"/>
      <c r="K247" s="233"/>
      <c r="L247" s="233"/>
    </row>
    <row r="248" spans="1:12">
      <c r="A248" s="604"/>
      <c r="B248" s="604"/>
      <c r="C248" s="604"/>
      <c r="D248" s="233"/>
      <c r="E248" s="233"/>
      <c r="F248" s="233"/>
      <c r="G248" s="233"/>
      <c r="H248" s="233"/>
      <c r="I248" s="233"/>
      <c r="J248" s="233"/>
      <c r="K248" s="233"/>
      <c r="L248" s="233"/>
    </row>
    <row r="249" spans="1:12">
      <c r="A249" s="604"/>
      <c r="B249" s="604"/>
      <c r="C249" s="604"/>
      <c r="D249" s="233"/>
      <c r="E249" s="233"/>
      <c r="F249" s="233"/>
      <c r="G249" s="233"/>
      <c r="H249" s="233"/>
      <c r="I249" s="233"/>
      <c r="J249" s="233"/>
      <c r="K249" s="233"/>
      <c r="L249" s="233"/>
    </row>
    <row r="250" spans="1:12">
      <c r="A250" s="604"/>
      <c r="B250" s="604"/>
      <c r="C250" s="604"/>
      <c r="D250" s="233"/>
      <c r="E250" s="233"/>
      <c r="F250" s="233"/>
      <c r="G250" s="233"/>
      <c r="H250" s="233"/>
      <c r="I250" s="233"/>
      <c r="J250" s="233"/>
      <c r="K250" s="233"/>
      <c r="L250" s="233"/>
    </row>
    <row r="251" spans="1:12">
      <c r="A251" s="604"/>
      <c r="B251" s="604"/>
      <c r="C251" s="604"/>
      <c r="D251" s="233"/>
      <c r="E251" s="233"/>
      <c r="F251" s="233"/>
      <c r="G251" s="233"/>
      <c r="H251" s="233"/>
      <c r="I251" s="233"/>
      <c r="J251" s="233"/>
      <c r="K251" s="233"/>
      <c r="L251" s="233"/>
    </row>
    <row r="252" spans="1:12">
      <c r="A252" s="604"/>
      <c r="B252" s="604"/>
      <c r="C252" s="604"/>
      <c r="D252" s="233"/>
      <c r="E252" s="233"/>
      <c r="F252" s="233"/>
      <c r="G252" s="233"/>
      <c r="H252" s="233"/>
      <c r="I252" s="233"/>
      <c r="J252" s="233"/>
      <c r="K252" s="233"/>
      <c r="L252" s="233"/>
    </row>
    <row r="253" spans="1:12">
      <c r="A253" s="604"/>
      <c r="B253" s="604"/>
      <c r="C253" s="604"/>
      <c r="D253" s="233"/>
      <c r="E253" s="233"/>
      <c r="F253" s="233"/>
      <c r="G253" s="233"/>
      <c r="H253" s="233"/>
      <c r="I253" s="233"/>
      <c r="J253" s="233"/>
      <c r="K253" s="233"/>
      <c r="L253" s="233"/>
    </row>
    <row r="254" spans="1:12">
      <c r="A254" s="604"/>
      <c r="B254" s="604"/>
      <c r="C254" s="604"/>
      <c r="D254" s="233"/>
      <c r="E254" s="233"/>
      <c r="F254" s="233"/>
      <c r="G254" s="233"/>
      <c r="H254" s="233"/>
      <c r="I254" s="233"/>
      <c r="J254" s="233"/>
      <c r="K254" s="233"/>
      <c r="L254" s="233"/>
    </row>
    <row r="255" spans="1:12">
      <c r="A255" s="604"/>
      <c r="B255" s="604"/>
      <c r="C255" s="604"/>
      <c r="D255" s="233"/>
      <c r="E255" s="233"/>
      <c r="F255" s="233"/>
      <c r="G255" s="233"/>
      <c r="H255" s="233"/>
      <c r="I255" s="233"/>
      <c r="J255" s="233"/>
      <c r="K255" s="233"/>
      <c r="L255" s="233"/>
    </row>
    <row r="256" spans="1:12">
      <c r="A256" s="604"/>
      <c r="B256" s="604"/>
      <c r="C256" s="604"/>
      <c r="D256" s="233"/>
      <c r="E256" s="233"/>
      <c r="F256" s="233"/>
      <c r="G256" s="233"/>
      <c r="H256" s="233"/>
      <c r="I256" s="233"/>
      <c r="J256" s="233"/>
      <c r="K256" s="233"/>
      <c r="L256" s="233"/>
    </row>
    <row r="257" spans="1:12">
      <c r="A257" s="604"/>
      <c r="B257" s="604"/>
      <c r="C257" s="604"/>
      <c r="D257" s="233"/>
      <c r="E257" s="233"/>
      <c r="F257" s="233"/>
      <c r="G257" s="233"/>
      <c r="H257" s="233"/>
      <c r="I257" s="233"/>
      <c r="J257" s="233"/>
      <c r="K257" s="233"/>
      <c r="L257" s="233"/>
    </row>
    <row r="258" spans="1:12">
      <c r="A258" s="604"/>
      <c r="B258" s="604"/>
      <c r="C258" s="604"/>
      <c r="D258" s="233"/>
      <c r="E258" s="233"/>
      <c r="F258" s="233"/>
      <c r="G258" s="233"/>
      <c r="H258" s="233"/>
      <c r="I258" s="233"/>
      <c r="J258" s="233"/>
      <c r="K258" s="233"/>
      <c r="L258" s="233"/>
    </row>
    <row r="259" spans="1:12">
      <c r="A259" s="604"/>
      <c r="B259" s="604"/>
      <c r="C259" s="604"/>
      <c r="D259" s="233"/>
      <c r="E259" s="233"/>
      <c r="F259" s="233"/>
      <c r="G259" s="233"/>
      <c r="H259" s="233"/>
      <c r="I259" s="233"/>
      <c r="J259" s="233"/>
      <c r="K259" s="233"/>
      <c r="L259" s="233"/>
    </row>
    <row r="260" spans="1:12">
      <c r="A260" s="604"/>
      <c r="B260" s="604"/>
      <c r="C260" s="604"/>
      <c r="D260" s="233"/>
      <c r="E260" s="233"/>
      <c r="F260" s="233"/>
      <c r="G260" s="233"/>
      <c r="H260" s="233"/>
      <c r="I260" s="233"/>
      <c r="J260" s="233"/>
      <c r="K260" s="233"/>
      <c r="L260" s="233"/>
    </row>
    <row r="261" spans="1:12">
      <c r="A261" s="604"/>
      <c r="B261" s="604"/>
      <c r="C261" s="604"/>
      <c r="D261" s="233"/>
      <c r="E261" s="233"/>
      <c r="F261" s="233"/>
      <c r="G261" s="233"/>
      <c r="H261" s="233"/>
      <c r="I261" s="233"/>
      <c r="J261" s="233"/>
      <c r="K261" s="233"/>
      <c r="L261" s="233"/>
    </row>
    <row r="262" spans="1:12">
      <c r="A262" s="604"/>
      <c r="B262" s="604"/>
      <c r="C262" s="604"/>
      <c r="D262" s="233"/>
      <c r="E262" s="233"/>
      <c r="F262" s="233"/>
      <c r="G262" s="233"/>
      <c r="H262" s="233"/>
      <c r="I262" s="233"/>
      <c r="J262" s="233"/>
      <c r="K262" s="233"/>
      <c r="L262" s="233"/>
    </row>
    <row r="263" spans="1:12">
      <c r="A263" s="604"/>
      <c r="B263" s="604"/>
      <c r="C263" s="604"/>
      <c r="D263" s="233"/>
      <c r="E263" s="233"/>
      <c r="F263" s="233"/>
      <c r="G263" s="233"/>
      <c r="H263" s="233"/>
      <c r="I263" s="233"/>
      <c r="J263" s="233"/>
      <c r="K263" s="233"/>
      <c r="L263" s="233"/>
    </row>
    <row r="264" spans="1:12">
      <c r="A264" s="604"/>
      <c r="B264" s="604"/>
      <c r="C264" s="604"/>
      <c r="D264" s="233"/>
      <c r="E264" s="233"/>
      <c r="F264" s="233"/>
      <c r="G264" s="233"/>
      <c r="H264" s="233"/>
      <c r="I264" s="233"/>
      <c r="J264" s="233"/>
      <c r="K264" s="233"/>
      <c r="L264" s="233"/>
    </row>
    <row r="265" spans="1:12">
      <c r="A265" s="604"/>
      <c r="B265" s="604"/>
      <c r="C265" s="604"/>
      <c r="D265" s="233"/>
      <c r="E265" s="233"/>
      <c r="F265" s="233"/>
      <c r="G265" s="233"/>
      <c r="H265" s="233"/>
      <c r="I265" s="233"/>
      <c r="J265" s="233"/>
      <c r="K265" s="233"/>
      <c r="L265" s="233"/>
    </row>
    <row r="266" spans="1:12">
      <c r="A266" s="604"/>
      <c r="B266" s="604"/>
      <c r="C266" s="604"/>
      <c r="D266" s="233"/>
      <c r="E266" s="233"/>
      <c r="F266" s="233"/>
      <c r="G266" s="233"/>
      <c r="H266" s="233"/>
      <c r="I266" s="233"/>
      <c r="J266" s="233"/>
      <c r="K266" s="233"/>
      <c r="L266" s="233"/>
    </row>
    <row r="267" spans="1:12">
      <c r="A267" s="604"/>
      <c r="B267" s="604"/>
      <c r="C267" s="604"/>
      <c r="D267" s="233"/>
      <c r="E267" s="233"/>
      <c r="F267" s="233"/>
      <c r="G267" s="233"/>
      <c r="H267" s="233"/>
      <c r="I267" s="233"/>
      <c r="J267" s="233"/>
      <c r="K267" s="233"/>
      <c r="L267" s="233"/>
    </row>
    <row r="268" spans="1:12">
      <c r="A268" s="604"/>
      <c r="B268" s="604"/>
      <c r="C268" s="604"/>
      <c r="D268" s="233"/>
      <c r="E268" s="233"/>
      <c r="F268" s="233"/>
      <c r="G268" s="233"/>
      <c r="H268" s="233"/>
      <c r="I268" s="233"/>
      <c r="J268" s="233"/>
      <c r="K268" s="233"/>
      <c r="L268" s="233"/>
    </row>
    <row r="269" spans="1:12">
      <c r="A269" s="604"/>
      <c r="B269" s="604"/>
      <c r="C269" s="604"/>
      <c r="D269" s="233"/>
      <c r="E269" s="233"/>
      <c r="F269" s="233"/>
      <c r="G269" s="233"/>
      <c r="H269" s="233"/>
      <c r="I269" s="233"/>
      <c r="J269" s="233"/>
      <c r="K269" s="233"/>
      <c r="L269" s="233"/>
    </row>
    <row r="270" spans="1:12">
      <c r="A270" s="604"/>
      <c r="B270" s="604"/>
      <c r="C270" s="604"/>
      <c r="D270" s="233"/>
      <c r="E270" s="233"/>
      <c r="F270" s="233"/>
      <c r="G270" s="233"/>
      <c r="H270" s="233"/>
      <c r="I270" s="233"/>
      <c r="J270" s="233"/>
      <c r="K270" s="233"/>
      <c r="L270" s="233"/>
    </row>
    <row r="271" spans="1:12">
      <c r="A271" s="604"/>
      <c r="B271" s="604"/>
      <c r="C271" s="604"/>
      <c r="D271" s="233"/>
      <c r="E271" s="233"/>
      <c r="F271" s="233"/>
      <c r="G271" s="233"/>
      <c r="H271" s="233"/>
      <c r="I271" s="233"/>
      <c r="J271" s="233"/>
      <c r="K271" s="233"/>
      <c r="L271" s="233"/>
    </row>
    <row r="272" spans="1:12">
      <c r="A272" s="604"/>
      <c r="B272" s="604"/>
      <c r="C272" s="604"/>
      <c r="D272" s="233"/>
      <c r="E272" s="233"/>
      <c r="F272" s="233"/>
      <c r="G272" s="233"/>
      <c r="H272" s="233"/>
      <c r="I272" s="233"/>
      <c r="J272" s="233"/>
      <c r="K272" s="233"/>
      <c r="L272" s="233"/>
    </row>
    <row r="273" spans="1:12">
      <c r="A273" s="604"/>
      <c r="B273" s="604"/>
      <c r="C273" s="604"/>
      <c r="D273" s="233"/>
      <c r="E273" s="233"/>
      <c r="F273" s="233"/>
      <c r="G273" s="233"/>
      <c r="H273" s="233"/>
      <c r="I273" s="233"/>
      <c r="J273" s="233"/>
      <c r="K273" s="233"/>
      <c r="L273" s="233"/>
    </row>
    <row r="274" spans="1:12">
      <c r="A274" s="604"/>
      <c r="B274" s="604"/>
      <c r="C274" s="604"/>
      <c r="D274" s="233"/>
      <c r="E274" s="233"/>
      <c r="F274" s="233"/>
      <c r="G274" s="233"/>
      <c r="H274" s="233"/>
      <c r="I274" s="233"/>
      <c r="J274" s="233"/>
      <c r="K274" s="233"/>
      <c r="L274" s="233"/>
    </row>
    <row r="275" spans="1:12">
      <c r="A275" s="604"/>
      <c r="B275" s="604"/>
      <c r="C275" s="604"/>
      <c r="D275" s="233"/>
      <c r="E275" s="233"/>
      <c r="F275" s="233"/>
      <c r="G275" s="233"/>
      <c r="H275" s="233"/>
      <c r="I275" s="233"/>
      <c r="J275" s="233"/>
      <c r="K275" s="233"/>
      <c r="L275" s="233"/>
    </row>
    <row r="276" spans="1:12">
      <c r="A276" s="604"/>
      <c r="B276" s="604"/>
      <c r="C276" s="604"/>
      <c r="D276" s="233"/>
      <c r="E276" s="233"/>
      <c r="F276" s="233"/>
      <c r="G276" s="233"/>
      <c r="H276" s="233"/>
      <c r="I276" s="233"/>
      <c r="J276" s="233"/>
      <c r="K276" s="233"/>
      <c r="L276" s="233"/>
    </row>
    <row r="277" spans="1:12">
      <c r="A277" s="604"/>
      <c r="B277" s="604"/>
      <c r="C277" s="604"/>
      <c r="D277" s="233"/>
      <c r="E277" s="233"/>
      <c r="F277" s="233"/>
      <c r="G277" s="233"/>
      <c r="H277" s="233"/>
      <c r="I277" s="233"/>
      <c r="J277" s="233"/>
      <c r="K277" s="233"/>
      <c r="L277" s="233"/>
    </row>
    <row r="278" spans="1:12">
      <c r="A278" s="604"/>
      <c r="B278" s="604"/>
      <c r="C278" s="604"/>
      <c r="D278" s="233"/>
      <c r="E278" s="233"/>
      <c r="F278" s="233"/>
      <c r="G278" s="233"/>
      <c r="H278" s="233"/>
      <c r="I278" s="233"/>
      <c r="J278" s="233"/>
      <c r="K278" s="233"/>
      <c r="L278" s="233"/>
    </row>
    <row r="279" spans="1:12">
      <c r="A279" s="604"/>
      <c r="B279" s="604"/>
      <c r="C279" s="604"/>
      <c r="D279" s="233"/>
      <c r="E279" s="233"/>
      <c r="F279" s="233"/>
      <c r="G279" s="233"/>
      <c r="H279" s="233"/>
      <c r="I279" s="233"/>
      <c r="J279" s="233"/>
      <c r="K279" s="233"/>
      <c r="L279" s="233"/>
    </row>
    <row r="280" spans="1:12">
      <c r="A280" s="604"/>
      <c r="B280" s="604"/>
      <c r="C280" s="604"/>
      <c r="D280" s="233"/>
      <c r="E280" s="233"/>
      <c r="F280" s="233"/>
      <c r="G280" s="233"/>
      <c r="H280" s="233"/>
      <c r="I280" s="233"/>
      <c r="J280" s="233"/>
      <c r="K280" s="233"/>
      <c r="L280" s="233"/>
    </row>
    <row r="281" spans="1:12">
      <c r="A281" s="604"/>
      <c r="B281" s="604"/>
      <c r="C281" s="604"/>
      <c r="D281" s="233"/>
      <c r="E281" s="233"/>
      <c r="F281" s="233"/>
      <c r="G281" s="233"/>
      <c r="H281" s="233"/>
      <c r="I281" s="233"/>
      <c r="J281" s="233"/>
      <c r="K281" s="233"/>
      <c r="L281" s="233"/>
    </row>
    <row r="282" spans="1:12">
      <c r="A282" s="604"/>
      <c r="B282" s="604"/>
      <c r="C282" s="604"/>
      <c r="D282" s="233"/>
      <c r="E282" s="233"/>
      <c r="F282" s="233"/>
      <c r="G282" s="233"/>
      <c r="H282" s="233"/>
      <c r="I282" s="233"/>
      <c r="J282" s="233"/>
      <c r="K282" s="233"/>
      <c r="L282" s="233"/>
    </row>
    <row r="283" spans="1:12">
      <c r="A283" s="604"/>
      <c r="B283" s="604"/>
      <c r="C283" s="604"/>
      <c r="D283" s="233"/>
      <c r="E283" s="233"/>
      <c r="F283" s="233"/>
      <c r="G283" s="233"/>
      <c r="H283" s="233"/>
      <c r="I283" s="233"/>
      <c r="J283" s="233"/>
      <c r="K283" s="233"/>
      <c r="L283" s="233"/>
    </row>
    <row r="284" spans="1:12">
      <c r="A284" s="604"/>
      <c r="B284" s="604"/>
      <c r="C284" s="604"/>
      <c r="D284" s="233"/>
      <c r="E284" s="233"/>
      <c r="F284" s="233"/>
      <c r="G284" s="233"/>
      <c r="H284" s="233"/>
      <c r="I284" s="233"/>
      <c r="J284" s="233"/>
      <c r="K284" s="233"/>
      <c r="L284" s="233"/>
    </row>
    <row r="285" spans="1:12">
      <c r="A285" s="604"/>
      <c r="B285" s="604"/>
      <c r="C285" s="604"/>
      <c r="D285" s="233"/>
      <c r="E285" s="233"/>
      <c r="F285" s="233"/>
      <c r="G285" s="233"/>
      <c r="H285" s="233"/>
      <c r="I285" s="233"/>
      <c r="J285" s="233"/>
      <c r="K285" s="233"/>
      <c r="L285" s="233"/>
    </row>
    <row r="286" spans="1:12">
      <c r="A286" s="604"/>
      <c r="B286" s="604"/>
      <c r="C286" s="604"/>
      <c r="D286" s="233"/>
      <c r="E286" s="233"/>
      <c r="F286" s="233"/>
      <c r="G286" s="233"/>
      <c r="H286" s="233"/>
      <c r="I286" s="233"/>
      <c r="J286" s="233"/>
      <c r="K286" s="233"/>
      <c r="L286" s="233"/>
    </row>
    <row r="287" spans="1:12">
      <c r="A287" s="604"/>
      <c r="B287" s="604"/>
      <c r="C287" s="604"/>
      <c r="D287" s="233"/>
      <c r="E287" s="233"/>
      <c r="F287" s="233"/>
      <c r="G287" s="233"/>
      <c r="H287" s="233"/>
      <c r="I287" s="233"/>
      <c r="J287" s="233"/>
      <c r="K287" s="233"/>
      <c r="L287" s="233"/>
    </row>
    <row r="288" spans="1:12">
      <c r="A288" s="604"/>
      <c r="B288" s="604"/>
      <c r="C288" s="604"/>
      <c r="D288" s="233"/>
      <c r="E288" s="233"/>
      <c r="F288" s="233"/>
      <c r="G288" s="233"/>
      <c r="H288" s="233"/>
      <c r="I288" s="233"/>
      <c r="J288" s="233"/>
      <c r="K288" s="233"/>
      <c r="L288" s="233"/>
    </row>
    <row r="289" spans="1:12">
      <c r="A289" s="604"/>
      <c r="B289" s="604"/>
      <c r="C289" s="604"/>
      <c r="D289" s="233"/>
      <c r="E289" s="233"/>
      <c r="F289" s="233"/>
      <c r="G289" s="233"/>
      <c r="H289" s="233"/>
      <c r="I289" s="233"/>
      <c r="J289" s="233"/>
      <c r="K289" s="233"/>
      <c r="L289" s="233"/>
    </row>
    <row r="290" spans="1:12">
      <c r="A290" s="604"/>
      <c r="B290" s="604"/>
      <c r="C290" s="604"/>
      <c r="D290" s="233"/>
      <c r="E290" s="233"/>
      <c r="F290" s="233"/>
      <c r="G290" s="233"/>
      <c r="H290" s="233"/>
      <c r="I290" s="233"/>
      <c r="J290" s="233"/>
      <c r="K290" s="233"/>
      <c r="L290" s="233"/>
    </row>
    <row r="291" spans="1:12">
      <c r="A291" s="604"/>
      <c r="B291" s="604"/>
      <c r="C291" s="604"/>
      <c r="D291" s="233"/>
      <c r="E291" s="233"/>
      <c r="F291" s="233"/>
      <c r="G291" s="233"/>
      <c r="H291" s="233"/>
      <c r="I291" s="233"/>
      <c r="J291" s="233"/>
      <c r="K291" s="233"/>
      <c r="L291" s="233"/>
    </row>
    <row r="292" spans="1:12">
      <c r="A292" s="604"/>
      <c r="B292" s="604"/>
      <c r="C292" s="604"/>
      <c r="D292" s="233"/>
      <c r="E292" s="233"/>
      <c r="F292" s="233"/>
      <c r="G292" s="233"/>
      <c r="H292" s="233"/>
      <c r="I292" s="233"/>
      <c r="J292" s="233"/>
      <c r="K292" s="233"/>
      <c r="L292" s="233"/>
    </row>
    <row r="293" spans="1:12">
      <c r="A293" s="604"/>
      <c r="B293" s="604"/>
      <c r="C293" s="604"/>
      <c r="D293" s="233"/>
      <c r="E293" s="233"/>
      <c r="F293" s="233"/>
      <c r="G293" s="233"/>
      <c r="H293" s="233"/>
      <c r="I293" s="233"/>
      <c r="J293" s="233"/>
      <c r="K293" s="233"/>
      <c r="L293" s="233"/>
    </row>
    <row r="294" spans="1:12">
      <c r="A294" s="604"/>
      <c r="B294" s="604"/>
      <c r="C294" s="604"/>
      <c r="D294" s="233"/>
      <c r="E294" s="233"/>
      <c r="F294" s="233"/>
      <c r="G294" s="233"/>
      <c r="H294" s="233"/>
      <c r="I294" s="233"/>
      <c r="J294" s="233"/>
      <c r="K294" s="233"/>
      <c r="L294" s="233"/>
    </row>
    <row r="295" spans="1:12">
      <c r="A295" s="604"/>
      <c r="B295" s="604"/>
      <c r="C295" s="604"/>
      <c r="D295" s="233"/>
      <c r="E295" s="233"/>
      <c r="F295" s="233"/>
      <c r="G295" s="233"/>
      <c r="H295" s="233"/>
      <c r="I295" s="233"/>
      <c r="J295" s="233"/>
      <c r="K295" s="233"/>
      <c r="L295" s="233"/>
    </row>
    <row r="296" spans="1:12">
      <c r="A296" s="604"/>
      <c r="B296" s="604"/>
      <c r="C296" s="604"/>
      <c r="D296" s="233"/>
      <c r="E296" s="233"/>
      <c r="F296" s="233"/>
      <c r="G296" s="233"/>
      <c r="H296" s="233"/>
      <c r="I296" s="233"/>
      <c r="J296" s="233"/>
      <c r="K296" s="233"/>
      <c r="L296" s="233"/>
    </row>
    <row r="297" spans="1:12">
      <c r="A297" s="604"/>
      <c r="B297" s="604"/>
      <c r="C297" s="604"/>
      <c r="D297" s="233"/>
      <c r="E297" s="233"/>
      <c r="F297" s="233"/>
      <c r="G297" s="233"/>
      <c r="H297" s="233"/>
      <c r="I297" s="233"/>
      <c r="J297" s="233"/>
      <c r="K297" s="233"/>
      <c r="L297" s="233"/>
    </row>
    <row r="298" spans="1:12">
      <c r="A298" s="604"/>
      <c r="B298" s="604"/>
      <c r="C298" s="604"/>
      <c r="D298" s="233"/>
      <c r="E298" s="233"/>
      <c r="F298" s="233"/>
      <c r="G298" s="233"/>
      <c r="H298" s="233"/>
      <c r="I298" s="233"/>
      <c r="J298" s="233"/>
      <c r="K298" s="233"/>
      <c r="L298" s="233"/>
    </row>
    <row r="299" spans="1:12">
      <c r="A299" s="604"/>
      <c r="B299" s="604"/>
      <c r="C299" s="604"/>
      <c r="D299" s="233"/>
      <c r="E299" s="233"/>
      <c r="F299" s="233"/>
      <c r="G299" s="233"/>
      <c r="H299" s="233"/>
      <c r="I299" s="233"/>
      <c r="J299" s="233"/>
      <c r="K299" s="233"/>
      <c r="L299" s="233"/>
    </row>
    <row r="300" spans="1:12">
      <c r="A300" s="604"/>
      <c r="B300" s="604"/>
      <c r="C300" s="604"/>
      <c r="D300" s="233"/>
      <c r="E300" s="233"/>
      <c r="F300" s="233"/>
      <c r="G300" s="233"/>
      <c r="H300" s="233"/>
      <c r="I300" s="233"/>
      <c r="J300" s="233"/>
      <c r="K300" s="233"/>
      <c r="L300" s="233"/>
    </row>
    <row r="301" spans="1:12">
      <c r="A301" s="604"/>
      <c r="B301" s="604"/>
      <c r="C301" s="604"/>
      <c r="D301" s="233"/>
      <c r="E301" s="233"/>
      <c r="F301" s="233"/>
      <c r="G301" s="233"/>
      <c r="H301" s="233"/>
      <c r="I301" s="233"/>
      <c r="J301" s="233"/>
      <c r="K301" s="233"/>
      <c r="L301" s="233"/>
    </row>
    <row r="302" spans="1:12">
      <c r="A302" s="604"/>
      <c r="B302" s="604"/>
      <c r="C302" s="604"/>
      <c r="D302" s="233"/>
      <c r="E302" s="233"/>
      <c r="F302" s="233"/>
      <c r="G302" s="233"/>
      <c r="H302" s="233"/>
      <c r="I302" s="233"/>
      <c r="J302" s="233"/>
      <c r="K302" s="233"/>
      <c r="L302" s="233"/>
    </row>
    <row r="303" spans="1:12">
      <c r="A303" s="604"/>
      <c r="B303" s="604"/>
      <c r="C303" s="604"/>
      <c r="D303" s="233"/>
      <c r="E303" s="233"/>
      <c r="F303" s="233"/>
      <c r="G303" s="233"/>
      <c r="H303" s="233"/>
      <c r="I303" s="233"/>
      <c r="J303" s="233"/>
      <c r="K303" s="233"/>
      <c r="L303" s="233"/>
    </row>
    <row r="304" spans="1:12">
      <c r="A304" s="604"/>
      <c r="B304" s="604"/>
      <c r="C304" s="604"/>
      <c r="D304" s="233"/>
      <c r="E304" s="233"/>
      <c r="F304" s="233"/>
      <c r="G304" s="233"/>
      <c r="H304" s="233"/>
      <c r="I304" s="233"/>
      <c r="J304" s="233"/>
      <c r="K304" s="233"/>
      <c r="L304" s="233"/>
    </row>
    <row r="305" spans="1:12">
      <c r="A305" s="604"/>
      <c r="B305" s="604"/>
      <c r="C305" s="604"/>
      <c r="D305" s="233"/>
      <c r="E305" s="233"/>
      <c r="F305" s="233"/>
      <c r="G305" s="233"/>
      <c r="H305" s="233"/>
      <c r="I305" s="233"/>
      <c r="J305" s="233"/>
      <c r="K305" s="233"/>
      <c r="L305" s="233"/>
    </row>
    <row r="306" spans="1:12">
      <c r="A306" s="604"/>
      <c r="B306" s="604"/>
      <c r="C306" s="604"/>
      <c r="D306" s="233"/>
      <c r="E306" s="233"/>
      <c r="F306" s="233"/>
      <c r="G306" s="233"/>
      <c r="H306" s="233"/>
      <c r="I306" s="233"/>
      <c r="J306" s="233"/>
      <c r="K306" s="233"/>
      <c r="L306" s="233"/>
    </row>
    <row r="307" spans="1:12">
      <c r="A307" s="604"/>
      <c r="B307" s="604"/>
      <c r="C307" s="604"/>
      <c r="D307" s="233"/>
      <c r="E307" s="233"/>
      <c r="F307" s="233"/>
      <c r="G307" s="233"/>
      <c r="H307" s="233"/>
      <c r="I307" s="233"/>
      <c r="J307" s="233"/>
      <c r="K307" s="233"/>
      <c r="L307" s="233"/>
    </row>
    <row r="308" spans="1:12">
      <c r="A308" s="604"/>
      <c r="B308" s="604"/>
      <c r="C308" s="604"/>
      <c r="D308" s="233"/>
      <c r="E308" s="233"/>
      <c r="F308" s="233"/>
      <c r="G308" s="233"/>
      <c r="H308" s="233"/>
      <c r="I308" s="233"/>
      <c r="J308" s="233"/>
      <c r="K308" s="233"/>
      <c r="L308" s="233"/>
    </row>
    <row r="309" spans="1:12">
      <c r="A309" s="604"/>
      <c r="B309" s="604"/>
      <c r="C309" s="604"/>
      <c r="D309" s="233"/>
      <c r="E309" s="233"/>
      <c r="F309" s="233"/>
      <c r="G309" s="233"/>
      <c r="H309" s="233"/>
      <c r="I309" s="233"/>
      <c r="J309" s="233"/>
      <c r="K309" s="233"/>
      <c r="L309" s="233"/>
    </row>
    <row r="310" spans="1:12">
      <c r="A310" s="604"/>
      <c r="B310" s="604"/>
      <c r="C310" s="604"/>
      <c r="D310" s="233"/>
      <c r="E310" s="233"/>
      <c r="F310" s="233"/>
      <c r="G310" s="233"/>
      <c r="H310" s="233"/>
      <c r="I310" s="233"/>
      <c r="J310" s="233"/>
      <c r="K310" s="233"/>
      <c r="L310" s="233"/>
    </row>
    <row r="311" spans="1:12">
      <c r="A311" s="604"/>
      <c r="B311" s="604"/>
      <c r="C311" s="604"/>
      <c r="D311" s="233"/>
      <c r="E311" s="233"/>
      <c r="F311" s="233"/>
      <c r="G311" s="233"/>
      <c r="H311" s="233"/>
      <c r="I311" s="233"/>
      <c r="J311" s="233"/>
      <c r="K311" s="233"/>
      <c r="L311" s="233"/>
    </row>
    <row r="312" spans="1:12">
      <c r="A312" s="604"/>
      <c r="B312" s="604"/>
      <c r="C312" s="604"/>
      <c r="D312" s="233"/>
      <c r="E312" s="233"/>
      <c r="F312" s="233"/>
      <c r="G312" s="233"/>
      <c r="H312" s="233"/>
      <c r="I312" s="233"/>
      <c r="J312" s="233"/>
      <c r="K312" s="233"/>
      <c r="L312" s="233"/>
    </row>
    <row r="313" spans="1:12">
      <c r="A313" s="604"/>
      <c r="B313" s="604"/>
      <c r="C313" s="604"/>
      <c r="D313" s="233"/>
      <c r="E313" s="233"/>
      <c r="F313" s="233"/>
      <c r="G313" s="233"/>
      <c r="H313" s="233"/>
      <c r="I313" s="233"/>
      <c r="J313" s="233"/>
      <c r="K313" s="233"/>
      <c r="L313" s="233"/>
    </row>
    <row r="314" spans="1:12">
      <c r="A314" s="604"/>
      <c r="B314" s="604"/>
      <c r="C314" s="604"/>
      <c r="D314" s="233"/>
      <c r="E314" s="233"/>
      <c r="F314" s="233"/>
      <c r="G314" s="233"/>
      <c r="H314" s="233"/>
      <c r="I314" s="233"/>
      <c r="J314" s="233"/>
      <c r="K314" s="233"/>
      <c r="L314" s="233"/>
    </row>
    <row r="315" spans="1:12">
      <c r="A315" s="604"/>
      <c r="B315" s="604"/>
      <c r="C315" s="604"/>
      <c r="D315" s="233"/>
      <c r="E315" s="233"/>
      <c r="F315" s="233"/>
      <c r="G315" s="233"/>
      <c r="H315" s="233"/>
      <c r="I315" s="233"/>
      <c r="J315" s="233"/>
      <c r="K315" s="233"/>
      <c r="L315" s="233"/>
    </row>
    <row r="316" spans="1:12">
      <c r="A316" s="604"/>
      <c r="B316" s="604"/>
      <c r="C316" s="604"/>
      <c r="D316" s="233"/>
      <c r="E316" s="233"/>
      <c r="F316" s="233"/>
      <c r="G316" s="233"/>
      <c r="H316" s="233"/>
      <c r="I316" s="233"/>
      <c r="J316" s="233"/>
      <c r="K316" s="233"/>
      <c r="L316" s="233"/>
    </row>
    <row r="317" spans="1:12">
      <c r="A317" s="604"/>
      <c r="B317" s="604"/>
      <c r="C317" s="604"/>
    </row>
    <row r="318" spans="1:12">
      <c r="A318" s="604"/>
      <c r="B318" s="604"/>
      <c r="C318" s="604"/>
    </row>
    <row r="319" spans="1:12">
      <c r="A319" s="604"/>
      <c r="B319" s="604"/>
      <c r="C319" s="604"/>
    </row>
    <row r="320" spans="1:12">
      <c r="A320" s="604"/>
      <c r="B320" s="604"/>
      <c r="C320" s="604"/>
    </row>
    <row r="321" spans="1:3">
      <c r="A321" s="604"/>
      <c r="B321" s="604"/>
      <c r="C321" s="604"/>
    </row>
    <row r="322" spans="1:3">
      <c r="A322" s="604"/>
      <c r="B322" s="604"/>
      <c r="C322" s="604"/>
    </row>
    <row r="323" spans="1:3">
      <c r="A323" s="604"/>
      <c r="B323" s="604"/>
      <c r="C323" s="604"/>
    </row>
    <row r="324" spans="1:3">
      <c r="A324" s="604"/>
      <c r="B324" s="604"/>
      <c r="C324" s="604"/>
    </row>
    <row r="325" spans="1:3">
      <c r="A325" s="604"/>
      <c r="B325" s="604"/>
      <c r="C325" s="604"/>
    </row>
    <row r="326" spans="1:3">
      <c r="A326" s="604"/>
      <c r="B326" s="604"/>
      <c r="C326" s="604"/>
    </row>
    <row r="327" spans="1:3">
      <c r="A327" s="604"/>
      <c r="B327" s="604"/>
      <c r="C327" s="604"/>
    </row>
    <row r="328" spans="1:3">
      <c r="A328" s="604"/>
      <c r="B328" s="604"/>
      <c r="C328" s="604"/>
    </row>
    <row r="329" spans="1:3">
      <c r="A329" s="604"/>
      <c r="B329" s="604"/>
      <c r="C329" s="604"/>
    </row>
    <row r="330" spans="1:3">
      <c r="A330" s="604"/>
      <c r="B330" s="604"/>
      <c r="C330" s="604"/>
    </row>
    <row r="331" spans="1:3">
      <c r="A331" s="604"/>
      <c r="B331" s="604"/>
      <c r="C331" s="604"/>
    </row>
    <row r="332" spans="1:3">
      <c r="A332" s="604"/>
      <c r="B332" s="604"/>
      <c r="C332" s="604"/>
    </row>
    <row r="333" spans="1:3">
      <c r="A333" s="604"/>
      <c r="B333" s="604"/>
      <c r="C333" s="604"/>
    </row>
    <row r="334" spans="1:3">
      <c r="A334" s="604"/>
      <c r="B334" s="604"/>
      <c r="C334" s="604"/>
    </row>
    <row r="335" spans="1:3">
      <c r="A335" s="604"/>
      <c r="B335" s="604"/>
      <c r="C335" s="604"/>
    </row>
    <row r="336" spans="1:3">
      <c r="A336" s="604"/>
      <c r="B336" s="604"/>
      <c r="C336" s="604"/>
    </row>
    <row r="337" spans="1:3">
      <c r="A337" s="604"/>
      <c r="B337" s="604"/>
      <c r="C337" s="604"/>
    </row>
    <row r="338" spans="1:3">
      <c r="A338" s="604"/>
      <c r="B338" s="604"/>
      <c r="C338" s="604"/>
    </row>
    <row r="339" spans="1:3">
      <c r="A339" s="604"/>
      <c r="B339" s="604"/>
      <c r="C339" s="604"/>
    </row>
    <row r="340" spans="1:3">
      <c r="A340" s="604"/>
      <c r="B340" s="604"/>
      <c r="C340" s="604"/>
    </row>
    <row r="341" spans="1:3">
      <c r="A341" s="604"/>
      <c r="B341" s="604"/>
      <c r="C341" s="604"/>
    </row>
    <row r="342" spans="1:3">
      <c r="A342" s="604"/>
      <c r="B342" s="604"/>
      <c r="C342" s="604"/>
    </row>
    <row r="343" spans="1:3">
      <c r="A343" s="604"/>
      <c r="B343" s="604"/>
      <c r="C343" s="604"/>
    </row>
    <row r="344" spans="1:3">
      <c r="A344" s="604"/>
      <c r="B344" s="604"/>
      <c r="C344" s="604"/>
    </row>
    <row r="345" spans="1:3">
      <c r="A345" s="604"/>
      <c r="B345" s="604"/>
      <c r="C345" s="604"/>
    </row>
    <row r="346" spans="1:3">
      <c r="A346" s="604"/>
      <c r="B346" s="604"/>
      <c r="C346" s="604"/>
    </row>
    <row r="347" spans="1:3">
      <c r="A347" s="604"/>
      <c r="B347" s="604"/>
      <c r="C347" s="604"/>
    </row>
    <row r="348" spans="1:3">
      <c r="A348" s="604"/>
      <c r="B348" s="604"/>
      <c r="C348" s="604"/>
    </row>
    <row r="349" spans="1:3">
      <c r="A349" s="604"/>
      <c r="B349" s="604"/>
      <c r="C349" s="604"/>
    </row>
    <row r="350" spans="1:3">
      <c r="A350" s="604"/>
      <c r="B350" s="604"/>
      <c r="C350" s="604"/>
    </row>
    <row r="351" spans="1:3">
      <c r="A351" s="604"/>
      <c r="B351" s="604"/>
      <c r="C351" s="604"/>
    </row>
    <row r="352" spans="1:3">
      <c r="A352" s="604"/>
      <c r="B352" s="604"/>
      <c r="C352" s="604"/>
    </row>
    <row r="353" spans="1:3">
      <c r="A353" s="604"/>
      <c r="B353" s="604"/>
      <c r="C353" s="604"/>
    </row>
    <row r="354" spans="1:3">
      <c r="A354" s="604"/>
      <c r="B354" s="604"/>
      <c r="C354" s="604"/>
    </row>
    <row r="355" spans="1:3">
      <c r="A355" s="604"/>
      <c r="B355" s="604"/>
      <c r="C355" s="604"/>
    </row>
    <row r="356" spans="1:3">
      <c r="A356" s="604"/>
      <c r="B356" s="604"/>
      <c r="C356" s="604"/>
    </row>
    <row r="357" spans="1:3">
      <c r="A357" s="604"/>
      <c r="B357" s="604"/>
      <c r="C357" s="604"/>
    </row>
    <row r="358" spans="1:3">
      <c r="A358" s="604"/>
      <c r="B358" s="604"/>
      <c r="C358" s="604"/>
    </row>
    <row r="359" spans="1:3">
      <c r="A359" s="604"/>
      <c r="B359" s="604"/>
      <c r="C359" s="604"/>
    </row>
    <row r="360" spans="1:3">
      <c r="A360" s="604"/>
      <c r="B360" s="604"/>
      <c r="C360" s="604"/>
    </row>
    <row r="361" spans="1:3">
      <c r="A361" s="604"/>
      <c r="B361" s="604"/>
      <c r="C361" s="604"/>
    </row>
    <row r="362" spans="1:3">
      <c r="A362" s="604"/>
      <c r="B362" s="604"/>
      <c r="C362" s="604"/>
    </row>
    <row r="363" spans="1:3">
      <c r="A363" s="604"/>
      <c r="B363" s="604"/>
      <c r="C363" s="604"/>
    </row>
    <row r="364" spans="1:3">
      <c r="A364" s="604"/>
      <c r="B364" s="604"/>
      <c r="C364" s="604"/>
    </row>
    <row r="365" spans="1:3">
      <c r="A365" s="604"/>
      <c r="B365" s="604"/>
      <c r="C365" s="604"/>
    </row>
    <row r="366" spans="1:3">
      <c r="A366" s="604"/>
      <c r="B366" s="604"/>
      <c r="C366" s="604"/>
    </row>
    <row r="367" spans="1:3">
      <c r="A367" s="604"/>
      <c r="B367" s="604"/>
      <c r="C367" s="604"/>
    </row>
    <row r="368" spans="1:3">
      <c r="A368" s="604"/>
      <c r="B368" s="604"/>
      <c r="C368" s="604"/>
    </row>
    <row r="369" spans="1:3">
      <c r="A369" s="604"/>
      <c r="B369" s="604"/>
      <c r="C369" s="604"/>
    </row>
    <row r="370" spans="1:3">
      <c r="A370" s="604"/>
      <c r="B370" s="604"/>
      <c r="C370" s="604"/>
    </row>
    <row r="371" spans="1:3">
      <c r="A371" s="604"/>
      <c r="B371" s="604"/>
      <c r="C371" s="604"/>
    </row>
    <row r="372" spans="1:3">
      <c r="A372" s="604"/>
      <c r="B372" s="604"/>
      <c r="C372" s="604"/>
    </row>
    <row r="373" spans="1:3">
      <c r="A373" s="604"/>
      <c r="B373" s="604"/>
      <c r="C373" s="604"/>
    </row>
    <row r="374" spans="1:3">
      <c r="A374" s="604"/>
      <c r="B374" s="604"/>
      <c r="C374" s="604"/>
    </row>
    <row r="375" spans="1:3">
      <c r="A375" s="604"/>
      <c r="B375" s="604"/>
      <c r="C375" s="604"/>
    </row>
    <row r="376" spans="1:3">
      <c r="A376" s="604"/>
      <c r="B376" s="604"/>
      <c r="C376" s="604"/>
    </row>
  </sheetData>
  <mergeCells count="159">
    <mergeCell ref="B74:B75"/>
    <mergeCell ref="N74:N75"/>
    <mergeCell ref="B67:B68"/>
    <mergeCell ref="A59:B59"/>
    <mergeCell ref="O34:O37"/>
    <mergeCell ref="D35:F35"/>
    <mergeCell ref="G35:I35"/>
    <mergeCell ref="J35:L35"/>
    <mergeCell ref="A33:B33"/>
    <mergeCell ref="A34:A37"/>
    <mergeCell ref="B34:B37"/>
    <mergeCell ref="C34:C37"/>
    <mergeCell ref="D34:F34"/>
    <mergeCell ref="G34:I34"/>
    <mergeCell ref="J34:L34"/>
    <mergeCell ref="M34:M37"/>
    <mergeCell ref="N34:N37"/>
    <mergeCell ref="O9:O30"/>
    <mergeCell ref="A9:A30"/>
    <mergeCell ref="N9:N10"/>
    <mergeCell ref="B11:C11"/>
    <mergeCell ref="M11:N11"/>
    <mergeCell ref="B12:B13"/>
    <mergeCell ref="M14:N14"/>
    <mergeCell ref="B15:B16"/>
    <mergeCell ref="M17:N17"/>
    <mergeCell ref="N15:N16"/>
    <mergeCell ref="B17:C17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3:O3"/>
    <mergeCell ref="N4:N7"/>
    <mergeCell ref="O4:O7"/>
    <mergeCell ref="D5:F5"/>
    <mergeCell ref="G5:I5"/>
    <mergeCell ref="J5:L5"/>
    <mergeCell ref="A8:L8"/>
    <mergeCell ref="B69:C69"/>
    <mergeCell ref="A57:C57"/>
    <mergeCell ref="N57:O57"/>
    <mergeCell ref="A60:A63"/>
    <mergeCell ref="B60:B63"/>
    <mergeCell ref="C60:C63"/>
    <mergeCell ref="D60:F60"/>
    <mergeCell ref="G60:I60"/>
    <mergeCell ref="J60:L60"/>
    <mergeCell ref="M60:M63"/>
    <mergeCell ref="N60:N63"/>
    <mergeCell ref="O60:O63"/>
    <mergeCell ref="D61:F61"/>
    <mergeCell ref="G61:I61"/>
    <mergeCell ref="J61:L61"/>
    <mergeCell ref="M69:N69"/>
    <mergeCell ref="A38:A56"/>
    <mergeCell ref="O38:O56"/>
    <mergeCell ref="B41:C41"/>
    <mergeCell ref="M41:N41"/>
    <mergeCell ref="A31:C31"/>
    <mergeCell ref="M31:O31"/>
    <mergeCell ref="B9:B10"/>
    <mergeCell ref="J84:L84"/>
    <mergeCell ref="B76:C76"/>
    <mergeCell ref="M76:N76"/>
    <mergeCell ref="A79:B79"/>
    <mergeCell ref="N79:O79"/>
    <mergeCell ref="A83:A86"/>
    <mergeCell ref="B83:B86"/>
    <mergeCell ref="C83:C86"/>
    <mergeCell ref="D83:F83"/>
    <mergeCell ref="G83:I83"/>
    <mergeCell ref="J83:L83"/>
    <mergeCell ref="M83:M86"/>
    <mergeCell ref="N83:N86"/>
    <mergeCell ref="B77:B78"/>
    <mergeCell ref="O83:O86"/>
    <mergeCell ref="D84:F84"/>
    <mergeCell ref="G84:I84"/>
    <mergeCell ref="A82:B82"/>
    <mergeCell ref="A64:A78"/>
    <mergeCell ref="O64:O78"/>
    <mergeCell ref="B70:B71"/>
    <mergeCell ref="N70:N71"/>
    <mergeCell ref="B72:C72"/>
    <mergeCell ref="M72:N72"/>
    <mergeCell ref="A99:B99"/>
    <mergeCell ref="N99:O99"/>
    <mergeCell ref="A102:A105"/>
    <mergeCell ref="B102:B105"/>
    <mergeCell ref="C102:C105"/>
    <mergeCell ref="D102:F102"/>
    <mergeCell ref="G102:I102"/>
    <mergeCell ref="J102:L102"/>
    <mergeCell ref="M102:M105"/>
    <mergeCell ref="N102:N105"/>
    <mergeCell ref="A101:B101"/>
    <mergeCell ref="A111:B111"/>
    <mergeCell ref="N111:O111"/>
    <mergeCell ref="A112:A118"/>
    <mergeCell ref="O112:O118"/>
    <mergeCell ref="A119:C119"/>
    <mergeCell ref="M119:O119"/>
    <mergeCell ref="O102:O105"/>
    <mergeCell ref="D103:F103"/>
    <mergeCell ref="G103:I103"/>
    <mergeCell ref="J103:L103"/>
    <mergeCell ref="A106:A110"/>
    <mergeCell ref="O106:O110"/>
    <mergeCell ref="A95:B95"/>
    <mergeCell ref="N95:O95"/>
    <mergeCell ref="A96:B96"/>
    <mergeCell ref="N96:O96"/>
    <mergeCell ref="A97:A98"/>
    <mergeCell ref="O97:O98"/>
    <mergeCell ref="A87:A90"/>
    <mergeCell ref="A91:B91"/>
    <mergeCell ref="N91:O91"/>
    <mergeCell ref="A92:A94"/>
    <mergeCell ref="O92:O94"/>
    <mergeCell ref="G124:I124"/>
    <mergeCell ref="J124:L124"/>
    <mergeCell ref="A123:A126"/>
    <mergeCell ref="B123:B126"/>
    <mergeCell ref="C123:C126"/>
    <mergeCell ref="D123:F123"/>
    <mergeCell ref="G123:I123"/>
    <mergeCell ref="J123:L123"/>
    <mergeCell ref="M127:N127"/>
    <mergeCell ref="A122:B122"/>
    <mergeCell ref="A140:B140"/>
    <mergeCell ref="N140:O140"/>
    <mergeCell ref="A141:B141"/>
    <mergeCell ref="N141:O141"/>
    <mergeCell ref="A130:B130"/>
    <mergeCell ref="C130:M130"/>
    <mergeCell ref="N130:O130"/>
    <mergeCell ref="A139:B139"/>
    <mergeCell ref="N139:O139"/>
    <mergeCell ref="A132:A133"/>
    <mergeCell ref="O132:O133"/>
    <mergeCell ref="A134:B134"/>
    <mergeCell ref="N134:O134"/>
    <mergeCell ref="A135:A138"/>
    <mergeCell ref="O135:O138"/>
    <mergeCell ref="A128:B128"/>
    <mergeCell ref="N128:O128"/>
    <mergeCell ref="A129:C129"/>
    <mergeCell ref="M129:O129"/>
    <mergeCell ref="M123:M126"/>
    <mergeCell ref="N123:N126"/>
    <mergeCell ref="O123:O126"/>
    <mergeCell ref="D124:F124"/>
  </mergeCells>
  <printOptions horizontalCentered="1"/>
  <pageMargins left="0.5" right="0.5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cols>
    <col min="14" max="14" width="55.28515625" customWidth="1"/>
  </cols>
  <sheetData>
    <row r="15" spans="1:14" ht="90" customHeight="1">
      <c r="A15" s="2689" t="s">
        <v>2407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76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75"/>
  <sheetViews>
    <sheetView rightToLeft="1" view="pageBreakPreview" topLeftCell="A40" zoomScale="90" zoomScaleNormal="75" zoomScaleSheetLayoutView="90" workbookViewId="0">
      <selection activeCell="R101" sqref="R101"/>
    </sheetView>
  </sheetViews>
  <sheetFormatPr defaultRowHeight="12.75"/>
  <cols>
    <col min="1" max="1" width="32.5703125" style="22" customWidth="1"/>
    <col min="2" max="4" width="10" style="22" customWidth="1"/>
    <col min="5" max="7" width="9.7109375" style="22" customWidth="1"/>
    <col min="8" max="10" width="10" style="22" customWidth="1"/>
    <col min="11" max="11" width="47.42578125" style="22" customWidth="1"/>
    <col min="12" max="256" width="9.140625" style="22"/>
    <col min="257" max="257" width="26.28515625" style="22" customWidth="1"/>
    <col min="258" max="266" width="10" style="22" customWidth="1"/>
    <col min="267" max="512" width="9.140625" style="22"/>
    <col min="513" max="513" width="26.28515625" style="22" customWidth="1"/>
    <col min="514" max="522" width="10" style="22" customWidth="1"/>
    <col min="523" max="768" width="9.140625" style="22"/>
    <col min="769" max="769" width="26.28515625" style="22" customWidth="1"/>
    <col min="770" max="778" width="10" style="22" customWidth="1"/>
    <col min="779" max="1024" width="9.140625" style="22"/>
    <col min="1025" max="1025" width="26.28515625" style="22" customWidth="1"/>
    <col min="1026" max="1034" width="10" style="22" customWidth="1"/>
    <col min="1035" max="1280" width="9.140625" style="22"/>
    <col min="1281" max="1281" width="26.28515625" style="22" customWidth="1"/>
    <col min="1282" max="1290" width="10" style="22" customWidth="1"/>
    <col min="1291" max="1536" width="9.140625" style="22"/>
    <col min="1537" max="1537" width="26.28515625" style="22" customWidth="1"/>
    <col min="1538" max="1546" width="10" style="22" customWidth="1"/>
    <col min="1547" max="1792" width="9.140625" style="22"/>
    <col min="1793" max="1793" width="26.28515625" style="22" customWidth="1"/>
    <col min="1794" max="1802" width="10" style="22" customWidth="1"/>
    <col min="1803" max="2048" width="9.140625" style="22"/>
    <col min="2049" max="2049" width="26.28515625" style="22" customWidth="1"/>
    <col min="2050" max="2058" width="10" style="22" customWidth="1"/>
    <col min="2059" max="2304" width="9.140625" style="22"/>
    <col min="2305" max="2305" width="26.28515625" style="22" customWidth="1"/>
    <col min="2306" max="2314" width="10" style="22" customWidth="1"/>
    <col min="2315" max="2560" width="9.140625" style="22"/>
    <col min="2561" max="2561" width="26.28515625" style="22" customWidth="1"/>
    <col min="2562" max="2570" width="10" style="22" customWidth="1"/>
    <col min="2571" max="2816" width="9.140625" style="22"/>
    <col min="2817" max="2817" width="26.28515625" style="22" customWidth="1"/>
    <col min="2818" max="2826" width="10" style="22" customWidth="1"/>
    <col min="2827" max="3072" width="9.140625" style="22"/>
    <col min="3073" max="3073" width="26.28515625" style="22" customWidth="1"/>
    <col min="3074" max="3082" width="10" style="22" customWidth="1"/>
    <col min="3083" max="3328" width="9.140625" style="22"/>
    <col min="3329" max="3329" width="26.28515625" style="22" customWidth="1"/>
    <col min="3330" max="3338" width="10" style="22" customWidth="1"/>
    <col min="3339" max="3584" width="9.140625" style="22"/>
    <col min="3585" max="3585" width="26.28515625" style="22" customWidth="1"/>
    <col min="3586" max="3594" width="10" style="22" customWidth="1"/>
    <col min="3595" max="3840" width="9.140625" style="22"/>
    <col min="3841" max="3841" width="26.28515625" style="22" customWidth="1"/>
    <col min="3842" max="3850" width="10" style="22" customWidth="1"/>
    <col min="3851" max="4096" width="9.140625" style="22"/>
    <col min="4097" max="4097" width="26.28515625" style="22" customWidth="1"/>
    <col min="4098" max="4106" width="10" style="22" customWidth="1"/>
    <col min="4107" max="4352" width="9.140625" style="22"/>
    <col min="4353" max="4353" width="26.28515625" style="22" customWidth="1"/>
    <col min="4354" max="4362" width="10" style="22" customWidth="1"/>
    <col min="4363" max="4608" width="9.140625" style="22"/>
    <col min="4609" max="4609" width="26.28515625" style="22" customWidth="1"/>
    <col min="4610" max="4618" width="10" style="22" customWidth="1"/>
    <col min="4619" max="4864" width="9.140625" style="22"/>
    <col min="4865" max="4865" width="26.28515625" style="22" customWidth="1"/>
    <col min="4866" max="4874" width="10" style="22" customWidth="1"/>
    <col min="4875" max="5120" width="9.140625" style="22"/>
    <col min="5121" max="5121" width="26.28515625" style="22" customWidth="1"/>
    <col min="5122" max="5130" width="10" style="22" customWidth="1"/>
    <col min="5131" max="5376" width="9.140625" style="22"/>
    <col min="5377" max="5377" width="26.28515625" style="22" customWidth="1"/>
    <col min="5378" max="5386" width="10" style="22" customWidth="1"/>
    <col min="5387" max="5632" width="9.140625" style="22"/>
    <col min="5633" max="5633" width="26.28515625" style="22" customWidth="1"/>
    <col min="5634" max="5642" width="10" style="22" customWidth="1"/>
    <col min="5643" max="5888" width="9.140625" style="22"/>
    <col min="5889" max="5889" width="26.28515625" style="22" customWidth="1"/>
    <col min="5890" max="5898" width="10" style="22" customWidth="1"/>
    <col min="5899" max="6144" width="9.140625" style="22"/>
    <col min="6145" max="6145" width="26.28515625" style="22" customWidth="1"/>
    <col min="6146" max="6154" width="10" style="22" customWidth="1"/>
    <col min="6155" max="6400" width="9.140625" style="22"/>
    <col min="6401" max="6401" width="26.28515625" style="22" customWidth="1"/>
    <col min="6402" max="6410" width="10" style="22" customWidth="1"/>
    <col min="6411" max="6656" width="9.140625" style="22"/>
    <col min="6657" max="6657" width="26.28515625" style="22" customWidth="1"/>
    <col min="6658" max="6666" width="10" style="22" customWidth="1"/>
    <col min="6667" max="6912" width="9.140625" style="22"/>
    <col min="6913" max="6913" width="26.28515625" style="22" customWidth="1"/>
    <col min="6914" max="6922" width="10" style="22" customWidth="1"/>
    <col min="6923" max="7168" width="9.140625" style="22"/>
    <col min="7169" max="7169" width="26.28515625" style="22" customWidth="1"/>
    <col min="7170" max="7178" width="10" style="22" customWidth="1"/>
    <col min="7179" max="7424" width="9.140625" style="22"/>
    <col min="7425" max="7425" width="26.28515625" style="22" customWidth="1"/>
    <col min="7426" max="7434" width="10" style="22" customWidth="1"/>
    <col min="7435" max="7680" width="9.140625" style="22"/>
    <col min="7681" max="7681" width="26.28515625" style="22" customWidth="1"/>
    <col min="7682" max="7690" width="10" style="22" customWidth="1"/>
    <col min="7691" max="7936" width="9.140625" style="22"/>
    <col min="7937" max="7937" width="26.28515625" style="22" customWidth="1"/>
    <col min="7938" max="7946" width="10" style="22" customWidth="1"/>
    <col min="7947" max="8192" width="9.140625" style="22"/>
    <col min="8193" max="8193" width="26.28515625" style="22" customWidth="1"/>
    <col min="8194" max="8202" width="10" style="22" customWidth="1"/>
    <col min="8203" max="8448" width="9.140625" style="22"/>
    <col min="8449" max="8449" width="26.28515625" style="22" customWidth="1"/>
    <col min="8450" max="8458" width="10" style="22" customWidth="1"/>
    <col min="8459" max="8704" width="9.140625" style="22"/>
    <col min="8705" max="8705" width="26.28515625" style="22" customWidth="1"/>
    <col min="8706" max="8714" width="10" style="22" customWidth="1"/>
    <col min="8715" max="8960" width="9.140625" style="22"/>
    <col min="8961" max="8961" width="26.28515625" style="22" customWidth="1"/>
    <col min="8962" max="8970" width="10" style="22" customWidth="1"/>
    <col min="8971" max="9216" width="9.140625" style="22"/>
    <col min="9217" max="9217" width="26.28515625" style="22" customWidth="1"/>
    <col min="9218" max="9226" width="10" style="22" customWidth="1"/>
    <col min="9227" max="9472" width="9.140625" style="22"/>
    <col min="9473" max="9473" width="26.28515625" style="22" customWidth="1"/>
    <col min="9474" max="9482" width="10" style="22" customWidth="1"/>
    <col min="9483" max="9728" width="9.140625" style="22"/>
    <col min="9729" max="9729" width="26.28515625" style="22" customWidth="1"/>
    <col min="9730" max="9738" width="10" style="22" customWidth="1"/>
    <col min="9739" max="9984" width="9.140625" style="22"/>
    <col min="9985" max="9985" width="26.28515625" style="22" customWidth="1"/>
    <col min="9986" max="9994" width="10" style="22" customWidth="1"/>
    <col min="9995" max="10240" width="9.140625" style="22"/>
    <col min="10241" max="10241" width="26.28515625" style="22" customWidth="1"/>
    <col min="10242" max="10250" width="10" style="22" customWidth="1"/>
    <col min="10251" max="10496" width="9.140625" style="22"/>
    <col min="10497" max="10497" width="26.28515625" style="22" customWidth="1"/>
    <col min="10498" max="10506" width="10" style="22" customWidth="1"/>
    <col min="10507" max="10752" width="9.140625" style="22"/>
    <col min="10753" max="10753" width="26.28515625" style="22" customWidth="1"/>
    <col min="10754" max="10762" width="10" style="22" customWidth="1"/>
    <col min="10763" max="11008" width="9.140625" style="22"/>
    <col min="11009" max="11009" width="26.28515625" style="22" customWidth="1"/>
    <col min="11010" max="11018" width="10" style="22" customWidth="1"/>
    <col min="11019" max="11264" width="9.140625" style="22"/>
    <col min="11265" max="11265" width="26.28515625" style="22" customWidth="1"/>
    <col min="11266" max="11274" width="10" style="22" customWidth="1"/>
    <col min="11275" max="11520" width="9.140625" style="22"/>
    <col min="11521" max="11521" width="26.28515625" style="22" customWidth="1"/>
    <col min="11522" max="11530" width="10" style="22" customWidth="1"/>
    <col min="11531" max="11776" width="9.140625" style="22"/>
    <col min="11777" max="11777" width="26.28515625" style="22" customWidth="1"/>
    <col min="11778" max="11786" width="10" style="22" customWidth="1"/>
    <col min="11787" max="12032" width="9.140625" style="22"/>
    <col min="12033" max="12033" width="26.28515625" style="22" customWidth="1"/>
    <col min="12034" max="12042" width="10" style="22" customWidth="1"/>
    <col min="12043" max="12288" width="9.140625" style="22"/>
    <col min="12289" max="12289" width="26.28515625" style="22" customWidth="1"/>
    <col min="12290" max="12298" width="10" style="22" customWidth="1"/>
    <col min="12299" max="12544" width="9.140625" style="22"/>
    <col min="12545" max="12545" width="26.28515625" style="22" customWidth="1"/>
    <col min="12546" max="12554" width="10" style="22" customWidth="1"/>
    <col min="12555" max="12800" width="9.140625" style="22"/>
    <col min="12801" max="12801" width="26.28515625" style="22" customWidth="1"/>
    <col min="12802" max="12810" width="10" style="22" customWidth="1"/>
    <col min="12811" max="13056" width="9.140625" style="22"/>
    <col min="13057" max="13057" width="26.28515625" style="22" customWidth="1"/>
    <col min="13058" max="13066" width="10" style="22" customWidth="1"/>
    <col min="13067" max="13312" width="9.140625" style="22"/>
    <col min="13313" max="13313" width="26.28515625" style="22" customWidth="1"/>
    <col min="13314" max="13322" width="10" style="22" customWidth="1"/>
    <col min="13323" max="13568" width="9.140625" style="22"/>
    <col min="13569" max="13569" width="26.28515625" style="22" customWidth="1"/>
    <col min="13570" max="13578" width="10" style="22" customWidth="1"/>
    <col min="13579" max="13824" width="9.140625" style="22"/>
    <col min="13825" max="13825" width="26.28515625" style="22" customWidth="1"/>
    <col min="13826" max="13834" width="10" style="22" customWidth="1"/>
    <col min="13835" max="14080" width="9.140625" style="22"/>
    <col min="14081" max="14081" width="26.28515625" style="22" customWidth="1"/>
    <col min="14082" max="14090" width="10" style="22" customWidth="1"/>
    <col min="14091" max="14336" width="9.140625" style="22"/>
    <col min="14337" max="14337" width="26.28515625" style="22" customWidth="1"/>
    <col min="14338" max="14346" width="10" style="22" customWidth="1"/>
    <col min="14347" max="14592" width="9.140625" style="22"/>
    <col min="14593" max="14593" width="26.28515625" style="22" customWidth="1"/>
    <col min="14594" max="14602" width="10" style="22" customWidth="1"/>
    <col min="14603" max="14848" width="9.140625" style="22"/>
    <col min="14849" max="14849" width="26.28515625" style="22" customWidth="1"/>
    <col min="14850" max="14858" width="10" style="22" customWidth="1"/>
    <col min="14859" max="15104" width="9.140625" style="22"/>
    <col min="15105" max="15105" width="26.28515625" style="22" customWidth="1"/>
    <col min="15106" max="15114" width="10" style="22" customWidth="1"/>
    <col min="15115" max="15360" width="9.140625" style="22"/>
    <col min="15361" max="15361" width="26.28515625" style="22" customWidth="1"/>
    <col min="15362" max="15370" width="10" style="22" customWidth="1"/>
    <col min="15371" max="15616" width="9.140625" style="22"/>
    <col min="15617" max="15617" width="26.28515625" style="22" customWidth="1"/>
    <col min="15618" max="15626" width="10" style="22" customWidth="1"/>
    <col min="15627" max="15872" width="9.140625" style="22"/>
    <col min="15873" max="15873" width="26.28515625" style="22" customWidth="1"/>
    <col min="15874" max="15882" width="10" style="22" customWidth="1"/>
    <col min="15883" max="16128" width="9.140625" style="22"/>
    <col min="16129" max="16129" width="26.28515625" style="22" customWidth="1"/>
    <col min="16130" max="16138" width="10" style="22" customWidth="1"/>
    <col min="16139" max="16384" width="9.140625" style="22"/>
  </cols>
  <sheetData>
    <row r="1" spans="1:11" s="2" customFormat="1" ht="24" customHeight="1">
      <c r="A1" s="2693" t="s">
        <v>2010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64" customFormat="1" ht="44.25" customHeight="1">
      <c r="A2" s="3274" t="s">
        <v>2011</v>
      </c>
      <c r="B2" s="3274"/>
      <c r="C2" s="3274"/>
      <c r="D2" s="3274"/>
      <c r="E2" s="3274"/>
      <c r="F2" s="3274"/>
      <c r="G2" s="3274"/>
      <c r="H2" s="3274"/>
      <c r="I2" s="3274"/>
      <c r="J2" s="3274"/>
      <c r="K2" s="3274"/>
    </row>
    <row r="3" spans="1:11" s="2" customFormat="1" ht="20.25" customHeight="1" thickBot="1">
      <c r="A3" s="20" t="s">
        <v>2295</v>
      </c>
      <c r="B3" s="211"/>
      <c r="C3" s="211"/>
      <c r="D3" s="211"/>
      <c r="E3" s="211"/>
      <c r="F3" s="211"/>
      <c r="G3" s="211"/>
      <c r="H3" s="211"/>
      <c r="I3" s="211"/>
      <c r="J3" s="211"/>
      <c r="K3" s="8" t="s">
        <v>2158</v>
      </c>
    </row>
    <row r="4" spans="1:11" s="3" customFormat="1" ht="18" customHeight="1" thickTop="1">
      <c r="A4" s="3048" t="s">
        <v>311</v>
      </c>
      <c r="B4" s="3133" t="s">
        <v>45</v>
      </c>
      <c r="C4" s="3133"/>
      <c r="D4" s="3133"/>
      <c r="E4" s="3133" t="s">
        <v>46</v>
      </c>
      <c r="F4" s="3133"/>
      <c r="G4" s="3133"/>
      <c r="H4" s="3133" t="s">
        <v>47</v>
      </c>
      <c r="I4" s="3133"/>
      <c r="J4" s="3133"/>
      <c r="K4" s="3051" t="s">
        <v>759</v>
      </c>
    </row>
    <row r="5" spans="1:11" s="3" customFormat="1" ht="18" customHeight="1">
      <c r="A5" s="3049"/>
      <c r="B5" s="2859" t="s">
        <v>1673</v>
      </c>
      <c r="C5" s="2859"/>
      <c r="D5" s="2859"/>
      <c r="E5" s="2859" t="s">
        <v>463</v>
      </c>
      <c r="F5" s="2859"/>
      <c r="G5" s="2859"/>
      <c r="H5" s="2859" t="s">
        <v>464</v>
      </c>
      <c r="I5" s="2859"/>
      <c r="J5" s="2859"/>
      <c r="K5" s="3052"/>
    </row>
    <row r="6" spans="1:11" s="3" customFormat="1" ht="18" customHeight="1">
      <c r="A6" s="3049"/>
      <c r="B6" s="1477" t="s">
        <v>931</v>
      </c>
      <c r="C6" s="1477" t="s">
        <v>1126</v>
      </c>
      <c r="D6" s="1489" t="s">
        <v>954</v>
      </c>
      <c r="E6" s="1477" t="s">
        <v>931</v>
      </c>
      <c r="F6" s="1477" t="s">
        <v>1126</v>
      </c>
      <c r="G6" s="1489" t="s">
        <v>954</v>
      </c>
      <c r="H6" s="1477" t="s">
        <v>931</v>
      </c>
      <c r="I6" s="1477" t="s">
        <v>1126</v>
      </c>
      <c r="J6" s="1489" t="s">
        <v>954</v>
      </c>
      <c r="K6" s="3052"/>
    </row>
    <row r="7" spans="1:11" s="3" customFormat="1" ht="15" customHeight="1" thickBot="1">
      <c r="A7" s="3050"/>
      <c r="B7" s="1591" t="s">
        <v>934</v>
      </c>
      <c r="C7" s="1591" t="s">
        <v>935</v>
      </c>
      <c r="D7" s="1591" t="s">
        <v>936</v>
      </c>
      <c r="E7" s="1591" t="s">
        <v>934</v>
      </c>
      <c r="F7" s="1591" t="s">
        <v>935</v>
      </c>
      <c r="G7" s="1591" t="s">
        <v>936</v>
      </c>
      <c r="H7" s="1591" t="s">
        <v>934</v>
      </c>
      <c r="I7" s="1591" t="s">
        <v>935</v>
      </c>
      <c r="J7" s="1591" t="s">
        <v>936</v>
      </c>
      <c r="K7" s="3053"/>
    </row>
    <row r="8" spans="1:11" s="4" customFormat="1" ht="20.25" customHeight="1">
      <c r="A8" s="40" t="s">
        <v>48</v>
      </c>
      <c r="B8" s="39"/>
      <c r="C8" s="39"/>
      <c r="D8" s="39"/>
      <c r="E8" s="39"/>
      <c r="F8" s="39"/>
      <c r="G8" s="39"/>
      <c r="H8" s="39"/>
      <c r="I8" s="39"/>
      <c r="J8" s="40"/>
      <c r="K8" s="4" t="s">
        <v>504</v>
      </c>
    </row>
    <row r="9" spans="1:11" s="4" customFormat="1" ht="20.25" customHeight="1">
      <c r="A9" s="212" t="s">
        <v>312</v>
      </c>
      <c r="B9" s="997">
        <v>216</v>
      </c>
      <c r="C9" s="997">
        <v>363</v>
      </c>
      <c r="D9" s="997">
        <v>579</v>
      </c>
      <c r="E9" s="997">
        <v>0</v>
      </c>
      <c r="F9" s="997">
        <v>0</v>
      </c>
      <c r="G9" s="997">
        <f>SUM(E9:F9)</f>
        <v>0</v>
      </c>
      <c r="H9" s="997">
        <f>SUM(B9,E9)</f>
        <v>216</v>
      </c>
      <c r="I9" s="997">
        <f t="shared" ref="I9:J9" si="0">SUM(C9,F9)</f>
        <v>363</v>
      </c>
      <c r="J9" s="997">
        <f t="shared" si="0"/>
        <v>579</v>
      </c>
      <c r="K9" s="100" t="s">
        <v>760</v>
      </c>
    </row>
    <row r="10" spans="1:11" s="4" customFormat="1" ht="20.25" customHeight="1">
      <c r="A10" s="212" t="s">
        <v>313</v>
      </c>
      <c r="B10" s="997">
        <v>526</v>
      </c>
      <c r="C10" s="997">
        <v>187</v>
      </c>
      <c r="D10" s="997">
        <v>713</v>
      </c>
      <c r="E10" s="997">
        <v>0</v>
      </c>
      <c r="F10" s="997">
        <v>0</v>
      </c>
      <c r="G10" s="997">
        <f t="shared" ref="G10:G26" si="1">SUM(E10:F10)</f>
        <v>0</v>
      </c>
      <c r="H10" s="997">
        <f t="shared" ref="H10:H26" si="2">SUM(B10,E10)</f>
        <v>526</v>
      </c>
      <c r="I10" s="997">
        <f t="shared" ref="I10:I26" si="3">SUM(C10,F10)</f>
        <v>187</v>
      </c>
      <c r="J10" s="997">
        <f t="shared" ref="J10:J26" si="4">SUM(D10,G10)</f>
        <v>713</v>
      </c>
      <c r="K10" s="37" t="s">
        <v>761</v>
      </c>
    </row>
    <row r="11" spans="1:11" s="4" customFormat="1" ht="20.25" customHeight="1">
      <c r="A11" s="212" t="s">
        <v>314</v>
      </c>
      <c r="B11" s="997">
        <v>509</v>
      </c>
      <c r="C11" s="997">
        <v>774</v>
      </c>
      <c r="D11" s="997">
        <v>1283</v>
      </c>
      <c r="E11" s="997">
        <v>0</v>
      </c>
      <c r="F11" s="997">
        <v>1</v>
      </c>
      <c r="G11" s="997">
        <f t="shared" si="1"/>
        <v>1</v>
      </c>
      <c r="H11" s="997">
        <f t="shared" si="2"/>
        <v>509</v>
      </c>
      <c r="I11" s="997">
        <f t="shared" si="3"/>
        <v>775</v>
      </c>
      <c r="J11" s="997">
        <f t="shared" si="4"/>
        <v>1284</v>
      </c>
      <c r="K11" s="37" t="s">
        <v>762</v>
      </c>
    </row>
    <row r="12" spans="1:11" s="4" customFormat="1" ht="20.25" customHeight="1">
      <c r="A12" s="212" t="s">
        <v>315</v>
      </c>
      <c r="B12" s="997">
        <v>50</v>
      </c>
      <c r="C12" s="997">
        <v>215</v>
      </c>
      <c r="D12" s="997">
        <v>265</v>
      </c>
      <c r="E12" s="997">
        <v>0</v>
      </c>
      <c r="F12" s="997">
        <v>0</v>
      </c>
      <c r="G12" s="997">
        <f t="shared" si="1"/>
        <v>0</v>
      </c>
      <c r="H12" s="997">
        <f t="shared" si="2"/>
        <v>50</v>
      </c>
      <c r="I12" s="997">
        <f t="shared" si="3"/>
        <v>215</v>
      </c>
      <c r="J12" s="997">
        <f t="shared" si="4"/>
        <v>265</v>
      </c>
      <c r="K12" s="37" t="s">
        <v>763</v>
      </c>
    </row>
    <row r="13" spans="1:11" s="4" customFormat="1" ht="20.25" customHeight="1">
      <c r="A13" s="212" t="s">
        <v>316</v>
      </c>
      <c r="B13" s="997">
        <v>175</v>
      </c>
      <c r="C13" s="997">
        <v>164</v>
      </c>
      <c r="D13" s="997">
        <v>339</v>
      </c>
      <c r="E13" s="997">
        <v>0</v>
      </c>
      <c r="F13" s="997">
        <v>0</v>
      </c>
      <c r="G13" s="997">
        <f t="shared" si="1"/>
        <v>0</v>
      </c>
      <c r="H13" s="997">
        <f t="shared" si="2"/>
        <v>175</v>
      </c>
      <c r="I13" s="997">
        <f t="shared" si="3"/>
        <v>164</v>
      </c>
      <c r="J13" s="997">
        <f t="shared" si="4"/>
        <v>339</v>
      </c>
      <c r="K13" s="100" t="s">
        <v>764</v>
      </c>
    </row>
    <row r="14" spans="1:11" s="4" customFormat="1" ht="20.25" customHeight="1">
      <c r="A14" s="212" t="s">
        <v>317</v>
      </c>
      <c r="B14" s="997">
        <v>508</v>
      </c>
      <c r="C14" s="997">
        <v>540</v>
      </c>
      <c r="D14" s="997">
        <v>1048</v>
      </c>
      <c r="E14" s="997">
        <v>0</v>
      </c>
      <c r="F14" s="997">
        <v>0</v>
      </c>
      <c r="G14" s="997">
        <f t="shared" si="1"/>
        <v>0</v>
      </c>
      <c r="H14" s="997">
        <f t="shared" si="2"/>
        <v>508</v>
      </c>
      <c r="I14" s="997">
        <f t="shared" si="3"/>
        <v>540</v>
      </c>
      <c r="J14" s="997">
        <f t="shared" si="4"/>
        <v>1048</v>
      </c>
      <c r="K14" s="37" t="s">
        <v>765</v>
      </c>
    </row>
    <row r="15" spans="1:11" s="4" customFormat="1" ht="20.25" customHeight="1">
      <c r="A15" s="212" t="s">
        <v>318</v>
      </c>
      <c r="B15" s="997">
        <v>230</v>
      </c>
      <c r="C15" s="997">
        <v>60</v>
      </c>
      <c r="D15" s="997">
        <v>290</v>
      </c>
      <c r="E15" s="997">
        <v>0</v>
      </c>
      <c r="F15" s="997">
        <v>0</v>
      </c>
      <c r="G15" s="997">
        <f t="shared" si="1"/>
        <v>0</v>
      </c>
      <c r="H15" s="997">
        <f t="shared" si="2"/>
        <v>230</v>
      </c>
      <c r="I15" s="997">
        <f t="shared" si="3"/>
        <v>60</v>
      </c>
      <c r="J15" s="997">
        <f t="shared" si="4"/>
        <v>290</v>
      </c>
      <c r="K15" s="37" t="s">
        <v>766</v>
      </c>
    </row>
    <row r="16" spans="1:11" s="4" customFormat="1" ht="20.25" customHeight="1">
      <c r="A16" s="259" t="s">
        <v>319</v>
      </c>
      <c r="B16" s="998">
        <v>551</v>
      </c>
      <c r="C16" s="998">
        <v>113</v>
      </c>
      <c r="D16" s="997">
        <v>664</v>
      </c>
      <c r="E16" s="998">
        <v>0</v>
      </c>
      <c r="F16" s="998">
        <v>0</v>
      </c>
      <c r="G16" s="997">
        <f t="shared" si="1"/>
        <v>0</v>
      </c>
      <c r="H16" s="997">
        <f t="shared" si="2"/>
        <v>551</v>
      </c>
      <c r="I16" s="997">
        <f t="shared" si="3"/>
        <v>113</v>
      </c>
      <c r="J16" s="997">
        <f t="shared" si="4"/>
        <v>664</v>
      </c>
      <c r="K16" s="100" t="s">
        <v>767</v>
      </c>
    </row>
    <row r="17" spans="1:11" s="4" customFormat="1" ht="20.25" customHeight="1">
      <c r="A17" s="257" t="s">
        <v>323</v>
      </c>
      <c r="B17" s="997">
        <v>398</v>
      </c>
      <c r="C17" s="997">
        <v>262</v>
      </c>
      <c r="D17" s="997">
        <v>660</v>
      </c>
      <c r="E17" s="997">
        <v>0</v>
      </c>
      <c r="F17" s="997">
        <v>0</v>
      </c>
      <c r="G17" s="997">
        <f t="shared" si="1"/>
        <v>0</v>
      </c>
      <c r="H17" s="997">
        <f t="shared" si="2"/>
        <v>398</v>
      </c>
      <c r="I17" s="997">
        <f t="shared" si="3"/>
        <v>262</v>
      </c>
      <c r="J17" s="997">
        <f t="shared" si="4"/>
        <v>660</v>
      </c>
      <c r="K17" s="100" t="s">
        <v>770</v>
      </c>
    </row>
    <row r="18" spans="1:11" s="4" customFormat="1" ht="20.25" customHeight="1">
      <c r="A18" s="256" t="s">
        <v>325</v>
      </c>
      <c r="B18" s="999">
        <v>192</v>
      </c>
      <c r="C18" s="999">
        <v>121</v>
      </c>
      <c r="D18" s="997">
        <v>313</v>
      </c>
      <c r="E18" s="999">
        <v>0</v>
      </c>
      <c r="F18" s="999">
        <v>0</v>
      </c>
      <c r="G18" s="997">
        <f t="shared" si="1"/>
        <v>0</v>
      </c>
      <c r="H18" s="997">
        <f t="shared" si="2"/>
        <v>192</v>
      </c>
      <c r="I18" s="997">
        <f t="shared" si="3"/>
        <v>121</v>
      </c>
      <c r="J18" s="997">
        <f t="shared" si="4"/>
        <v>313</v>
      </c>
      <c r="K18" s="100" t="s">
        <v>772</v>
      </c>
    </row>
    <row r="19" spans="1:11" s="4" customFormat="1" ht="20.25" customHeight="1">
      <c r="A19" s="257" t="s">
        <v>326</v>
      </c>
      <c r="B19" s="997">
        <v>691</v>
      </c>
      <c r="C19" s="997">
        <v>723</v>
      </c>
      <c r="D19" s="997">
        <v>1414</v>
      </c>
      <c r="E19" s="997">
        <v>0</v>
      </c>
      <c r="F19" s="997">
        <v>0</v>
      </c>
      <c r="G19" s="997">
        <f>SUM(E19:F19)</f>
        <v>0</v>
      </c>
      <c r="H19" s="997">
        <f>SUM(B19,E19)</f>
        <v>691</v>
      </c>
      <c r="I19" s="997">
        <f>SUM(C19,F19)</f>
        <v>723</v>
      </c>
      <c r="J19" s="997">
        <f>SUM(D19,G19)</f>
        <v>1414</v>
      </c>
      <c r="K19" s="100" t="s">
        <v>774</v>
      </c>
    </row>
    <row r="20" spans="1:11" s="4" customFormat="1" ht="20.25" customHeight="1">
      <c r="A20" s="257" t="s">
        <v>330</v>
      </c>
      <c r="B20" s="997">
        <f>SUM(B9:B19)</f>
        <v>4046</v>
      </c>
      <c r="C20" s="2469">
        <f t="shared" ref="C20:J20" si="5">SUM(C9:C19)</f>
        <v>3522</v>
      </c>
      <c r="D20" s="2469">
        <f t="shared" si="5"/>
        <v>7568</v>
      </c>
      <c r="E20" s="2469">
        <f t="shared" si="5"/>
        <v>0</v>
      </c>
      <c r="F20" s="2469">
        <f t="shared" si="5"/>
        <v>1</v>
      </c>
      <c r="G20" s="2469">
        <f t="shared" si="5"/>
        <v>1</v>
      </c>
      <c r="H20" s="2469">
        <f t="shared" si="5"/>
        <v>4046</v>
      </c>
      <c r="I20" s="2469">
        <f t="shared" si="5"/>
        <v>3523</v>
      </c>
      <c r="J20" s="2469">
        <f t="shared" si="5"/>
        <v>7569</v>
      </c>
      <c r="K20" s="42" t="s">
        <v>1794</v>
      </c>
    </row>
    <row r="21" spans="1:11" s="4" customFormat="1" ht="20.25" customHeight="1">
      <c r="A21" s="1310" t="s">
        <v>1034</v>
      </c>
      <c r="B21" s="997">
        <v>76</v>
      </c>
      <c r="C21" s="997">
        <v>56</v>
      </c>
      <c r="D21" s="997">
        <v>132</v>
      </c>
      <c r="E21" s="997">
        <v>0</v>
      </c>
      <c r="F21" s="997">
        <v>0</v>
      </c>
      <c r="G21" s="997">
        <f t="shared" si="1"/>
        <v>0</v>
      </c>
      <c r="H21" s="997">
        <f t="shared" si="2"/>
        <v>76</v>
      </c>
      <c r="I21" s="997">
        <f t="shared" si="3"/>
        <v>56</v>
      </c>
      <c r="J21" s="997">
        <f t="shared" si="4"/>
        <v>132</v>
      </c>
      <c r="K21" s="4" t="s">
        <v>1764</v>
      </c>
    </row>
    <row r="22" spans="1:11" s="4" customFormat="1" ht="20.25" customHeight="1">
      <c r="A22" s="257" t="s">
        <v>331</v>
      </c>
      <c r="B22" s="997">
        <v>98</v>
      </c>
      <c r="C22" s="997">
        <v>151</v>
      </c>
      <c r="D22" s="997">
        <v>249</v>
      </c>
      <c r="E22" s="997">
        <v>0</v>
      </c>
      <c r="F22" s="997">
        <v>0</v>
      </c>
      <c r="G22" s="997">
        <f>SUM(E22:F22)</f>
        <v>0</v>
      </c>
      <c r="H22" s="997">
        <f t="shared" ref="H22:J23" si="6">SUM(B22,E22)</f>
        <v>98</v>
      </c>
      <c r="I22" s="997">
        <f t="shared" si="6"/>
        <v>151</v>
      </c>
      <c r="J22" s="997">
        <f t="shared" si="6"/>
        <v>249</v>
      </c>
      <c r="K22" s="37" t="s">
        <v>777</v>
      </c>
    </row>
    <row r="23" spans="1:11" s="4" customFormat="1" ht="20.25" customHeight="1">
      <c r="A23" s="257" t="s">
        <v>332</v>
      </c>
      <c r="B23" s="997">
        <v>70</v>
      </c>
      <c r="C23" s="997">
        <v>43</v>
      </c>
      <c r="D23" s="997">
        <v>113</v>
      </c>
      <c r="E23" s="997">
        <v>0</v>
      </c>
      <c r="F23" s="997">
        <v>0</v>
      </c>
      <c r="G23" s="997">
        <f>SUM(E23:F23)</f>
        <v>0</v>
      </c>
      <c r="H23" s="997">
        <f t="shared" si="6"/>
        <v>70</v>
      </c>
      <c r="I23" s="997">
        <f t="shared" si="6"/>
        <v>43</v>
      </c>
      <c r="J23" s="997">
        <f t="shared" si="6"/>
        <v>113</v>
      </c>
      <c r="K23" s="37" t="s">
        <v>778</v>
      </c>
    </row>
    <row r="24" spans="1:11" s="4" customFormat="1" ht="20.25" customHeight="1">
      <c r="A24" s="257" t="s">
        <v>333</v>
      </c>
      <c r="B24" s="997">
        <v>183</v>
      </c>
      <c r="C24" s="997">
        <v>220</v>
      </c>
      <c r="D24" s="997">
        <v>403</v>
      </c>
      <c r="E24" s="997">
        <v>0</v>
      </c>
      <c r="F24" s="997">
        <v>0</v>
      </c>
      <c r="G24" s="997">
        <f t="shared" si="1"/>
        <v>0</v>
      </c>
      <c r="H24" s="997">
        <f t="shared" si="2"/>
        <v>183</v>
      </c>
      <c r="I24" s="997">
        <f t="shared" si="3"/>
        <v>220</v>
      </c>
      <c r="J24" s="997">
        <f t="shared" si="4"/>
        <v>403</v>
      </c>
      <c r="K24" s="100" t="s">
        <v>779</v>
      </c>
    </row>
    <row r="25" spans="1:11" s="4" customFormat="1" ht="20.25" customHeight="1">
      <c r="A25" s="257" t="s">
        <v>334</v>
      </c>
      <c r="B25" s="997">
        <v>42</v>
      </c>
      <c r="C25" s="997">
        <v>33</v>
      </c>
      <c r="D25" s="997">
        <v>75</v>
      </c>
      <c r="E25" s="997">
        <v>0</v>
      </c>
      <c r="F25" s="997">
        <v>0</v>
      </c>
      <c r="G25" s="997">
        <f t="shared" si="1"/>
        <v>0</v>
      </c>
      <c r="H25" s="997">
        <f t="shared" si="2"/>
        <v>42</v>
      </c>
      <c r="I25" s="997">
        <f t="shared" si="3"/>
        <v>33</v>
      </c>
      <c r="J25" s="997">
        <f t="shared" si="4"/>
        <v>75</v>
      </c>
      <c r="K25" s="37" t="s">
        <v>780</v>
      </c>
    </row>
    <row r="26" spans="1:11" s="4" customFormat="1" ht="20.25" customHeight="1">
      <c r="A26" s="259" t="s">
        <v>338</v>
      </c>
      <c r="B26" s="998">
        <f>SUM(B21:B25)</f>
        <v>469</v>
      </c>
      <c r="C26" s="998">
        <f>SUM(C21:C25)</f>
        <v>503</v>
      </c>
      <c r="D26" s="998">
        <f>SUM(D21:D25)</f>
        <v>972</v>
      </c>
      <c r="E26" s="998">
        <f>SUM(E21:E25)</f>
        <v>0</v>
      </c>
      <c r="F26" s="998">
        <f>SUM(F21:F25)</f>
        <v>0</v>
      </c>
      <c r="G26" s="998">
        <f t="shared" si="1"/>
        <v>0</v>
      </c>
      <c r="H26" s="998">
        <f t="shared" si="2"/>
        <v>469</v>
      </c>
      <c r="I26" s="998">
        <f t="shared" si="3"/>
        <v>503</v>
      </c>
      <c r="J26" s="998">
        <f t="shared" si="4"/>
        <v>972</v>
      </c>
      <c r="K26" s="1311" t="s">
        <v>1795</v>
      </c>
    </row>
    <row r="27" spans="1:11" s="4" customFormat="1" ht="20.25" customHeight="1" thickBot="1">
      <c r="A27" s="2442" t="s">
        <v>50</v>
      </c>
      <c r="B27" s="519">
        <f t="shared" ref="B27:J27" si="7">SUM(B26,B20)</f>
        <v>4515</v>
      </c>
      <c r="C27" s="519">
        <f t="shared" si="7"/>
        <v>4025</v>
      </c>
      <c r="D27" s="519">
        <f t="shared" si="7"/>
        <v>8540</v>
      </c>
      <c r="E27" s="519">
        <f t="shared" si="7"/>
        <v>0</v>
      </c>
      <c r="F27" s="519">
        <f t="shared" si="7"/>
        <v>1</v>
      </c>
      <c r="G27" s="519">
        <f t="shared" si="7"/>
        <v>1</v>
      </c>
      <c r="H27" s="519">
        <f t="shared" si="7"/>
        <v>4515</v>
      </c>
      <c r="I27" s="519">
        <f t="shared" si="7"/>
        <v>4026</v>
      </c>
      <c r="J27" s="519">
        <f t="shared" si="7"/>
        <v>8541</v>
      </c>
      <c r="K27" s="161" t="s">
        <v>500</v>
      </c>
    </row>
    <row r="28" spans="1:11" s="4" customFormat="1" ht="18" customHeight="1" thickTop="1">
      <c r="A28" s="256"/>
      <c r="B28" s="30"/>
      <c r="C28" s="30"/>
      <c r="D28" s="30"/>
      <c r="E28" s="30"/>
      <c r="F28" s="30"/>
      <c r="G28" s="30"/>
      <c r="H28" s="30"/>
      <c r="I28" s="30"/>
      <c r="J28" s="30"/>
      <c r="K28" s="35"/>
    </row>
    <row r="29" spans="1:11" s="4" customFormat="1" ht="18" customHeight="1">
      <c r="A29" s="256"/>
      <c r="B29" s="30"/>
      <c r="C29" s="30"/>
      <c r="D29" s="30"/>
      <c r="E29" s="30"/>
      <c r="F29" s="30"/>
      <c r="G29" s="30"/>
      <c r="H29" s="30"/>
      <c r="I29" s="30"/>
      <c r="J29" s="30"/>
      <c r="K29" s="35"/>
    </row>
    <row r="30" spans="1:11" s="4" customFormat="1" ht="18" customHeight="1" thickBot="1">
      <c r="A30" s="20" t="s">
        <v>2296</v>
      </c>
      <c r="B30" s="1470"/>
      <c r="C30" s="1470"/>
      <c r="D30" s="1470"/>
      <c r="E30" s="1470"/>
      <c r="F30" s="1470"/>
      <c r="G30" s="1470"/>
      <c r="H30" s="1470"/>
      <c r="I30" s="1470"/>
      <c r="J30" s="1470"/>
      <c r="K30" s="8" t="s">
        <v>2297</v>
      </c>
    </row>
    <row r="31" spans="1:11" s="4" customFormat="1" ht="18" customHeight="1" thickTop="1">
      <c r="A31" s="3048" t="s">
        <v>311</v>
      </c>
      <c r="B31" s="3133" t="s">
        <v>45</v>
      </c>
      <c r="C31" s="3133"/>
      <c r="D31" s="3133"/>
      <c r="E31" s="3133" t="s">
        <v>46</v>
      </c>
      <c r="F31" s="3133"/>
      <c r="G31" s="3133"/>
      <c r="H31" s="3133" t="s">
        <v>47</v>
      </c>
      <c r="I31" s="3133"/>
      <c r="J31" s="3133"/>
      <c r="K31" s="3051" t="s">
        <v>759</v>
      </c>
    </row>
    <row r="32" spans="1:11" s="4" customFormat="1" ht="18" customHeight="1">
      <c r="A32" s="3049"/>
      <c r="B32" s="2859" t="s">
        <v>1673</v>
      </c>
      <c r="C32" s="2859"/>
      <c r="D32" s="2859"/>
      <c r="E32" s="2859" t="s">
        <v>463</v>
      </c>
      <c r="F32" s="2859"/>
      <c r="G32" s="2859"/>
      <c r="H32" s="2859" t="s">
        <v>464</v>
      </c>
      <c r="I32" s="2859"/>
      <c r="J32" s="2859"/>
      <c r="K32" s="3052"/>
    </row>
    <row r="33" spans="1:11" s="4" customFormat="1" ht="18" customHeight="1">
      <c r="A33" s="3049"/>
      <c r="B33" s="1477" t="s">
        <v>931</v>
      </c>
      <c r="C33" s="1477" t="s">
        <v>1126</v>
      </c>
      <c r="D33" s="1489" t="s">
        <v>954</v>
      </c>
      <c r="E33" s="1477" t="s">
        <v>931</v>
      </c>
      <c r="F33" s="1477" t="s">
        <v>1126</v>
      </c>
      <c r="G33" s="1489" t="s">
        <v>954</v>
      </c>
      <c r="H33" s="1477" t="s">
        <v>931</v>
      </c>
      <c r="I33" s="1477" t="s">
        <v>1126</v>
      </c>
      <c r="J33" s="1489" t="s">
        <v>954</v>
      </c>
      <c r="K33" s="3052"/>
    </row>
    <row r="34" spans="1:11" s="4" customFormat="1" ht="15" customHeight="1" thickBot="1">
      <c r="A34" s="3050"/>
      <c r="B34" s="1591" t="s">
        <v>934</v>
      </c>
      <c r="C34" s="1591" t="s">
        <v>935</v>
      </c>
      <c r="D34" s="1591" t="s">
        <v>936</v>
      </c>
      <c r="E34" s="1591" t="s">
        <v>934</v>
      </c>
      <c r="F34" s="1591" t="s">
        <v>935</v>
      </c>
      <c r="G34" s="1591" t="s">
        <v>936</v>
      </c>
      <c r="H34" s="1591" t="s">
        <v>934</v>
      </c>
      <c r="I34" s="1591" t="s">
        <v>935</v>
      </c>
      <c r="J34" s="1591" t="s">
        <v>936</v>
      </c>
      <c r="K34" s="3053"/>
    </row>
    <row r="35" spans="1:11" s="4" customFormat="1" ht="26.25" customHeight="1">
      <c r="A35" s="990" t="s">
        <v>51</v>
      </c>
      <c r="B35" s="39"/>
      <c r="C35" s="39"/>
      <c r="D35" s="39"/>
      <c r="E35" s="39"/>
      <c r="F35" s="39"/>
      <c r="G35" s="39"/>
      <c r="H35" s="39"/>
      <c r="I35" s="39"/>
      <c r="J35" s="40"/>
      <c r="K35" s="127" t="s">
        <v>582</v>
      </c>
    </row>
    <row r="36" spans="1:11" s="4" customFormat="1" ht="26.25" customHeight="1">
      <c r="A36" s="258" t="s">
        <v>339</v>
      </c>
      <c r="B36" s="997">
        <v>91</v>
      </c>
      <c r="C36" s="997">
        <v>4</v>
      </c>
      <c r="D36" s="997">
        <f>SUM(B36:C36)</f>
        <v>95</v>
      </c>
      <c r="E36" s="997">
        <v>0</v>
      </c>
      <c r="F36" s="997">
        <v>0</v>
      </c>
      <c r="G36" s="997">
        <f>SUM(E36:F36)</f>
        <v>0</v>
      </c>
      <c r="H36" s="997">
        <f>SUM(B36,E36)</f>
        <v>91</v>
      </c>
      <c r="I36" s="997">
        <f t="shared" ref="I36:J36" si="8">SUM(C36,F36)</f>
        <v>4</v>
      </c>
      <c r="J36" s="997">
        <f t="shared" si="8"/>
        <v>95</v>
      </c>
      <c r="K36" s="126" t="s">
        <v>784</v>
      </c>
    </row>
    <row r="37" spans="1:11" s="4" customFormat="1" ht="26.25" customHeight="1">
      <c r="A37" s="257" t="s">
        <v>312</v>
      </c>
      <c r="B37" s="997">
        <v>134</v>
      </c>
      <c r="C37" s="997">
        <v>67</v>
      </c>
      <c r="D37" s="2469">
        <f t="shared" ref="D37:D46" si="9">SUM(B37:C37)</f>
        <v>201</v>
      </c>
      <c r="E37" s="997">
        <v>0</v>
      </c>
      <c r="F37" s="997">
        <v>0</v>
      </c>
      <c r="G37" s="997">
        <f t="shared" ref="G37:G46" si="10">SUM(E37:F37)</f>
        <v>0</v>
      </c>
      <c r="H37" s="997">
        <f t="shared" ref="H37:H46" si="11">SUM(B37,E37)</f>
        <v>134</v>
      </c>
      <c r="I37" s="997">
        <f t="shared" ref="I37:I46" si="12">SUM(C37,F37)</f>
        <v>67</v>
      </c>
      <c r="J37" s="997">
        <f t="shared" ref="J37:J46" si="13">SUM(D37,G37)</f>
        <v>201</v>
      </c>
      <c r="K37" s="126" t="s">
        <v>760</v>
      </c>
    </row>
    <row r="38" spans="1:11" s="4" customFormat="1" ht="26.25" customHeight="1">
      <c r="A38" s="257" t="s">
        <v>316</v>
      </c>
      <c r="B38" s="997">
        <v>217</v>
      </c>
      <c r="C38" s="997">
        <v>177</v>
      </c>
      <c r="D38" s="2469">
        <f t="shared" si="9"/>
        <v>394</v>
      </c>
      <c r="E38" s="997">
        <v>0</v>
      </c>
      <c r="F38" s="997">
        <v>0</v>
      </c>
      <c r="G38" s="997">
        <f t="shared" si="10"/>
        <v>0</v>
      </c>
      <c r="H38" s="997">
        <f t="shared" si="11"/>
        <v>217</v>
      </c>
      <c r="I38" s="997">
        <f t="shared" si="12"/>
        <v>177</v>
      </c>
      <c r="J38" s="997">
        <f t="shared" si="13"/>
        <v>394</v>
      </c>
      <c r="K38" s="126" t="s">
        <v>764</v>
      </c>
    </row>
    <row r="39" spans="1:11" s="4" customFormat="1" ht="26.25" customHeight="1">
      <c r="A39" s="258" t="s">
        <v>314</v>
      </c>
      <c r="B39" s="997">
        <v>149</v>
      </c>
      <c r="C39" s="997">
        <v>162</v>
      </c>
      <c r="D39" s="2469">
        <f t="shared" si="9"/>
        <v>311</v>
      </c>
      <c r="E39" s="997">
        <v>0</v>
      </c>
      <c r="F39" s="997">
        <v>0</v>
      </c>
      <c r="G39" s="997">
        <f t="shared" si="10"/>
        <v>0</v>
      </c>
      <c r="H39" s="997">
        <f t="shared" si="11"/>
        <v>149</v>
      </c>
      <c r="I39" s="997">
        <f t="shared" si="12"/>
        <v>162</v>
      </c>
      <c r="J39" s="997">
        <f t="shared" si="13"/>
        <v>311</v>
      </c>
      <c r="K39" s="126" t="s">
        <v>785</v>
      </c>
    </row>
    <row r="40" spans="1:11" s="4" customFormat="1" ht="26.25" customHeight="1">
      <c r="A40" s="258" t="s">
        <v>340</v>
      </c>
      <c r="B40" s="997">
        <v>22</v>
      </c>
      <c r="C40" s="997">
        <v>4</v>
      </c>
      <c r="D40" s="2469">
        <f t="shared" si="9"/>
        <v>26</v>
      </c>
      <c r="E40" s="997">
        <v>0</v>
      </c>
      <c r="F40" s="997">
        <v>0</v>
      </c>
      <c r="G40" s="997">
        <f t="shared" si="10"/>
        <v>0</v>
      </c>
      <c r="H40" s="997">
        <f t="shared" si="11"/>
        <v>22</v>
      </c>
      <c r="I40" s="997">
        <f t="shared" si="12"/>
        <v>4</v>
      </c>
      <c r="J40" s="997">
        <f t="shared" si="13"/>
        <v>26</v>
      </c>
      <c r="K40" s="126" t="s">
        <v>786</v>
      </c>
    </row>
    <row r="41" spans="1:11" s="1779" customFormat="1" ht="26.25" customHeight="1">
      <c r="A41" s="1895" t="s">
        <v>1994</v>
      </c>
      <c r="B41" s="1898">
        <v>218</v>
      </c>
      <c r="C41" s="1898">
        <v>65</v>
      </c>
      <c r="D41" s="2469">
        <f t="shared" si="9"/>
        <v>283</v>
      </c>
      <c r="E41" s="1898">
        <v>0</v>
      </c>
      <c r="F41" s="1898">
        <v>0</v>
      </c>
      <c r="G41" s="1898">
        <v>0</v>
      </c>
      <c r="H41" s="1898">
        <f t="shared" si="11"/>
        <v>218</v>
      </c>
      <c r="I41" s="1898">
        <f t="shared" si="12"/>
        <v>65</v>
      </c>
      <c r="J41" s="1898">
        <f t="shared" si="13"/>
        <v>283</v>
      </c>
      <c r="K41" s="126"/>
    </row>
    <row r="42" spans="1:11" s="4" customFormat="1" ht="26.25" customHeight="1">
      <c r="A42" s="257" t="s">
        <v>1995</v>
      </c>
      <c r="B42" s="997">
        <v>9</v>
      </c>
      <c r="C42" s="997">
        <v>47</v>
      </c>
      <c r="D42" s="2469">
        <f t="shared" si="9"/>
        <v>56</v>
      </c>
      <c r="E42" s="997">
        <v>0</v>
      </c>
      <c r="F42" s="997">
        <v>0</v>
      </c>
      <c r="G42" s="997">
        <f t="shared" si="10"/>
        <v>0</v>
      </c>
      <c r="H42" s="997">
        <f t="shared" si="11"/>
        <v>9</v>
      </c>
      <c r="I42" s="997">
        <f t="shared" si="12"/>
        <v>47</v>
      </c>
      <c r="J42" s="997">
        <f t="shared" si="13"/>
        <v>56</v>
      </c>
      <c r="K42" s="126" t="s">
        <v>774</v>
      </c>
    </row>
    <row r="43" spans="1:11" s="1779" customFormat="1" ht="26.25" customHeight="1">
      <c r="A43" s="1878" t="s">
        <v>1996</v>
      </c>
      <c r="B43" s="1898">
        <v>213</v>
      </c>
      <c r="C43" s="1898">
        <v>70</v>
      </c>
      <c r="D43" s="2469">
        <f t="shared" si="9"/>
        <v>283</v>
      </c>
      <c r="E43" s="1898">
        <v>0</v>
      </c>
      <c r="F43" s="1898">
        <v>0</v>
      </c>
      <c r="G43" s="1898">
        <v>0</v>
      </c>
      <c r="H43" s="1898">
        <f t="shared" si="11"/>
        <v>213</v>
      </c>
      <c r="I43" s="1898">
        <f t="shared" si="12"/>
        <v>70</v>
      </c>
      <c r="J43" s="1898">
        <f t="shared" si="13"/>
        <v>283</v>
      </c>
      <c r="K43" s="126"/>
    </row>
    <row r="44" spans="1:11" s="4" customFormat="1" ht="26.25" customHeight="1">
      <c r="A44" s="258" t="s">
        <v>341</v>
      </c>
      <c r="B44" s="997">
        <f>SUM(B36:B43)</f>
        <v>1053</v>
      </c>
      <c r="C44" s="1898">
        <f t="shared" ref="C44:J44" si="14">SUM(C36:C43)</f>
        <v>596</v>
      </c>
      <c r="D44" s="2469">
        <f t="shared" si="9"/>
        <v>1649</v>
      </c>
      <c r="E44" s="1898">
        <f t="shared" si="14"/>
        <v>0</v>
      </c>
      <c r="F44" s="1898">
        <f t="shared" si="14"/>
        <v>0</v>
      </c>
      <c r="G44" s="1898">
        <f t="shared" si="14"/>
        <v>0</v>
      </c>
      <c r="H44" s="1898">
        <f t="shared" si="14"/>
        <v>1053</v>
      </c>
      <c r="I44" s="1898">
        <f t="shared" si="14"/>
        <v>596</v>
      </c>
      <c r="J44" s="1898">
        <f t="shared" si="14"/>
        <v>1649</v>
      </c>
      <c r="K44" s="42" t="s">
        <v>1793</v>
      </c>
    </row>
    <row r="45" spans="1:11" s="4" customFormat="1" ht="26.25" customHeight="1">
      <c r="A45" s="258" t="s">
        <v>342</v>
      </c>
      <c r="B45" s="997">
        <v>77</v>
      </c>
      <c r="C45" s="997">
        <v>62</v>
      </c>
      <c r="D45" s="2469">
        <f t="shared" si="9"/>
        <v>139</v>
      </c>
      <c r="E45" s="997">
        <v>0</v>
      </c>
      <c r="F45" s="997">
        <v>0</v>
      </c>
      <c r="G45" s="997">
        <f t="shared" si="10"/>
        <v>0</v>
      </c>
      <c r="H45" s="997">
        <f t="shared" si="11"/>
        <v>77</v>
      </c>
      <c r="I45" s="997">
        <f t="shared" si="12"/>
        <v>62</v>
      </c>
      <c r="J45" s="997">
        <f t="shared" si="13"/>
        <v>139</v>
      </c>
      <c r="K45" s="42" t="s">
        <v>787</v>
      </c>
    </row>
    <row r="46" spans="1:11" s="4" customFormat="1" ht="26.25" customHeight="1" thickBot="1">
      <c r="A46" s="260" t="s">
        <v>52</v>
      </c>
      <c r="B46" s="998">
        <f>SUM(B44:B45)</f>
        <v>1130</v>
      </c>
      <c r="C46" s="998">
        <f t="shared" ref="C46" si="15">SUM(C44:C45)</f>
        <v>658</v>
      </c>
      <c r="D46" s="2469">
        <f t="shared" si="9"/>
        <v>1788</v>
      </c>
      <c r="E46" s="998">
        <v>0</v>
      </c>
      <c r="F46" s="998">
        <v>0</v>
      </c>
      <c r="G46" s="998">
        <f t="shared" si="10"/>
        <v>0</v>
      </c>
      <c r="H46" s="998">
        <f t="shared" si="11"/>
        <v>1130</v>
      </c>
      <c r="I46" s="998">
        <f t="shared" si="12"/>
        <v>658</v>
      </c>
      <c r="J46" s="998">
        <f t="shared" si="13"/>
        <v>1788</v>
      </c>
      <c r="K46" s="128" t="s">
        <v>588</v>
      </c>
    </row>
    <row r="47" spans="1:11" s="4" customFormat="1" ht="26.25" customHeight="1" thickBot="1">
      <c r="A47" s="1043" t="s">
        <v>218</v>
      </c>
      <c r="B47" s="53">
        <f>SUM(B46,B27)</f>
        <v>5645</v>
      </c>
      <c r="C47" s="53">
        <f t="shared" ref="C47:J47" si="16">SUM(C46,C27)</f>
        <v>4683</v>
      </c>
      <c r="D47" s="53">
        <f t="shared" si="16"/>
        <v>10328</v>
      </c>
      <c r="E47" s="53">
        <f t="shared" si="16"/>
        <v>0</v>
      </c>
      <c r="F47" s="53">
        <f t="shared" si="16"/>
        <v>1</v>
      </c>
      <c r="G47" s="53">
        <f t="shared" si="16"/>
        <v>1</v>
      </c>
      <c r="H47" s="53">
        <f t="shared" si="16"/>
        <v>5645</v>
      </c>
      <c r="I47" s="53">
        <f t="shared" si="16"/>
        <v>4684</v>
      </c>
      <c r="J47" s="53">
        <f t="shared" si="16"/>
        <v>10329</v>
      </c>
      <c r="K47" s="129" t="s">
        <v>2351</v>
      </c>
    </row>
    <row r="48" spans="1:11" s="4" customFormat="1" ht="19.5" customHeight="1" thickTop="1">
      <c r="A48" s="21"/>
      <c r="B48" s="26"/>
      <c r="C48" s="26"/>
      <c r="D48" s="26"/>
      <c r="E48" s="26"/>
      <c r="F48" s="26"/>
      <c r="G48" s="26"/>
      <c r="H48" s="26"/>
      <c r="I48" s="26"/>
      <c r="J48" s="26"/>
    </row>
    <row r="49" spans="2:10" s="4" customFormat="1" ht="15.75"/>
    <row r="50" spans="2:10" s="4" customFormat="1" ht="15.75"/>
    <row r="51" spans="2:10" s="4" customFormat="1" ht="15.75"/>
    <row r="52" spans="2:10" s="4" customFormat="1" ht="15.75"/>
    <row r="53" spans="2:10" s="4" customFormat="1" ht="24.75" customHeight="1"/>
    <row r="54" spans="2:10" s="4" customFormat="1" ht="15.75"/>
    <row r="55" spans="2:10" s="4" customFormat="1" ht="15.75"/>
    <row r="56" spans="2:10" s="4" customFormat="1" ht="15.75"/>
    <row r="57" spans="2:10" s="4" customFormat="1" ht="15.75"/>
    <row r="58" spans="2:10" s="4" customFormat="1" ht="15.75"/>
    <row r="59" spans="2:10" ht="15">
      <c r="B59" s="3"/>
      <c r="C59" s="3"/>
      <c r="D59" s="3"/>
      <c r="E59" s="3"/>
      <c r="F59" s="3"/>
      <c r="G59" s="3"/>
      <c r="H59" s="3"/>
      <c r="I59" s="3"/>
      <c r="J59" s="3"/>
    </row>
    <row r="60" spans="2:10" ht="15">
      <c r="B60" s="3"/>
      <c r="C60" s="3"/>
      <c r="D60" s="3"/>
      <c r="E60" s="3"/>
      <c r="F60" s="3"/>
      <c r="G60" s="3"/>
      <c r="H60" s="3"/>
      <c r="I60" s="3"/>
      <c r="J60" s="3"/>
    </row>
    <row r="61" spans="2:10" ht="15">
      <c r="B61" s="3"/>
      <c r="C61" s="3"/>
      <c r="D61" s="3"/>
      <c r="E61" s="3"/>
      <c r="F61" s="3"/>
      <c r="G61" s="3"/>
      <c r="H61" s="3"/>
      <c r="I61" s="3"/>
      <c r="J61" s="3"/>
    </row>
    <row r="62" spans="2:10" ht="15">
      <c r="B62" s="3"/>
      <c r="C62" s="3"/>
      <c r="D62" s="3"/>
      <c r="E62" s="3"/>
      <c r="F62" s="3"/>
      <c r="G62" s="3"/>
      <c r="H62" s="3"/>
      <c r="I62" s="3"/>
      <c r="J62" s="3"/>
    </row>
    <row r="63" spans="2:10" ht="15">
      <c r="B63" s="3"/>
      <c r="C63" s="3"/>
      <c r="D63" s="3"/>
      <c r="E63" s="3"/>
      <c r="F63" s="3"/>
      <c r="G63" s="3"/>
      <c r="H63" s="3"/>
      <c r="I63" s="3"/>
      <c r="J63" s="3"/>
    </row>
    <row r="64" spans="2:10" ht="15">
      <c r="B64" s="3"/>
      <c r="C64" s="3"/>
      <c r="D64" s="3"/>
      <c r="E64" s="3"/>
      <c r="F64" s="3"/>
      <c r="G64" s="3"/>
      <c r="H64" s="3"/>
      <c r="I64" s="3"/>
      <c r="J64" s="3"/>
    </row>
    <row r="65" spans="2:10" ht="15">
      <c r="B65" s="3"/>
      <c r="C65" s="3"/>
      <c r="D65" s="3"/>
      <c r="E65" s="3"/>
      <c r="F65" s="3"/>
      <c r="G65" s="3"/>
      <c r="H65" s="3"/>
      <c r="I65" s="3"/>
      <c r="J65" s="3"/>
    </row>
    <row r="66" spans="2:10" ht="15">
      <c r="B66" s="3"/>
      <c r="C66" s="3"/>
      <c r="D66" s="3"/>
      <c r="E66" s="3"/>
      <c r="F66" s="3"/>
      <c r="G66" s="3"/>
      <c r="H66" s="3"/>
      <c r="I66" s="3"/>
      <c r="J66" s="3"/>
    </row>
    <row r="67" spans="2:10" ht="15">
      <c r="B67" s="3"/>
      <c r="C67" s="3"/>
      <c r="D67" s="3"/>
      <c r="E67" s="3"/>
      <c r="F67" s="3"/>
      <c r="G67" s="3"/>
      <c r="H67" s="3"/>
      <c r="I67" s="3"/>
      <c r="J67" s="3"/>
    </row>
    <row r="68" spans="2:10" ht="15">
      <c r="B68" s="3"/>
      <c r="C68" s="3"/>
      <c r="D68" s="3"/>
      <c r="E68" s="3"/>
      <c r="F68" s="3"/>
      <c r="G68" s="3"/>
      <c r="H68" s="3"/>
      <c r="I68" s="3"/>
      <c r="J68" s="3"/>
    </row>
    <row r="69" spans="2:10" ht="15">
      <c r="B69" s="3"/>
      <c r="C69" s="3"/>
      <c r="D69" s="3"/>
      <c r="E69" s="3"/>
      <c r="F69" s="3"/>
      <c r="G69" s="3"/>
      <c r="H69" s="3"/>
      <c r="I69" s="3"/>
      <c r="J69" s="3"/>
    </row>
    <row r="70" spans="2:10" ht="15">
      <c r="B70" s="3"/>
      <c r="C70" s="3"/>
      <c r="D70" s="3"/>
      <c r="E70" s="3"/>
      <c r="F70" s="3"/>
      <c r="G70" s="3"/>
      <c r="H70" s="3"/>
      <c r="I70" s="3"/>
      <c r="J70" s="3"/>
    </row>
    <row r="71" spans="2:10" ht="15">
      <c r="B71" s="3"/>
      <c r="C71" s="3"/>
      <c r="D71" s="3"/>
      <c r="E71" s="3"/>
      <c r="F71" s="3"/>
      <c r="G71" s="3"/>
      <c r="H71" s="3"/>
      <c r="I71" s="3"/>
      <c r="J71" s="3"/>
    </row>
    <row r="72" spans="2:10" ht="15">
      <c r="B72" s="3"/>
      <c r="C72" s="3"/>
      <c r="D72" s="3"/>
      <c r="E72" s="3"/>
      <c r="F72" s="3"/>
      <c r="G72" s="3"/>
      <c r="H72" s="3"/>
      <c r="I72" s="3"/>
      <c r="J72" s="3"/>
    </row>
    <row r="73" spans="2:10" ht="15">
      <c r="B73" s="3"/>
      <c r="C73" s="3"/>
      <c r="D73" s="3"/>
      <c r="E73" s="3"/>
      <c r="F73" s="3"/>
      <c r="G73" s="3"/>
      <c r="H73" s="3"/>
      <c r="I73" s="3"/>
      <c r="J73" s="3"/>
    </row>
    <row r="74" spans="2:10" ht="15">
      <c r="B74" s="3"/>
      <c r="C74" s="3"/>
      <c r="D74" s="3"/>
      <c r="E74" s="3"/>
      <c r="F74" s="3"/>
      <c r="G74" s="3"/>
      <c r="H74" s="3"/>
      <c r="I74" s="3"/>
      <c r="J74" s="3"/>
    </row>
    <row r="75" spans="2:10" ht="15">
      <c r="B75" s="3"/>
      <c r="C75" s="3"/>
      <c r="D75" s="3"/>
      <c r="E75" s="3"/>
      <c r="F75" s="3"/>
      <c r="G75" s="3"/>
      <c r="H75" s="3"/>
      <c r="I75" s="3"/>
      <c r="J75" s="3"/>
    </row>
  </sheetData>
  <mergeCells count="18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  <mergeCell ref="A31:A34"/>
    <mergeCell ref="B31:D31"/>
    <mergeCell ref="E31:G31"/>
    <mergeCell ref="H31:J31"/>
    <mergeCell ref="K31:K34"/>
    <mergeCell ref="B32:D32"/>
    <mergeCell ref="E32:G32"/>
    <mergeCell ref="H32:J32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518"/>
  <sheetViews>
    <sheetView rightToLeft="1" view="pageBreakPreview" topLeftCell="A10" zoomScale="80" zoomScaleNormal="75" zoomScaleSheetLayoutView="80" workbookViewId="0">
      <selection activeCell="R101" sqref="R101"/>
    </sheetView>
  </sheetViews>
  <sheetFormatPr defaultRowHeight="15.75"/>
  <cols>
    <col min="1" max="1" width="17" style="263" customWidth="1"/>
    <col min="2" max="2" width="17.85546875" style="263" customWidth="1"/>
    <col min="3" max="3" width="15.140625" style="263" customWidth="1"/>
    <col min="4" max="4" width="6.5703125" style="263" customWidth="1"/>
    <col min="5" max="6" width="7.28515625" style="263" customWidth="1"/>
    <col min="7" max="9" width="4.5703125" style="263" customWidth="1"/>
    <col min="10" max="12" width="7.28515625" style="263" customWidth="1"/>
    <col min="13" max="13" width="20.28515625" style="240" customWidth="1"/>
    <col min="14" max="14" width="26.140625" style="240" customWidth="1"/>
    <col min="15" max="15" width="19.42578125" style="240" customWidth="1"/>
    <col min="16" max="256" width="9.140625" style="263"/>
    <col min="257" max="257" width="21.5703125" style="263" customWidth="1"/>
    <col min="258" max="258" width="21.42578125" style="263" customWidth="1"/>
    <col min="259" max="259" width="16.140625" style="263" customWidth="1"/>
    <col min="260" max="260" width="8.28515625" style="263" customWidth="1"/>
    <col min="261" max="262" width="8.42578125" style="263" customWidth="1"/>
    <col min="263" max="265" width="7.28515625" style="263" customWidth="1"/>
    <col min="266" max="266" width="9.28515625" style="263" customWidth="1"/>
    <col min="267" max="267" width="8" style="263" customWidth="1"/>
    <col min="268" max="268" width="8.140625" style="263" customWidth="1"/>
    <col min="269" max="512" width="9.140625" style="263"/>
    <col min="513" max="513" width="21.5703125" style="263" customWidth="1"/>
    <col min="514" max="514" width="21.42578125" style="263" customWidth="1"/>
    <col min="515" max="515" width="16.140625" style="263" customWidth="1"/>
    <col min="516" max="516" width="8.28515625" style="263" customWidth="1"/>
    <col min="517" max="518" width="8.42578125" style="263" customWidth="1"/>
    <col min="519" max="521" width="7.28515625" style="263" customWidth="1"/>
    <col min="522" max="522" width="9.28515625" style="263" customWidth="1"/>
    <col min="523" max="523" width="8" style="263" customWidth="1"/>
    <col min="524" max="524" width="8.140625" style="263" customWidth="1"/>
    <col min="525" max="768" width="9.140625" style="263"/>
    <col min="769" max="769" width="21.5703125" style="263" customWidth="1"/>
    <col min="770" max="770" width="21.42578125" style="263" customWidth="1"/>
    <col min="771" max="771" width="16.140625" style="263" customWidth="1"/>
    <col min="772" max="772" width="8.28515625" style="263" customWidth="1"/>
    <col min="773" max="774" width="8.42578125" style="263" customWidth="1"/>
    <col min="775" max="777" width="7.28515625" style="263" customWidth="1"/>
    <col min="778" max="778" width="9.28515625" style="263" customWidth="1"/>
    <col min="779" max="779" width="8" style="263" customWidth="1"/>
    <col min="780" max="780" width="8.140625" style="263" customWidth="1"/>
    <col min="781" max="1024" width="9.140625" style="263"/>
    <col min="1025" max="1025" width="21.5703125" style="263" customWidth="1"/>
    <col min="1026" max="1026" width="21.42578125" style="263" customWidth="1"/>
    <col min="1027" max="1027" width="16.140625" style="263" customWidth="1"/>
    <col min="1028" max="1028" width="8.28515625" style="263" customWidth="1"/>
    <col min="1029" max="1030" width="8.42578125" style="263" customWidth="1"/>
    <col min="1031" max="1033" width="7.28515625" style="263" customWidth="1"/>
    <col min="1034" max="1034" width="9.28515625" style="263" customWidth="1"/>
    <col min="1035" max="1035" width="8" style="263" customWidth="1"/>
    <col min="1036" max="1036" width="8.140625" style="263" customWidth="1"/>
    <col min="1037" max="1280" width="9.140625" style="263"/>
    <col min="1281" max="1281" width="21.5703125" style="263" customWidth="1"/>
    <col min="1282" max="1282" width="21.42578125" style="263" customWidth="1"/>
    <col min="1283" max="1283" width="16.140625" style="263" customWidth="1"/>
    <col min="1284" max="1284" width="8.28515625" style="263" customWidth="1"/>
    <col min="1285" max="1286" width="8.42578125" style="263" customWidth="1"/>
    <col min="1287" max="1289" width="7.28515625" style="263" customWidth="1"/>
    <col min="1290" max="1290" width="9.28515625" style="263" customWidth="1"/>
    <col min="1291" max="1291" width="8" style="263" customWidth="1"/>
    <col min="1292" max="1292" width="8.140625" style="263" customWidth="1"/>
    <col min="1293" max="1536" width="9.140625" style="263"/>
    <col min="1537" max="1537" width="21.5703125" style="263" customWidth="1"/>
    <col min="1538" max="1538" width="21.42578125" style="263" customWidth="1"/>
    <col min="1539" max="1539" width="16.140625" style="263" customWidth="1"/>
    <col min="1540" max="1540" width="8.28515625" style="263" customWidth="1"/>
    <col min="1541" max="1542" width="8.42578125" style="263" customWidth="1"/>
    <col min="1543" max="1545" width="7.28515625" style="263" customWidth="1"/>
    <col min="1546" max="1546" width="9.28515625" style="263" customWidth="1"/>
    <col min="1547" max="1547" width="8" style="263" customWidth="1"/>
    <col min="1548" max="1548" width="8.140625" style="263" customWidth="1"/>
    <col min="1549" max="1792" width="9.140625" style="263"/>
    <col min="1793" max="1793" width="21.5703125" style="263" customWidth="1"/>
    <col min="1794" max="1794" width="21.42578125" style="263" customWidth="1"/>
    <col min="1795" max="1795" width="16.140625" style="263" customWidth="1"/>
    <col min="1796" max="1796" width="8.28515625" style="263" customWidth="1"/>
    <col min="1797" max="1798" width="8.42578125" style="263" customWidth="1"/>
    <col min="1799" max="1801" width="7.28515625" style="263" customWidth="1"/>
    <col min="1802" max="1802" width="9.28515625" style="263" customWidth="1"/>
    <col min="1803" max="1803" width="8" style="263" customWidth="1"/>
    <col min="1804" max="1804" width="8.140625" style="263" customWidth="1"/>
    <col min="1805" max="2048" width="9.140625" style="263"/>
    <col min="2049" max="2049" width="21.5703125" style="263" customWidth="1"/>
    <col min="2050" max="2050" width="21.42578125" style="263" customWidth="1"/>
    <col min="2051" max="2051" width="16.140625" style="263" customWidth="1"/>
    <col min="2052" max="2052" width="8.28515625" style="263" customWidth="1"/>
    <col min="2053" max="2054" width="8.42578125" style="263" customWidth="1"/>
    <col min="2055" max="2057" width="7.28515625" style="263" customWidth="1"/>
    <col min="2058" max="2058" width="9.28515625" style="263" customWidth="1"/>
    <col min="2059" max="2059" width="8" style="263" customWidth="1"/>
    <col min="2060" max="2060" width="8.140625" style="263" customWidth="1"/>
    <col min="2061" max="2304" width="9.140625" style="263"/>
    <col min="2305" max="2305" width="21.5703125" style="263" customWidth="1"/>
    <col min="2306" max="2306" width="21.42578125" style="263" customWidth="1"/>
    <col min="2307" max="2307" width="16.140625" style="263" customWidth="1"/>
    <col min="2308" max="2308" width="8.28515625" style="263" customWidth="1"/>
    <col min="2309" max="2310" width="8.42578125" style="263" customWidth="1"/>
    <col min="2311" max="2313" width="7.28515625" style="263" customWidth="1"/>
    <col min="2314" max="2314" width="9.28515625" style="263" customWidth="1"/>
    <col min="2315" max="2315" width="8" style="263" customWidth="1"/>
    <col min="2316" max="2316" width="8.140625" style="263" customWidth="1"/>
    <col min="2317" max="2560" width="9.140625" style="263"/>
    <col min="2561" max="2561" width="21.5703125" style="263" customWidth="1"/>
    <col min="2562" max="2562" width="21.42578125" style="263" customWidth="1"/>
    <col min="2563" max="2563" width="16.140625" style="263" customWidth="1"/>
    <col min="2564" max="2564" width="8.28515625" style="263" customWidth="1"/>
    <col min="2565" max="2566" width="8.42578125" style="263" customWidth="1"/>
    <col min="2567" max="2569" width="7.28515625" style="263" customWidth="1"/>
    <col min="2570" max="2570" width="9.28515625" style="263" customWidth="1"/>
    <col min="2571" max="2571" width="8" style="263" customWidth="1"/>
    <col min="2572" max="2572" width="8.140625" style="263" customWidth="1"/>
    <col min="2573" max="2816" width="9.140625" style="263"/>
    <col min="2817" max="2817" width="21.5703125" style="263" customWidth="1"/>
    <col min="2818" max="2818" width="21.42578125" style="263" customWidth="1"/>
    <col min="2819" max="2819" width="16.140625" style="263" customWidth="1"/>
    <col min="2820" max="2820" width="8.28515625" style="263" customWidth="1"/>
    <col min="2821" max="2822" width="8.42578125" style="263" customWidth="1"/>
    <col min="2823" max="2825" width="7.28515625" style="263" customWidth="1"/>
    <col min="2826" max="2826" width="9.28515625" style="263" customWidth="1"/>
    <col min="2827" max="2827" width="8" style="263" customWidth="1"/>
    <col min="2828" max="2828" width="8.140625" style="263" customWidth="1"/>
    <col min="2829" max="3072" width="9.140625" style="263"/>
    <col min="3073" max="3073" width="21.5703125" style="263" customWidth="1"/>
    <col min="3074" max="3074" width="21.42578125" style="263" customWidth="1"/>
    <col min="3075" max="3075" width="16.140625" style="263" customWidth="1"/>
    <col min="3076" max="3076" width="8.28515625" style="263" customWidth="1"/>
    <col min="3077" max="3078" width="8.42578125" style="263" customWidth="1"/>
    <col min="3079" max="3081" width="7.28515625" style="263" customWidth="1"/>
    <col min="3082" max="3082" width="9.28515625" style="263" customWidth="1"/>
    <col min="3083" max="3083" width="8" style="263" customWidth="1"/>
    <col min="3084" max="3084" width="8.140625" style="263" customWidth="1"/>
    <col min="3085" max="3328" width="9.140625" style="263"/>
    <col min="3329" max="3329" width="21.5703125" style="263" customWidth="1"/>
    <col min="3330" max="3330" width="21.42578125" style="263" customWidth="1"/>
    <col min="3331" max="3331" width="16.140625" style="263" customWidth="1"/>
    <col min="3332" max="3332" width="8.28515625" style="263" customWidth="1"/>
    <col min="3333" max="3334" width="8.42578125" style="263" customWidth="1"/>
    <col min="3335" max="3337" width="7.28515625" style="263" customWidth="1"/>
    <col min="3338" max="3338" width="9.28515625" style="263" customWidth="1"/>
    <col min="3339" max="3339" width="8" style="263" customWidth="1"/>
    <col min="3340" max="3340" width="8.140625" style="263" customWidth="1"/>
    <col min="3341" max="3584" width="9.140625" style="263"/>
    <col min="3585" max="3585" width="21.5703125" style="263" customWidth="1"/>
    <col min="3586" max="3586" width="21.42578125" style="263" customWidth="1"/>
    <col min="3587" max="3587" width="16.140625" style="263" customWidth="1"/>
    <col min="3588" max="3588" width="8.28515625" style="263" customWidth="1"/>
    <col min="3589" max="3590" width="8.42578125" style="263" customWidth="1"/>
    <col min="3591" max="3593" width="7.28515625" style="263" customWidth="1"/>
    <col min="3594" max="3594" width="9.28515625" style="263" customWidth="1"/>
    <col min="3595" max="3595" width="8" style="263" customWidth="1"/>
    <col min="3596" max="3596" width="8.140625" style="263" customWidth="1"/>
    <col min="3597" max="3840" width="9.140625" style="263"/>
    <col min="3841" max="3841" width="21.5703125" style="263" customWidth="1"/>
    <col min="3842" max="3842" width="21.42578125" style="263" customWidth="1"/>
    <col min="3843" max="3843" width="16.140625" style="263" customWidth="1"/>
    <col min="3844" max="3844" width="8.28515625" style="263" customWidth="1"/>
    <col min="3845" max="3846" width="8.42578125" style="263" customWidth="1"/>
    <col min="3847" max="3849" width="7.28515625" style="263" customWidth="1"/>
    <col min="3850" max="3850" width="9.28515625" style="263" customWidth="1"/>
    <col min="3851" max="3851" width="8" style="263" customWidth="1"/>
    <col min="3852" max="3852" width="8.140625" style="263" customWidth="1"/>
    <col min="3853" max="4096" width="9.140625" style="263"/>
    <col min="4097" max="4097" width="21.5703125" style="263" customWidth="1"/>
    <col min="4098" max="4098" width="21.42578125" style="263" customWidth="1"/>
    <col min="4099" max="4099" width="16.140625" style="263" customWidth="1"/>
    <col min="4100" max="4100" width="8.28515625" style="263" customWidth="1"/>
    <col min="4101" max="4102" width="8.42578125" style="263" customWidth="1"/>
    <col min="4103" max="4105" width="7.28515625" style="263" customWidth="1"/>
    <col min="4106" max="4106" width="9.28515625" style="263" customWidth="1"/>
    <col min="4107" max="4107" width="8" style="263" customWidth="1"/>
    <col min="4108" max="4108" width="8.140625" style="263" customWidth="1"/>
    <col min="4109" max="4352" width="9.140625" style="263"/>
    <col min="4353" max="4353" width="21.5703125" style="263" customWidth="1"/>
    <col min="4354" max="4354" width="21.42578125" style="263" customWidth="1"/>
    <col min="4355" max="4355" width="16.140625" style="263" customWidth="1"/>
    <col min="4356" max="4356" width="8.28515625" style="263" customWidth="1"/>
    <col min="4357" max="4358" width="8.42578125" style="263" customWidth="1"/>
    <col min="4359" max="4361" width="7.28515625" style="263" customWidth="1"/>
    <col min="4362" max="4362" width="9.28515625" style="263" customWidth="1"/>
    <col min="4363" max="4363" width="8" style="263" customWidth="1"/>
    <col min="4364" max="4364" width="8.140625" style="263" customWidth="1"/>
    <col min="4365" max="4608" width="9.140625" style="263"/>
    <col min="4609" max="4609" width="21.5703125" style="263" customWidth="1"/>
    <col min="4610" max="4610" width="21.42578125" style="263" customWidth="1"/>
    <col min="4611" max="4611" width="16.140625" style="263" customWidth="1"/>
    <col min="4612" max="4612" width="8.28515625" style="263" customWidth="1"/>
    <col min="4613" max="4614" width="8.42578125" style="263" customWidth="1"/>
    <col min="4615" max="4617" width="7.28515625" style="263" customWidth="1"/>
    <col min="4618" max="4618" width="9.28515625" style="263" customWidth="1"/>
    <col min="4619" max="4619" width="8" style="263" customWidth="1"/>
    <col min="4620" max="4620" width="8.140625" style="263" customWidth="1"/>
    <col min="4621" max="4864" width="9.140625" style="263"/>
    <col min="4865" max="4865" width="21.5703125" style="263" customWidth="1"/>
    <col min="4866" max="4866" width="21.42578125" style="263" customWidth="1"/>
    <col min="4867" max="4867" width="16.140625" style="263" customWidth="1"/>
    <col min="4868" max="4868" width="8.28515625" style="263" customWidth="1"/>
    <col min="4869" max="4870" width="8.42578125" style="263" customWidth="1"/>
    <col min="4871" max="4873" width="7.28515625" style="263" customWidth="1"/>
    <col min="4874" max="4874" width="9.28515625" style="263" customWidth="1"/>
    <col min="4875" max="4875" width="8" style="263" customWidth="1"/>
    <col min="4876" max="4876" width="8.140625" style="263" customWidth="1"/>
    <col min="4877" max="5120" width="9.140625" style="263"/>
    <col min="5121" max="5121" width="21.5703125" style="263" customWidth="1"/>
    <col min="5122" max="5122" width="21.42578125" style="263" customWidth="1"/>
    <col min="5123" max="5123" width="16.140625" style="263" customWidth="1"/>
    <col min="5124" max="5124" width="8.28515625" style="263" customWidth="1"/>
    <col min="5125" max="5126" width="8.42578125" style="263" customWidth="1"/>
    <col min="5127" max="5129" width="7.28515625" style="263" customWidth="1"/>
    <col min="5130" max="5130" width="9.28515625" style="263" customWidth="1"/>
    <col min="5131" max="5131" width="8" style="263" customWidth="1"/>
    <col min="5132" max="5132" width="8.140625" style="263" customWidth="1"/>
    <col min="5133" max="5376" width="9.140625" style="263"/>
    <col min="5377" max="5377" width="21.5703125" style="263" customWidth="1"/>
    <col min="5378" max="5378" width="21.42578125" style="263" customWidth="1"/>
    <col min="5379" max="5379" width="16.140625" style="263" customWidth="1"/>
    <col min="5380" max="5380" width="8.28515625" style="263" customWidth="1"/>
    <col min="5381" max="5382" width="8.42578125" style="263" customWidth="1"/>
    <col min="5383" max="5385" width="7.28515625" style="263" customWidth="1"/>
    <col min="5386" max="5386" width="9.28515625" style="263" customWidth="1"/>
    <col min="5387" max="5387" width="8" style="263" customWidth="1"/>
    <col min="5388" max="5388" width="8.140625" style="263" customWidth="1"/>
    <col min="5389" max="5632" width="9.140625" style="263"/>
    <col min="5633" max="5633" width="21.5703125" style="263" customWidth="1"/>
    <col min="5634" max="5634" width="21.42578125" style="263" customWidth="1"/>
    <col min="5635" max="5635" width="16.140625" style="263" customWidth="1"/>
    <col min="5636" max="5636" width="8.28515625" style="263" customWidth="1"/>
    <col min="5637" max="5638" width="8.42578125" style="263" customWidth="1"/>
    <col min="5639" max="5641" width="7.28515625" style="263" customWidth="1"/>
    <col min="5642" max="5642" width="9.28515625" style="263" customWidth="1"/>
    <col min="5643" max="5643" width="8" style="263" customWidth="1"/>
    <col min="5644" max="5644" width="8.140625" style="263" customWidth="1"/>
    <col min="5645" max="5888" width="9.140625" style="263"/>
    <col min="5889" max="5889" width="21.5703125" style="263" customWidth="1"/>
    <col min="5890" max="5890" width="21.42578125" style="263" customWidth="1"/>
    <col min="5891" max="5891" width="16.140625" style="263" customWidth="1"/>
    <col min="5892" max="5892" width="8.28515625" style="263" customWidth="1"/>
    <col min="5893" max="5894" width="8.42578125" style="263" customWidth="1"/>
    <col min="5895" max="5897" width="7.28515625" style="263" customWidth="1"/>
    <col min="5898" max="5898" width="9.28515625" style="263" customWidth="1"/>
    <col min="5899" max="5899" width="8" style="263" customWidth="1"/>
    <col min="5900" max="5900" width="8.140625" style="263" customWidth="1"/>
    <col min="5901" max="6144" width="9.140625" style="263"/>
    <col min="6145" max="6145" width="21.5703125" style="263" customWidth="1"/>
    <col min="6146" max="6146" width="21.42578125" style="263" customWidth="1"/>
    <col min="6147" max="6147" width="16.140625" style="263" customWidth="1"/>
    <col min="6148" max="6148" width="8.28515625" style="263" customWidth="1"/>
    <col min="6149" max="6150" width="8.42578125" style="263" customWidth="1"/>
    <col min="6151" max="6153" width="7.28515625" style="263" customWidth="1"/>
    <col min="6154" max="6154" width="9.28515625" style="263" customWidth="1"/>
    <col min="6155" max="6155" width="8" style="263" customWidth="1"/>
    <col min="6156" max="6156" width="8.140625" style="263" customWidth="1"/>
    <col min="6157" max="6400" width="9.140625" style="263"/>
    <col min="6401" max="6401" width="21.5703125" style="263" customWidth="1"/>
    <col min="6402" max="6402" width="21.42578125" style="263" customWidth="1"/>
    <col min="6403" max="6403" width="16.140625" style="263" customWidth="1"/>
    <col min="6404" max="6404" width="8.28515625" style="263" customWidth="1"/>
    <col min="6405" max="6406" width="8.42578125" style="263" customWidth="1"/>
    <col min="6407" max="6409" width="7.28515625" style="263" customWidth="1"/>
    <col min="6410" max="6410" width="9.28515625" style="263" customWidth="1"/>
    <col min="6411" max="6411" width="8" style="263" customWidth="1"/>
    <col min="6412" max="6412" width="8.140625" style="263" customWidth="1"/>
    <col min="6413" max="6656" width="9.140625" style="263"/>
    <col min="6657" max="6657" width="21.5703125" style="263" customWidth="1"/>
    <col min="6658" max="6658" width="21.42578125" style="263" customWidth="1"/>
    <col min="6659" max="6659" width="16.140625" style="263" customWidth="1"/>
    <col min="6660" max="6660" width="8.28515625" style="263" customWidth="1"/>
    <col min="6661" max="6662" width="8.42578125" style="263" customWidth="1"/>
    <col min="6663" max="6665" width="7.28515625" style="263" customWidth="1"/>
    <col min="6666" max="6666" width="9.28515625" style="263" customWidth="1"/>
    <col min="6667" max="6667" width="8" style="263" customWidth="1"/>
    <col min="6668" max="6668" width="8.140625" style="263" customWidth="1"/>
    <col min="6669" max="6912" width="9.140625" style="263"/>
    <col min="6913" max="6913" width="21.5703125" style="263" customWidth="1"/>
    <col min="6914" max="6914" width="21.42578125" style="263" customWidth="1"/>
    <col min="6915" max="6915" width="16.140625" style="263" customWidth="1"/>
    <col min="6916" max="6916" width="8.28515625" style="263" customWidth="1"/>
    <col min="6917" max="6918" width="8.42578125" style="263" customWidth="1"/>
    <col min="6919" max="6921" width="7.28515625" style="263" customWidth="1"/>
    <col min="6922" max="6922" width="9.28515625" style="263" customWidth="1"/>
    <col min="6923" max="6923" width="8" style="263" customWidth="1"/>
    <col min="6924" max="6924" width="8.140625" style="263" customWidth="1"/>
    <col min="6925" max="7168" width="9.140625" style="263"/>
    <col min="7169" max="7169" width="21.5703125" style="263" customWidth="1"/>
    <col min="7170" max="7170" width="21.42578125" style="263" customWidth="1"/>
    <col min="7171" max="7171" width="16.140625" style="263" customWidth="1"/>
    <col min="7172" max="7172" width="8.28515625" style="263" customWidth="1"/>
    <col min="7173" max="7174" width="8.42578125" style="263" customWidth="1"/>
    <col min="7175" max="7177" width="7.28515625" style="263" customWidth="1"/>
    <col min="7178" max="7178" width="9.28515625" style="263" customWidth="1"/>
    <col min="7179" max="7179" width="8" style="263" customWidth="1"/>
    <col min="7180" max="7180" width="8.140625" style="263" customWidth="1"/>
    <col min="7181" max="7424" width="9.140625" style="263"/>
    <col min="7425" max="7425" width="21.5703125" style="263" customWidth="1"/>
    <col min="7426" max="7426" width="21.42578125" style="263" customWidth="1"/>
    <col min="7427" max="7427" width="16.140625" style="263" customWidth="1"/>
    <col min="7428" max="7428" width="8.28515625" style="263" customWidth="1"/>
    <col min="7429" max="7430" width="8.42578125" style="263" customWidth="1"/>
    <col min="7431" max="7433" width="7.28515625" style="263" customWidth="1"/>
    <col min="7434" max="7434" width="9.28515625" style="263" customWidth="1"/>
    <col min="7435" max="7435" width="8" style="263" customWidth="1"/>
    <col min="7436" max="7436" width="8.140625" style="263" customWidth="1"/>
    <col min="7437" max="7680" width="9.140625" style="263"/>
    <col min="7681" max="7681" width="21.5703125" style="263" customWidth="1"/>
    <col min="7682" max="7682" width="21.42578125" style="263" customWidth="1"/>
    <col min="7683" max="7683" width="16.140625" style="263" customWidth="1"/>
    <col min="7684" max="7684" width="8.28515625" style="263" customWidth="1"/>
    <col min="7685" max="7686" width="8.42578125" style="263" customWidth="1"/>
    <col min="7687" max="7689" width="7.28515625" style="263" customWidth="1"/>
    <col min="7690" max="7690" width="9.28515625" style="263" customWidth="1"/>
    <col min="7691" max="7691" width="8" style="263" customWidth="1"/>
    <col min="7692" max="7692" width="8.140625" style="263" customWidth="1"/>
    <col min="7693" max="7936" width="9.140625" style="263"/>
    <col min="7937" max="7937" width="21.5703125" style="263" customWidth="1"/>
    <col min="7938" max="7938" width="21.42578125" style="263" customWidth="1"/>
    <col min="7939" max="7939" width="16.140625" style="263" customWidth="1"/>
    <col min="7940" max="7940" width="8.28515625" style="263" customWidth="1"/>
    <col min="7941" max="7942" width="8.42578125" style="263" customWidth="1"/>
    <col min="7943" max="7945" width="7.28515625" style="263" customWidth="1"/>
    <col min="7946" max="7946" width="9.28515625" style="263" customWidth="1"/>
    <col min="7947" max="7947" width="8" style="263" customWidth="1"/>
    <col min="7948" max="7948" width="8.140625" style="263" customWidth="1"/>
    <col min="7949" max="8192" width="9.140625" style="263"/>
    <col min="8193" max="8193" width="21.5703125" style="263" customWidth="1"/>
    <col min="8194" max="8194" width="21.42578125" style="263" customWidth="1"/>
    <col min="8195" max="8195" width="16.140625" style="263" customWidth="1"/>
    <col min="8196" max="8196" width="8.28515625" style="263" customWidth="1"/>
    <col min="8197" max="8198" width="8.42578125" style="263" customWidth="1"/>
    <col min="8199" max="8201" width="7.28515625" style="263" customWidth="1"/>
    <col min="8202" max="8202" width="9.28515625" style="263" customWidth="1"/>
    <col min="8203" max="8203" width="8" style="263" customWidth="1"/>
    <col min="8204" max="8204" width="8.140625" style="263" customWidth="1"/>
    <col min="8205" max="8448" width="9.140625" style="263"/>
    <col min="8449" max="8449" width="21.5703125" style="263" customWidth="1"/>
    <col min="8450" max="8450" width="21.42578125" style="263" customWidth="1"/>
    <col min="8451" max="8451" width="16.140625" style="263" customWidth="1"/>
    <col min="8452" max="8452" width="8.28515625" style="263" customWidth="1"/>
    <col min="8453" max="8454" width="8.42578125" style="263" customWidth="1"/>
    <col min="8455" max="8457" width="7.28515625" style="263" customWidth="1"/>
    <col min="8458" max="8458" width="9.28515625" style="263" customWidth="1"/>
    <col min="8459" max="8459" width="8" style="263" customWidth="1"/>
    <col min="8460" max="8460" width="8.140625" style="263" customWidth="1"/>
    <col min="8461" max="8704" width="9.140625" style="263"/>
    <col min="8705" max="8705" width="21.5703125" style="263" customWidth="1"/>
    <col min="8706" max="8706" width="21.42578125" style="263" customWidth="1"/>
    <col min="8707" max="8707" width="16.140625" style="263" customWidth="1"/>
    <col min="8708" max="8708" width="8.28515625" style="263" customWidth="1"/>
    <col min="8709" max="8710" width="8.42578125" style="263" customWidth="1"/>
    <col min="8711" max="8713" width="7.28515625" style="263" customWidth="1"/>
    <col min="8714" max="8714" width="9.28515625" style="263" customWidth="1"/>
    <col min="8715" max="8715" width="8" style="263" customWidth="1"/>
    <col min="8716" max="8716" width="8.140625" style="263" customWidth="1"/>
    <col min="8717" max="8960" width="9.140625" style="263"/>
    <col min="8961" max="8961" width="21.5703125" style="263" customWidth="1"/>
    <col min="8962" max="8962" width="21.42578125" style="263" customWidth="1"/>
    <col min="8963" max="8963" width="16.140625" style="263" customWidth="1"/>
    <col min="8964" max="8964" width="8.28515625" style="263" customWidth="1"/>
    <col min="8965" max="8966" width="8.42578125" style="263" customWidth="1"/>
    <col min="8967" max="8969" width="7.28515625" style="263" customWidth="1"/>
    <col min="8970" max="8970" width="9.28515625" style="263" customWidth="1"/>
    <col min="8971" max="8971" width="8" style="263" customWidth="1"/>
    <col min="8972" max="8972" width="8.140625" style="263" customWidth="1"/>
    <col min="8973" max="9216" width="9.140625" style="263"/>
    <col min="9217" max="9217" width="21.5703125" style="263" customWidth="1"/>
    <col min="9218" max="9218" width="21.42578125" style="263" customWidth="1"/>
    <col min="9219" max="9219" width="16.140625" style="263" customWidth="1"/>
    <col min="9220" max="9220" width="8.28515625" style="263" customWidth="1"/>
    <col min="9221" max="9222" width="8.42578125" style="263" customWidth="1"/>
    <col min="9223" max="9225" width="7.28515625" style="263" customWidth="1"/>
    <col min="9226" max="9226" width="9.28515625" style="263" customWidth="1"/>
    <col min="9227" max="9227" width="8" style="263" customWidth="1"/>
    <col min="9228" max="9228" width="8.140625" style="263" customWidth="1"/>
    <col min="9229" max="9472" width="9.140625" style="263"/>
    <col min="9473" max="9473" width="21.5703125" style="263" customWidth="1"/>
    <col min="9474" max="9474" width="21.42578125" style="263" customWidth="1"/>
    <col min="9475" max="9475" width="16.140625" style="263" customWidth="1"/>
    <col min="9476" max="9476" width="8.28515625" style="263" customWidth="1"/>
    <col min="9477" max="9478" width="8.42578125" style="263" customWidth="1"/>
    <col min="9479" max="9481" width="7.28515625" style="263" customWidth="1"/>
    <col min="9482" max="9482" width="9.28515625" style="263" customWidth="1"/>
    <col min="9483" max="9483" width="8" style="263" customWidth="1"/>
    <col min="9484" max="9484" width="8.140625" style="263" customWidth="1"/>
    <col min="9485" max="9728" width="9.140625" style="263"/>
    <col min="9729" max="9729" width="21.5703125" style="263" customWidth="1"/>
    <col min="9730" max="9730" width="21.42578125" style="263" customWidth="1"/>
    <col min="9731" max="9731" width="16.140625" style="263" customWidth="1"/>
    <col min="9732" max="9732" width="8.28515625" style="263" customWidth="1"/>
    <col min="9733" max="9734" width="8.42578125" style="263" customWidth="1"/>
    <col min="9735" max="9737" width="7.28515625" style="263" customWidth="1"/>
    <col min="9738" max="9738" width="9.28515625" style="263" customWidth="1"/>
    <col min="9739" max="9739" width="8" style="263" customWidth="1"/>
    <col min="9740" max="9740" width="8.140625" style="263" customWidth="1"/>
    <col min="9741" max="9984" width="9.140625" style="263"/>
    <col min="9985" max="9985" width="21.5703125" style="263" customWidth="1"/>
    <col min="9986" max="9986" width="21.42578125" style="263" customWidth="1"/>
    <col min="9987" max="9987" width="16.140625" style="263" customWidth="1"/>
    <col min="9988" max="9988" width="8.28515625" style="263" customWidth="1"/>
    <col min="9989" max="9990" width="8.42578125" style="263" customWidth="1"/>
    <col min="9991" max="9993" width="7.28515625" style="263" customWidth="1"/>
    <col min="9994" max="9994" width="9.28515625" style="263" customWidth="1"/>
    <col min="9995" max="9995" width="8" style="263" customWidth="1"/>
    <col min="9996" max="9996" width="8.140625" style="263" customWidth="1"/>
    <col min="9997" max="10240" width="9.140625" style="263"/>
    <col min="10241" max="10241" width="21.5703125" style="263" customWidth="1"/>
    <col min="10242" max="10242" width="21.42578125" style="263" customWidth="1"/>
    <col min="10243" max="10243" width="16.140625" style="263" customWidth="1"/>
    <col min="10244" max="10244" width="8.28515625" style="263" customWidth="1"/>
    <col min="10245" max="10246" width="8.42578125" style="263" customWidth="1"/>
    <col min="10247" max="10249" width="7.28515625" style="263" customWidth="1"/>
    <col min="10250" max="10250" width="9.28515625" style="263" customWidth="1"/>
    <col min="10251" max="10251" width="8" style="263" customWidth="1"/>
    <col min="10252" max="10252" width="8.140625" style="263" customWidth="1"/>
    <col min="10253" max="10496" width="9.140625" style="263"/>
    <col min="10497" max="10497" width="21.5703125" style="263" customWidth="1"/>
    <col min="10498" max="10498" width="21.42578125" style="263" customWidth="1"/>
    <col min="10499" max="10499" width="16.140625" style="263" customWidth="1"/>
    <col min="10500" max="10500" width="8.28515625" style="263" customWidth="1"/>
    <col min="10501" max="10502" width="8.42578125" style="263" customWidth="1"/>
    <col min="10503" max="10505" width="7.28515625" style="263" customWidth="1"/>
    <col min="10506" max="10506" width="9.28515625" style="263" customWidth="1"/>
    <col min="10507" max="10507" width="8" style="263" customWidth="1"/>
    <col min="10508" max="10508" width="8.140625" style="263" customWidth="1"/>
    <col min="10509" max="10752" width="9.140625" style="263"/>
    <col min="10753" max="10753" width="21.5703125" style="263" customWidth="1"/>
    <col min="10754" max="10754" width="21.42578125" style="263" customWidth="1"/>
    <col min="10755" max="10755" width="16.140625" style="263" customWidth="1"/>
    <col min="10756" max="10756" width="8.28515625" style="263" customWidth="1"/>
    <col min="10757" max="10758" width="8.42578125" style="263" customWidth="1"/>
    <col min="10759" max="10761" width="7.28515625" style="263" customWidth="1"/>
    <col min="10762" max="10762" width="9.28515625" style="263" customWidth="1"/>
    <col min="10763" max="10763" width="8" style="263" customWidth="1"/>
    <col min="10764" max="10764" width="8.140625" style="263" customWidth="1"/>
    <col min="10765" max="11008" width="9.140625" style="263"/>
    <col min="11009" max="11009" width="21.5703125" style="263" customWidth="1"/>
    <col min="11010" max="11010" width="21.42578125" style="263" customWidth="1"/>
    <col min="11011" max="11011" width="16.140625" style="263" customWidth="1"/>
    <col min="11012" max="11012" width="8.28515625" style="263" customWidth="1"/>
    <col min="11013" max="11014" width="8.42578125" style="263" customWidth="1"/>
    <col min="11015" max="11017" width="7.28515625" style="263" customWidth="1"/>
    <col min="11018" max="11018" width="9.28515625" style="263" customWidth="1"/>
    <col min="11019" max="11019" width="8" style="263" customWidth="1"/>
    <col min="11020" max="11020" width="8.140625" style="263" customWidth="1"/>
    <col min="11021" max="11264" width="9.140625" style="263"/>
    <col min="11265" max="11265" width="21.5703125" style="263" customWidth="1"/>
    <col min="11266" max="11266" width="21.42578125" style="263" customWidth="1"/>
    <col min="11267" max="11267" width="16.140625" style="263" customWidth="1"/>
    <col min="11268" max="11268" width="8.28515625" style="263" customWidth="1"/>
    <col min="11269" max="11270" width="8.42578125" style="263" customWidth="1"/>
    <col min="11271" max="11273" width="7.28515625" style="263" customWidth="1"/>
    <col min="11274" max="11274" width="9.28515625" style="263" customWidth="1"/>
    <col min="11275" max="11275" width="8" style="263" customWidth="1"/>
    <col min="11276" max="11276" width="8.140625" style="263" customWidth="1"/>
    <col min="11277" max="11520" width="9.140625" style="263"/>
    <col min="11521" max="11521" width="21.5703125" style="263" customWidth="1"/>
    <col min="11522" max="11522" width="21.42578125" style="263" customWidth="1"/>
    <col min="11523" max="11523" width="16.140625" style="263" customWidth="1"/>
    <col min="11524" max="11524" width="8.28515625" style="263" customWidth="1"/>
    <col min="11525" max="11526" width="8.42578125" style="263" customWidth="1"/>
    <col min="11527" max="11529" width="7.28515625" style="263" customWidth="1"/>
    <col min="11530" max="11530" width="9.28515625" style="263" customWidth="1"/>
    <col min="11531" max="11531" width="8" style="263" customWidth="1"/>
    <col min="11532" max="11532" width="8.140625" style="263" customWidth="1"/>
    <col min="11533" max="11776" width="9.140625" style="263"/>
    <col min="11777" max="11777" width="21.5703125" style="263" customWidth="1"/>
    <col min="11778" max="11778" width="21.42578125" style="263" customWidth="1"/>
    <col min="11779" max="11779" width="16.140625" style="263" customWidth="1"/>
    <col min="11780" max="11780" width="8.28515625" style="263" customWidth="1"/>
    <col min="11781" max="11782" width="8.42578125" style="263" customWidth="1"/>
    <col min="11783" max="11785" width="7.28515625" style="263" customWidth="1"/>
    <col min="11786" max="11786" width="9.28515625" style="263" customWidth="1"/>
    <col min="11787" max="11787" width="8" style="263" customWidth="1"/>
    <col min="11788" max="11788" width="8.140625" style="263" customWidth="1"/>
    <col min="11789" max="12032" width="9.140625" style="263"/>
    <col min="12033" max="12033" width="21.5703125" style="263" customWidth="1"/>
    <col min="12034" max="12034" width="21.42578125" style="263" customWidth="1"/>
    <col min="12035" max="12035" width="16.140625" style="263" customWidth="1"/>
    <col min="12036" max="12036" width="8.28515625" style="263" customWidth="1"/>
    <col min="12037" max="12038" width="8.42578125" style="263" customWidth="1"/>
    <col min="12039" max="12041" width="7.28515625" style="263" customWidth="1"/>
    <col min="12042" max="12042" width="9.28515625" style="263" customWidth="1"/>
    <col min="12043" max="12043" width="8" style="263" customWidth="1"/>
    <col min="12044" max="12044" width="8.140625" style="263" customWidth="1"/>
    <col min="12045" max="12288" width="9.140625" style="263"/>
    <col min="12289" max="12289" width="21.5703125" style="263" customWidth="1"/>
    <col min="12290" max="12290" width="21.42578125" style="263" customWidth="1"/>
    <col min="12291" max="12291" width="16.140625" style="263" customWidth="1"/>
    <col min="12292" max="12292" width="8.28515625" style="263" customWidth="1"/>
    <col min="12293" max="12294" width="8.42578125" style="263" customWidth="1"/>
    <col min="12295" max="12297" width="7.28515625" style="263" customWidth="1"/>
    <col min="12298" max="12298" width="9.28515625" style="263" customWidth="1"/>
    <col min="12299" max="12299" width="8" style="263" customWidth="1"/>
    <col min="12300" max="12300" width="8.140625" style="263" customWidth="1"/>
    <col min="12301" max="12544" width="9.140625" style="263"/>
    <col min="12545" max="12545" width="21.5703125" style="263" customWidth="1"/>
    <col min="12546" max="12546" width="21.42578125" style="263" customWidth="1"/>
    <col min="12547" max="12547" width="16.140625" style="263" customWidth="1"/>
    <col min="12548" max="12548" width="8.28515625" style="263" customWidth="1"/>
    <col min="12549" max="12550" width="8.42578125" style="263" customWidth="1"/>
    <col min="12551" max="12553" width="7.28515625" style="263" customWidth="1"/>
    <col min="12554" max="12554" width="9.28515625" style="263" customWidth="1"/>
    <col min="12555" max="12555" width="8" style="263" customWidth="1"/>
    <col min="12556" max="12556" width="8.140625" style="263" customWidth="1"/>
    <col min="12557" max="12800" width="9.140625" style="263"/>
    <col min="12801" max="12801" width="21.5703125" style="263" customWidth="1"/>
    <col min="12802" max="12802" width="21.42578125" style="263" customWidth="1"/>
    <col min="12803" max="12803" width="16.140625" style="263" customWidth="1"/>
    <col min="12804" max="12804" width="8.28515625" style="263" customWidth="1"/>
    <col min="12805" max="12806" width="8.42578125" style="263" customWidth="1"/>
    <col min="12807" max="12809" width="7.28515625" style="263" customWidth="1"/>
    <col min="12810" max="12810" width="9.28515625" style="263" customWidth="1"/>
    <col min="12811" max="12811" width="8" style="263" customWidth="1"/>
    <col min="12812" max="12812" width="8.140625" style="263" customWidth="1"/>
    <col min="12813" max="13056" width="9.140625" style="263"/>
    <col min="13057" max="13057" width="21.5703125" style="263" customWidth="1"/>
    <col min="13058" max="13058" width="21.42578125" style="263" customWidth="1"/>
    <col min="13059" max="13059" width="16.140625" style="263" customWidth="1"/>
    <col min="13060" max="13060" width="8.28515625" style="263" customWidth="1"/>
    <col min="13061" max="13062" width="8.42578125" style="263" customWidth="1"/>
    <col min="13063" max="13065" width="7.28515625" style="263" customWidth="1"/>
    <col min="13066" max="13066" width="9.28515625" style="263" customWidth="1"/>
    <col min="13067" max="13067" width="8" style="263" customWidth="1"/>
    <col min="13068" max="13068" width="8.140625" style="263" customWidth="1"/>
    <col min="13069" max="13312" width="9.140625" style="263"/>
    <col min="13313" max="13313" width="21.5703125" style="263" customWidth="1"/>
    <col min="13314" max="13314" width="21.42578125" style="263" customWidth="1"/>
    <col min="13315" max="13315" width="16.140625" style="263" customWidth="1"/>
    <col min="13316" max="13316" width="8.28515625" style="263" customWidth="1"/>
    <col min="13317" max="13318" width="8.42578125" style="263" customWidth="1"/>
    <col min="13319" max="13321" width="7.28515625" style="263" customWidth="1"/>
    <col min="13322" max="13322" width="9.28515625" style="263" customWidth="1"/>
    <col min="13323" max="13323" width="8" style="263" customWidth="1"/>
    <col min="13324" max="13324" width="8.140625" style="263" customWidth="1"/>
    <col min="13325" max="13568" width="9.140625" style="263"/>
    <col min="13569" max="13569" width="21.5703125" style="263" customWidth="1"/>
    <col min="13570" max="13570" width="21.42578125" style="263" customWidth="1"/>
    <col min="13571" max="13571" width="16.140625" style="263" customWidth="1"/>
    <col min="13572" max="13572" width="8.28515625" style="263" customWidth="1"/>
    <col min="13573" max="13574" width="8.42578125" style="263" customWidth="1"/>
    <col min="13575" max="13577" width="7.28515625" style="263" customWidth="1"/>
    <col min="13578" max="13578" width="9.28515625" style="263" customWidth="1"/>
    <col min="13579" max="13579" width="8" style="263" customWidth="1"/>
    <col min="13580" max="13580" width="8.140625" style="263" customWidth="1"/>
    <col min="13581" max="13824" width="9.140625" style="263"/>
    <col min="13825" max="13825" width="21.5703125" style="263" customWidth="1"/>
    <col min="13826" max="13826" width="21.42578125" style="263" customWidth="1"/>
    <col min="13827" max="13827" width="16.140625" style="263" customWidth="1"/>
    <col min="13828" max="13828" width="8.28515625" style="263" customWidth="1"/>
    <col min="13829" max="13830" width="8.42578125" style="263" customWidth="1"/>
    <col min="13831" max="13833" width="7.28515625" style="263" customWidth="1"/>
    <col min="13834" max="13834" width="9.28515625" style="263" customWidth="1"/>
    <col min="13835" max="13835" width="8" style="263" customWidth="1"/>
    <col min="13836" max="13836" width="8.140625" style="263" customWidth="1"/>
    <col min="13837" max="14080" width="9.140625" style="263"/>
    <col min="14081" max="14081" width="21.5703125" style="263" customWidth="1"/>
    <col min="14082" max="14082" width="21.42578125" style="263" customWidth="1"/>
    <col min="14083" max="14083" width="16.140625" style="263" customWidth="1"/>
    <col min="14084" max="14084" width="8.28515625" style="263" customWidth="1"/>
    <col min="14085" max="14086" width="8.42578125" style="263" customWidth="1"/>
    <col min="14087" max="14089" width="7.28515625" style="263" customWidth="1"/>
    <col min="14090" max="14090" width="9.28515625" style="263" customWidth="1"/>
    <col min="14091" max="14091" width="8" style="263" customWidth="1"/>
    <col min="14092" max="14092" width="8.140625" style="263" customWidth="1"/>
    <col min="14093" max="14336" width="9.140625" style="263"/>
    <col min="14337" max="14337" width="21.5703125" style="263" customWidth="1"/>
    <col min="14338" max="14338" width="21.42578125" style="263" customWidth="1"/>
    <col min="14339" max="14339" width="16.140625" style="263" customWidth="1"/>
    <col min="14340" max="14340" width="8.28515625" style="263" customWidth="1"/>
    <col min="14341" max="14342" width="8.42578125" style="263" customWidth="1"/>
    <col min="14343" max="14345" width="7.28515625" style="263" customWidth="1"/>
    <col min="14346" max="14346" width="9.28515625" style="263" customWidth="1"/>
    <col min="14347" max="14347" width="8" style="263" customWidth="1"/>
    <col min="14348" max="14348" width="8.140625" style="263" customWidth="1"/>
    <col min="14349" max="14592" width="9.140625" style="263"/>
    <col min="14593" max="14593" width="21.5703125" style="263" customWidth="1"/>
    <col min="14594" max="14594" width="21.42578125" style="263" customWidth="1"/>
    <col min="14595" max="14595" width="16.140625" style="263" customWidth="1"/>
    <col min="14596" max="14596" width="8.28515625" style="263" customWidth="1"/>
    <col min="14597" max="14598" width="8.42578125" style="263" customWidth="1"/>
    <col min="14599" max="14601" width="7.28515625" style="263" customWidth="1"/>
    <col min="14602" max="14602" width="9.28515625" style="263" customWidth="1"/>
    <col min="14603" max="14603" width="8" style="263" customWidth="1"/>
    <col min="14604" max="14604" width="8.140625" style="263" customWidth="1"/>
    <col min="14605" max="14848" width="9.140625" style="263"/>
    <col min="14849" max="14849" width="21.5703125" style="263" customWidth="1"/>
    <col min="14850" max="14850" width="21.42578125" style="263" customWidth="1"/>
    <col min="14851" max="14851" width="16.140625" style="263" customWidth="1"/>
    <col min="14852" max="14852" width="8.28515625" style="263" customWidth="1"/>
    <col min="14853" max="14854" width="8.42578125" style="263" customWidth="1"/>
    <col min="14855" max="14857" width="7.28515625" style="263" customWidth="1"/>
    <col min="14858" max="14858" width="9.28515625" style="263" customWidth="1"/>
    <col min="14859" max="14859" width="8" style="263" customWidth="1"/>
    <col min="14860" max="14860" width="8.140625" style="263" customWidth="1"/>
    <col min="14861" max="15104" width="9.140625" style="263"/>
    <col min="15105" max="15105" width="21.5703125" style="263" customWidth="1"/>
    <col min="15106" max="15106" width="21.42578125" style="263" customWidth="1"/>
    <col min="15107" max="15107" width="16.140625" style="263" customWidth="1"/>
    <col min="15108" max="15108" width="8.28515625" style="263" customWidth="1"/>
    <col min="15109" max="15110" width="8.42578125" style="263" customWidth="1"/>
    <col min="15111" max="15113" width="7.28515625" style="263" customWidth="1"/>
    <col min="15114" max="15114" width="9.28515625" style="263" customWidth="1"/>
    <col min="15115" max="15115" width="8" style="263" customWidth="1"/>
    <col min="15116" max="15116" width="8.140625" style="263" customWidth="1"/>
    <col min="15117" max="15360" width="9.140625" style="263"/>
    <col min="15361" max="15361" width="21.5703125" style="263" customWidth="1"/>
    <col min="15362" max="15362" width="21.42578125" style="263" customWidth="1"/>
    <col min="15363" max="15363" width="16.140625" style="263" customWidth="1"/>
    <col min="15364" max="15364" width="8.28515625" style="263" customWidth="1"/>
    <col min="15365" max="15366" width="8.42578125" style="263" customWidth="1"/>
    <col min="15367" max="15369" width="7.28515625" style="263" customWidth="1"/>
    <col min="15370" max="15370" width="9.28515625" style="263" customWidth="1"/>
    <col min="15371" max="15371" width="8" style="263" customWidth="1"/>
    <col min="15372" max="15372" width="8.140625" style="263" customWidth="1"/>
    <col min="15373" max="15616" width="9.140625" style="263"/>
    <col min="15617" max="15617" width="21.5703125" style="263" customWidth="1"/>
    <col min="15618" max="15618" width="21.42578125" style="263" customWidth="1"/>
    <col min="15619" max="15619" width="16.140625" style="263" customWidth="1"/>
    <col min="15620" max="15620" width="8.28515625" style="263" customWidth="1"/>
    <col min="15621" max="15622" width="8.42578125" style="263" customWidth="1"/>
    <col min="15623" max="15625" width="7.28515625" style="263" customWidth="1"/>
    <col min="15626" max="15626" width="9.28515625" style="263" customWidth="1"/>
    <col min="15627" max="15627" width="8" style="263" customWidth="1"/>
    <col min="15628" max="15628" width="8.140625" style="263" customWidth="1"/>
    <col min="15629" max="15872" width="9.140625" style="263"/>
    <col min="15873" max="15873" width="21.5703125" style="263" customWidth="1"/>
    <col min="15874" max="15874" width="21.42578125" style="263" customWidth="1"/>
    <col min="15875" max="15875" width="16.140625" style="263" customWidth="1"/>
    <col min="15876" max="15876" width="8.28515625" style="263" customWidth="1"/>
    <col min="15877" max="15878" width="8.42578125" style="263" customWidth="1"/>
    <col min="15879" max="15881" width="7.28515625" style="263" customWidth="1"/>
    <col min="15882" max="15882" width="9.28515625" style="263" customWidth="1"/>
    <col min="15883" max="15883" width="8" style="263" customWidth="1"/>
    <col min="15884" max="15884" width="8.140625" style="263" customWidth="1"/>
    <col min="15885" max="16128" width="9.140625" style="263"/>
    <col min="16129" max="16129" width="21.5703125" style="263" customWidth="1"/>
    <col min="16130" max="16130" width="21.42578125" style="263" customWidth="1"/>
    <col min="16131" max="16131" width="16.140625" style="263" customWidth="1"/>
    <col min="16132" max="16132" width="8.28515625" style="263" customWidth="1"/>
    <col min="16133" max="16134" width="8.42578125" style="263" customWidth="1"/>
    <col min="16135" max="16137" width="7.28515625" style="263" customWidth="1"/>
    <col min="16138" max="16138" width="9.28515625" style="263" customWidth="1"/>
    <col min="16139" max="16139" width="8" style="263" customWidth="1"/>
    <col min="16140" max="16140" width="8.140625" style="263" customWidth="1"/>
    <col min="16141" max="16384" width="9.140625" style="263"/>
  </cols>
  <sheetData>
    <row r="1" spans="1:15" ht="24" customHeight="1">
      <c r="A1" s="2693" t="s">
        <v>2012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s="262" customFormat="1" ht="39.75" customHeight="1">
      <c r="A2" s="3274" t="s">
        <v>2013</v>
      </c>
      <c r="B2" s="3274"/>
      <c r="C2" s="3274"/>
      <c r="D2" s="3274"/>
      <c r="E2" s="3274"/>
      <c r="F2" s="3274"/>
      <c r="G2" s="3274"/>
      <c r="H2" s="3274"/>
      <c r="I2" s="3274"/>
      <c r="J2" s="3274"/>
      <c r="K2" s="3274"/>
      <c r="L2" s="3274"/>
      <c r="M2" s="3274"/>
      <c r="N2" s="3274"/>
      <c r="O2" s="3274"/>
    </row>
    <row r="3" spans="1:15" ht="15.75" customHeight="1" thickBot="1">
      <c r="A3" s="3144" t="s">
        <v>2159</v>
      </c>
      <c r="B3" s="3144"/>
      <c r="C3" s="1496"/>
      <c r="D3" s="1496"/>
      <c r="E3" s="1496"/>
      <c r="F3" s="1496"/>
      <c r="G3" s="1496"/>
      <c r="H3" s="1496"/>
      <c r="I3" s="1496"/>
      <c r="J3" s="1496"/>
      <c r="K3" s="1496"/>
      <c r="L3" s="1496"/>
      <c r="M3" s="1599"/>
      <c r="N3" s="1599"/>
      <c r="O3" s="1594" t="s">
        <v>2160</v>
      </c>
    </row>
    <row r="4" spans="1:15" ht="21" customHeight="1" thickTop="1">
      <c r="A4" s="3058" t="s">
        <v>311</v>
      </c>
      <c r="B4" s="3058" t="s">
        <v>54</v>
      </c>
      <c r="C4" s="3058" t="s">
        <v>55</v>
      </c>
      <c r="D4" s="3048" t="s">
        <v>45</v>
      </c>
      <c r="E4" s="3048"/>
      <c r="F4" s="3048"/>
      <c r="G4" s="3048" t="s">
        <v>46</v>
      </c>
      <c r="H4" s="3048"/>
      <c r="I4" s="3048"/>
      <c r="J4" s="3048" t="s">
        <v>47</v>
      </c>
      <c r="K4" s="3048"/>
      <c r="L4" s="3048"/>
      <c r="M4" s="3094" t="s">
        <v>503</v>
      </c>
      <c r="N4" s="3094" t="s">
        <v>509</v>
      </c>
      <c r="O4" s="3469" t="s">
        <v>808</v>
      </c>
    </row>
    <row r="5" spans="1:15" ht="21" customHeight="1">
      <c r="A5" s="3054"/>
      <c r="B5" s="3054"/>
      <c r="C5" s="3054"/>
      <c r="D5" s="3049" t="s">
        <v>890</v>
      </c>
      <c r="E5" s="3049"/>
      <c r="F5" s="3049"/>
      <c r="G5" s="3049" t="s">
        <v>463</v>
      </c>
      <c r="H5" s="3049"/>
      <c r="I5" s="3049"/>
      <c r="J5" s="3049" t="s">
        <v>464</v>
      </c>
      <c r="K5" s="3049"/>
      <c r="L5" s="3049"/>
      <c r="M5" s="3095"/>
      <c r="N5" s="3095"/>
      <c r="O5" s="3470"/>
    </row>
    <row r="6" spans="1:15" ht="16.5" customHeight="1">
      <c r="A6" s="3054"/>
      <c r="B6" s="3054"/>
      <c r="C6" s="3054"/>
      <c r="D6" s="1491" t="s">
        <v>931</v>
      </c>
      <c r="E6" s="1491" t="s">
        <v>932</v>
      </c>
      <c r="F6" s="1491" t="s">
        <v>954</v>
      </c>
      <c r="G6" s="1491" t="s">
        <v>931</v>
      </c>
      <c r="H6" s="1491" t="s">
        <v>932</v>
      </c>
      <c r="I6" s="1491" t="s">
        <v>954</v>
      </c>
      <c r="J6" s="1491" t="s">
        <v>931</v>
      </c>
      <c r="K6" s="1491" t="s">
        <v>932</v>
      </c>
      <c r="L6" s="1491" t="s">
        <v>954</v>
      </c>
      <c r="M6" s="3095"/>
      <c r="N6" s="3095"/>
      <c r="O6" s="3470"/>
    </row>
    <row r="7" spans="1:15" ht="12.75" customHeight="1" thickBot="1">
      <c r="A7" s="3059"/>
      <c r="B7" s="3059"/>
      <c r="C7" s="3059"/>
      <c r="D7" s="1492" t="s">
        <v>934</v>
      </c>
      <c r="E7" s="1492" t="s">
        <v>935</v>
      </c>
      <c r="F7" s="1492" t="s">
        <v>936</v>
      </c>
      <c r="G7" s="1492" t="s">
        <v>934</v>
      </c>
      <c r="H7" s="1492" t="s">
        <v>935</v>
      </c>
      <c r="I7" s="1492" t="s">
        <v>936</v>
      </c>
      <c r="J7" s="1492" t="s">
        <v>934</v>
      </c>
      <c r="K7" s="1492" t="s">
        <v>935</v>
      </c>
      <c r="L7" s="1492" t="s">
        <v>936</v>
      </c>
      <c r="M7" s="3096"/>
      <c r="N7" s="3096"/>
      <c r="O7" s="3471"/>
    </row>
    <row r="8" spans="1:15" ht="19.5" customHeight="1">
      <c r="A8" s="2734" t="s">
        <v>48</v>
      </c>
      <c r="B8" s="2734"/>
      <c r="C8" s="2734"/>
      <c r="D8" s="2734"/>
      <c r="E8" s="2734"/>
      <c r="F8" s="2734"/>
      <c r="G8" s="2734"/>
      <c r="H8" s="2734"/>
      <c r="I8" s="2734"/>
      <c r="J8" s="2734"/>
      <c r="K8" s="2734"/>
      <c r="L8" s="2734"/>
      <c r="M8" s="269"/>
      <c r="N8" s="3463" t="s">
        <v>504</v>
      </c>
      <c r="O8" s="3463"/>
    </row>
    <row r="9" spans="1:15" ht="26.25" customHeight="1">
      <c r="A9" s="2709" t="s">
        <v>312</v>
      </c>
      <c r="B9" s="1476" t="s">
        <v>344</v>
      </c>
      <c r="C9" s="1476"/>
      <c r="D9" s="1499">
        <v>10</v>
      </c>
      <c r="E9" s="1499">
        <v>19</v>
      </c>
      <c r="F9" s="1499">
        <v>29</v>
      </c>
      <c r="G9" s="1499">
        <v>0</v>
      </c>
      <c r="H9" s="1499">
        <v>0</v>
      </c>
      <c r="I9" s="1499">
        <v>0</v>
      </c>
      <c r="J9" s="1499">
        <f>SUM(D9,G9)</f>
        <v>10</v>
      </c>
      <c r="K9" s="1499">
        <f t="shared" ref="K9:L32" si="0">SUM(E9,H9)</f>
        <v>19</v>
      </c>
      <c r="L9" s="1499">
        <f t="shared" si="0"/>
        <v>29</v>
      </c>
      <c r="M9" s="760"/>
      <c r="N9" s="760" t="s">
        <v>789</v>
      </c>
      <c r="O9" s="2934" t="s">
        <v>788</v>
      </c>
    </row>
    <row r="10" spans="1:15" ht="19.5" customHeight="1">
      <c r="A10" s="2710"/>
      <c r="B10" s="1476" t="s">
        <v>345</v>
      </c>
      <c r="C10" s="1476"/>
      <c r="D10" s="1499">
        <v>0</v>
      </c>
      <c r="E10" s="1499">
        <v>59</v>
      </c>
      <c r="F10" s="1499">
        <v>59</v>
      </c>
      <c r="G10" s="1499">
        <v>0</v>
      </c>
      <c r="H10" s="1499">
        <v>0</v>
      </c>
      <c r="I10" s="1499">
        <v>0</v>
      </c>
      <c r="J10" s="1499">
        <f t="shared" ref="J10:L35" si="1">SUM(D10,G10)</f>
        <v>0</v>
      </c>
      <c r="K10" s="1499">
        <f t="shared" si="0"/>
        <v>59</v>
      </c>
      <c r="L10" s="1499">
        <f t="shared" si="0"/>
        <v>59</v>
      </c>
      <c r="M10" s="760"/>
      <c r="N10" s="1420" t="s">
        <v>790</v>
      </c>
      <c r="O10" s="2935"/>
    </row>
    <row r="11" spans="1:15" ht="34.5" customHeight="1">
      <c r="A11" s="2710"/>
      <c r="B11" s="1476" t="s">
        <v>346</v>
      </c>
      <c r="C11" s="1476"/>
      <c r="D11" s="1499">
        <v>0</v>
      </c>
      <c r="E11" s="1499">
        <v>24</v>
      </c>
      <c r="F11" s="1499">
        <v>24</v>
      </c>
      <c r="G11" s="1499">
        <v>0</v>
      </c>
      <c r="H11" s="1499">
        <v>0</v>
      </c>
      <c r="I11" s="1499">
        <v>0</v>
      </c>
      <c r="J11" s="1499">
        <f t="shared" si="1"/>
        <v>0</v>
      </c>
      <c r="K11" s="1499">
        <f t="shared" si="0"/>
        <v>24</v>
      </c>
      <c r="L11" s="1499">
        <f t="shared" si="0"/>
        <v>24</v>
      </c>
      <c r="M11" s="760"/>
      <c r="N11" s="1420" t="s">
        <v>791</v>
      </c>
      <c r="O11" s="2935"/>
    </row>
    <row r="12" spans="1:15" ht="21.75" customHeight="1">
      <c r="A12" s="2710"/>
      <c r="B12" s="1476" t="s">
        <v>347</v>
      </c>
      <c r="C12" s="1476"/>
      <c r="D12" s="1499">
        <v>82</v>
      </c>
      <c r="E12" s="1499">
        <v>23</v>
      </c>
      <c r="F12" s="1499">
        <v>105</v>
      </c>
      <c r="G12" s="1499">
        <v>0</v>
      </c>
      <c r="H12" s="1499">
        <v>0</v>
      </c>
      <c r="I12" s="1499">
        <v>0</v>
      </c>
      <c r="J12" s="1499">
        <f t="shared" si="1"/>
        <v>82</v>
      </c>
      <c r="K12" s="1499">
        <f t="shared" si="0"/>
        <v>23</v>
      </c>
      <c r="L12" s="1499">
        <f t="shared" si="0"/>
        <v>105</v>
      </c>
      <c r="M12" s="760"/>
      <c r="N12" s="1420" t="s">
        <v>792</v>
      </c>
      <c r="O12" s="2935"/>
    </row>
    <row r="13" spans="1:15" ht="30" customHeight="1">
      <c r="A13" s="2710"/>
      <c r="B13" s="2724" t="s">
        <v>348</v>
      </c>
      <c r="C13" s="1476" t="s">
        <v>349</v>
      </c>
      <c r="D13" s="1499">
        <v>4</v>
      </c>
      <c r="E13" s="1499">
        <v>18</v>
      </c>
      <c r="F13" s="1499">
        <v>22</v>
      </c>
      <c r="G13" s="1499">
        <v>0</v>
      </c>
      <c r="H13" s="1499">
        <v>0</v>
      </c>
      <c r="I13" s="1499">
        <v>0</v>
      </c>
      <c r="J13" s="1499">
        <f t="shared" si="1"/>
        <v>4</v>
      </c>
      <c r="K13" s="1499">
        <f t="shared" si="0"/>
        <v>18</v>
      </c>
      <c r="L13" s="1499">
        <f t="shared" si="0"/>
        <v>22</v>
      </c>
      <c r="M13" s="1314" t="s">
        <v>794</v>
      </c>
      <c r="N13" s="2934" t="s">
        <v>793</v>
      </c>
      <c r="O13" s="2935"/>
    </row>
    <row r="14" spans="1:15" ht="22.5" customHeight="1">
      <c r="A14" s="2710"/>
      <c r="B14" s="2724"/>
      <c r="C14" s="1476" t="s">
        <v>350</v>
      </c>
      <c r="D14" s="1499">
        <v>6</v>
      </c>
      <c r="E14" s="1499">
        <v>45</v>
      </c>
      <c r="F14" s="1499">
        <v>51</v>
      </c>
      <c r="G14" s="1499">
        <v>0</v>
      </c>
      <c r="H14" s="1499">
        <v>0</v>
      </c>
      <c r="I14" s="1499">
        <v>0</v>
      </c>
      <c r="J14" s="1499">
        <f t="shared" si="1"/>
        <v>6</v>
      </c>
      <c r="K14" s="1499">
        <f t="shared" si="0"/>
        <v>45</v>
      </c>
      <c r="L14" s="1499">
        <f t="shared" si="0"/>
        <v>51</v>
      </c>
      <c r="M14" s="760" t="s">
        <v>795</v>
      </c>
      <c r="N14" s="2936"/>
      <c r="O14" s="2935"/>
    </row>
    <row r="15" spans="1:15" ht="21.75" customHeight="1">
      <c r="A15" s="2710"/>
      <c r="B15" s="2706" t="s">
        <v>270</v>
      </c>
      <c r="C15" s="2706"/>
      <c r="D15" s="1499">
        <f>SUM(D13:D14)</f>
        <v>10</v>
      </c>
      <c r="E15" s="1499">
        <f t="shared" ref="E15:I15" si="2">SUM(E13:E14)</f>
        <v>63</v>
      </c>
      <c r="F15" s="1499">
        <f t="shared" ref="F15:F19" si="3">SUM(D15:E15)</f>
        <v>73</v>
      </c>
      <c r="G15" s="1499">
        <f t="shared" si="2"/>
        <v>0</v>
      </c>
      <c r="H15" s="1499">
        <f t="shared" si="2"/>
        <v>0</v>
      </c>
      <c r="I15" s="1499">
        <f t="shared" si="2"/>
        <v>0</v>
      </c>
      <c r="J15" s="1499">
        <f t="shared" si="1"/>
        <v>10</v>
      </c>
      <c r="K15" s="1499">
        <f t="shared" si="0"/>
        <v>63</v>
      </c>
      <c r="L15" s="1499">
        <f t="shared" si="0"/>
        <v>73</v>
      </c>
      <c r="M15" s="3006" t="s">
        <v>2349</v>
      </c>
      <c r="N15" s="3006"/>
      <c r="O15" s="2935"/>
    </row>
    <row r="16" spans="1:15" ht="28.5" customHeight="1">
      <c r="A16" s="2710"/>
      <c r="B16" s="2724" t="s">
        <v>351</v>
      </c>
      <c r="C16" s="1476" t="s">
        <v>352</v>
      </c>
      <c r="D16" s="1499">
        <v>0</v>
      </c>
      <c r="E16" s="1499">
        <v>11</v>
      </c>
      <c r="F16" s="1499">
        <v>11</v>
      </c>
      <c r="G16" s="1499">
        <v>0</v>
      </c>
      <c r="H16" s="1499">
        <v>0</v>
      </c>
      <c r="I16" s="1499">
        <v>0</v>
      </c>
      <c r="J16" s="1499">
        <f t="shared" si="1"/>
        <v>0</v>
      </c>
      <c r="K16" s="1499">
        <f t="shared" si="0"/>
        <v>11</v>
      </c>
      <c r="L16" s="1499">
        <f t="shared" si="0"/>
        <v>11</v>
      </c>
      <c r="M16" s="760" t="s">
        <v>796</v>
      </c>
      <c r="N16" s="2767" t="s">
        <v>482</v>
      </c>
      <c r="O16" s="2935"/>
    </row>
    <row r="17" spans="1:15" ht="23.25" customHeight="1">
      <c r="A17" s="2710"/>
      <c r="B17" s="2724"/>
      <c r="C17" s="1878" t="s">
        <v>351</v>
      </c>
      <c r="D17" s="1895">
        <v>29</v>
      </c>
      <c r="E17" s="1895">
        <v>53</v>
      </c>
      <c r="F17" s="1895">
        <v>82</v>
      </c>
      <c r="G17" s="1895">
        <v>0</v>
      </c>
      <c r="H17" s="1895">
        <v>0</v>
      </c>
      <c r="I17" s="1895">
        <v>0</v>
      </c>
      <c r="J17" s="1895">
        <f t="shared" ref="J17" si="4">SUM(D17,G17)</f>
        <v>29</v>
      </c>
      <c r="K17" s="1895">
        <f t="shared" ref="K17" si="5">SUM(E17,H17)</f>
        <v>53</v>
      </c>
      <c r="L17" s="1895">
        <f t="shared" ref="L17" si="6">SUM(F17,I17)</f>
        <v>82</v>
      </c>
      <c r="M17" s="760" t="s">
        <v>797</v>
      </c>
      <c r="N17" s="2768"/>
      <c r="O17" s="2935"/>
    </row>
    <row r="18" spans="1:15" ht="23.25" customHeight="1">
      <c r="A18" s="2710"/>
      <c r="B18" s="2724"/>
      <c r="C18" s="1476" t="s">
        <v>2422</v>
      </c>
      <c r="D18" s="1499">
        <v>1</v>
      </c>
      <c r="E18" s="1499">
        <v>18</v>
      </c>
      <c r="F18" s="1499">
        <v>19</v>
      </c>
      <c r="G18" s="1499">
        <v>0</v>
      </c>
      <c r="H18" s="1499">
        <v>0</v>
      </c>
      <c r="I18" s="1499">
        <v>0</v>
      </c>
      <c r="J18" s="1499">
        <f t="shared" si="1"/>
        <v>1</v>
      </c>
      <c r="K18" s="1499">
        <f t="shared" si="0"/>
        <v>18</v>
      </c>
      <c r="L18" s="1499">
        <f t="shared" si="0"/>
        <v>19</v>
      </c>
      <c r="M18" s="1514" t="s">
        <v>2423</v>
      </c>
      <c r="N18" s="2769"/>
      <c r="O18" s="2935"/>
    </row>
    <row r="19" spans="1:15" ht="24.75" customHeight="1">
      <c r="A19" s="2710"/>
      <c r="B19" s="2706" t="s">
        <v>1035</v>
      </c>
      <c r="C19" s="2706"/>
      <c r="D19" s="1499">
        <f>SUM(D16:D18)</f>
        <v>30</v>
      </c>
      <c r="E19" s="1499">
        <f>SUM(E16:E18)</f>
        <v>82</v>
      </c>
      <c r="F19" s="1499">
        <f t="shared" si="3"/>
        <v>112</v>
      </c>
      <c r="G19" s="1499">
        <v>0</v>
      </c>
      <c r="H19" s="1499">
        <v>0</v>
      </c>
      <c r="I19" s="1499">
        <v>0</v>
      </c>
      <c r="J19" s="1499">
        <f t="shared" si="1"/>
        <v>30</v>
      </c>
      <c r="K19" s="1499">
        <f t="shared" si="0"/>
        <v>82</v>
      </c>
      <c r="L19" s="1499">
        <f t="shared" si="0"/>
        <v>112</v>
      </c>
      <c r="M19" s="3006" t="s">
        <v>2349</v>
      </c>
      <c r="N19" s="3006"/>
      <c r="O19" s="2935"/>
    </row>
    <row r="20" spans="1:15" ht="22.5" customHeight="1">
      <c r="A20" s="2710"/>
      <c r="B20" s="2724" t="s">
        <v>353</v>
      </c>
      <c r="C20" s="1476" t="s">
        <v>354</v>
      </c>
      <c r="D20" s="1499">
        <v>11</v>
      </c>
      <c r="E20" s="1499">
        <v>14</v>
      </c>
      <c r="F20" s="1499">
        <v>25</v>
      </c>
      <c r="G20" s="1499">
        <v>0</v>
      </c>
      <c r="H20" s="1499">
        <v>0</v>
      </c>
      <c r="I20" s="1499">
        <v>0</v>
      </c>
      <c r="J20" s="1499">
        <f t="shared" si="1"/>
        <v>11</v>
      </c>
      <c r="K20" s="1499">
        <f t="shared" si="0"/>
        <v>14</v>
      </c>
      <c r="L20" s="1499">
        <f t="shared" si="0"/>
        <v>25</v>
      </c>
      <c r="M20" s="760" t="s">
        <v>799</v>
      </c>
      <c r="N20" s="3307" t="s">
        <v>798</v>
      </c>
      <c r="O20" s="2935"/>
    </row>
    <row r="21" spans="1:15" ht="18" customHeight="1">
      <c r="A21" s="2710"/>
      <c r="B21" s="2724"/>
      <c r="C21" s="1476" t="s">
        <v>353</v>
      </c>
      <c r="D21" s="1499">
        <v>37</v>
      </c>
      <c r="E21" s="1499">
        <v>25</v>
      </c>
      <c r="F21" s="1499">
        <v>62</v>
      </c>
      <c r="G21" s="1499">
        <v>0</v>
      </c>
      <c r="H21" s="1499">
        <v>0</v>
      </c>
      <c r="I21" s="1499">
        <v>0</v>
      </c>
      <c r="J21" s="1499">
        <f t="shared" si="1"/>
        <v>37</v>
      </c>
      <c r="K21" s="1499">
        <f t="shared" si="0"/>
        <v>25</v>
      </c>
      <c r="L21" s="1499">
        <f t="shared" si="0"/>
        <v>62</v>
      </c>
      <c r="M21" s="760" t="s">
        <v>798</v>
      </c>
      <c r="N21" s="3308"/>
      <c r="O21" s="2935"/>
    </row>
    <row r="22" spans="1:15" ht="21.75" customHeight="1">
      <c r="A22" s="2710"/>
      <c r="B22" s="2706" t="s">
        <v>270</v>
      </c>
      <c r="C22" s="2706"/>
      <c r="D22" s="1499">
        <f>SUM(D20:D21)</f>
        <v>48</v>
      </c>
      <c r="E22" s="1499">
        <f t="shared" ref="E22:I22" si="7">SUM(E20:E21)</f>
        <v>39</v>
      </c>
      <c r="F22" s="1499">
        <f t="shared" si="7"/>
        <v>87</v>
      </c>
      <c r="G22" s="1499">
        <f t="shared" si="7"/>
        <v>0</v>
      </c>
      <c r="H22" s="1499">
        <f t="shared" si="7"/>
        <v>0</v>
      </c>
      <c r="I22" s="1499">
        <f t="shared" si="7"/>
        <v>0</v>
      </c>
      <c r="J22" s="1499">
        <f t="shared" si="1"/>
        <v>48</v>
      </c>
      <c r="K22" s="1499">
        <f t="shared" si="0"/>
        <v>39</v>
      </c>
      <c r="L22" s="1499">
        <f t="shared" si="0"/>
        <v>87</v>
      </c>
      <c r="M22" s="3006" t="s">
        <v>2349</v>
      </c>
      <c r="N22" s="3006"/>
      <c r="O22" s="2935"/>
    </row>
    <row r="23" spans="1:15" ht="19.5" customHeight="1">
      <c r="A23" s="2710"/>
      <c r="B23" s="1476" t="s">
        <v>355</v>
      </c>
      <c r="C23" s="1476"/>
      <c r="D23" s="1499">
        <v>36</v>
      </c>
      <c r="E23" s="1499">
        <v>17</v>
      </c>
      <c r="F23" s="1499">
        <v>53</v>
      </c>
      <c r="G23" s="1499">
        <v>0</v>
      </c>
      <c r="H23" s="1499">
        <v>0</v>
      </c>
      <c r="I23" s="1499">
        <v>0</v>
      </c>
      <c r="J23" s="1499">
        <f t="shared" si="1"/>
        <v>36</v>
      </c>
      <c r="K23" s="1499">
        <f t="shared" si="0"/>
        <v>17</v>
      </c>
      <c r="L23" s="1499">
        <f t="shared" si="0"/>
        <v>53</v>
      </c>
      <c r="M23" s="760"/>
      <c r="N23" s="760" t="s">
        <v>800</v>
      </c>
      <c r="O23" s="2935"/>
    </row>
    <row r="24" spans="1:15" ht="33" customHeight="1">
      <c r="A24" s="2710"/>
      <c r="B24" s="387" t="s">
        <v>1997</v>
      </c>
      <c r="C24" s="1889"/>
      <c r="D24" s="1896">
        <v>0</v>
      </c>
      <c r="E24" s="1896">
        <v>37</v>
      </c>
      <c r="F24" s="1896">
        <v>37</v>
      </c>
      <c r="G24" s="1896">
        <v>0</v>
      </c>
      <c r="H24" s="1896">
        <v>0</v>
      </c>
      <c r="I24" s="1896">
        <v>0</v>
      </c>
      <c r="J24" s="1896">
        <f t="shared" si="1"/>
        <v>0</v>
      </c>
      <c r="K24" s="1896">
        <f t="shared" si="0"/>
        <v>37</v>
      </c>
      <c r="L24" s="1896">
        <f t="shared" si="0"/>
        <v>37</v>
      </c>
      <c r="M24" s="117"/>
      <c r="N24" s="2595" t="s">
        <v>2325</v>
      </c>
      <c r="O24" s="2935"/>
    </row>
    <row r="25" spans="1:15" ht="33" customHeight="1" thickBot="1">
      <c r="A25" s="2728" t="s">
        <v>356</v>
      </c>
      <c r="B25" s="2728"/>
      <c r="C25" s="2728"/>
      <c r="D25" s="317">
        <f>SUM(D23:D24,D22,D19,D15,D12,D11,D10,D9)</f>
        <v>216</v>
      </c>
      <c r="E25" s="317">
        <f t="shared" ref="E25:L25" si="8">SUM(E23:E24,E22,E19,E15,E12,E11,E10,E9)</f>
        <v>363</v>
      </c>
      <c r="F25" s="317">
        <f t="shared" si="8"/>
        <v>579</v>
      </c>
      <c r="G25" s="317">
        <f t="shared" si="8"/>
        <v>0</v>
      </c>
      <c r="H25" s="317">
        <f t="shared" si="8"/>
        <v>0</v>
      </c>
      <c r="I25" s="317">
        <f t="shared" si="8"/>
        <v>0</v>
      </c>
      <c r="J25" s="317">
        <f t="shared" si="8"/>
        <v>216</v>
      </c>
      <c r="K25" s="317">
        <f t="shared" si="8"/>
        <v>363</v>
      </c>
      <c r="L25" s="317">
        <f t="shared" si="8"/>
        <v>579</v>
      </c>
      <c r="M25" s="3464" t="s">
        <v>1024</v>
      </c>
      <c r="N25" s="3464"/>
      <c r="O25" s="3464"/>
    </row>
    <row r="26" spans="1:15" ht="12.75" customHeight="1" thickTop="1">
      <c r="A26" s="1908"/>
      <c r="B26" s="1908"/>
      <c r="C26" s="1908"/>
      <c r="D26" s="1937"/>
      <c r="E26" s="1937"/>
      <c r="F26" s="1937"/>
      <c r="G26" s="1937"/>
      <c r="H26" s="1937"/>
      <c r="I26" s="1937"/>
      <c r="J26" s="1937"/>
      <c r="K26" s="1937"/>
      <c r="L26" s="1937"/>
      <c r="M26" s="1953"/>
      <c r="N26" s="1953"/>
      <c r="O26" s="1953"/>
    </row>
    <row r="27" spans="1:15" ht="16.5" customHeight="1" thickBot="1">
      <c r="A27" s="3144" t="s">
        <v>2298</v>
      </c>
      <c r="B27" s="3144"/>
      <c r="C27" s="1496"/>
      <c r="D27" s="1496"/>
      <c r="E27" s="1496"/>
      <c r="F27" s="1496"/>
      <c r="G27" s="1496"/>
      <c r="H27" s="1496"/>
      <c r="I27" s="1496"/>
      <c r="J27" s="1496"/>
      <c r="K27" s="1496"/>
      <c r="L27" s="1496"/>
      <c r="M27" s="1600"/>
      <c r="N27" s="3453" t="s">
        <v>2161</v>
      </c>
      <c r="O27" s="3453"/>
    </row>
    <row r="28" spans="1:15" ht="17.25" customHeight="1" thickTop="1">
      <c r="A28" s="3058" t="s">
        <v>311</v>
      </c>
      <c r="B28" s="3058" t="s">
        <v>54</v>
      </c>
      <c r="C28" s="3058" t="s">
        <v>55</v>
      </c>
      <c r="D28" s="3048" t="s">
        <v>45</v>
      </c>
      <c r="E28" s="3048"/>
      <c r="F28" s="3048"/>
      <c r="G28" s="3048" t="s">
        <v>46</v>
      </c>
      <c r="H28" s="3048"/>
      <c r="I28" s="3048"/>
      <c r="J28" s="3048" t="s">
        <v>47</v>
      </c>
      <c r="K28" s="3048"/>
      <c r="L28" s="3048"/>
      <c r="M28" s="3094" t="s">
        <v>503</v>
      </c>
      <c r="N28" s="3094" t="s">
        <v>509</v>
      </c>
      <c r="O28" s="3469" t="s">
        <v>808</v>
      </c>
    </row>
    <row r="29" spans="1:15" ht="17.25" customHeight="1">
      <c r="A29" s="3054"/>
      <c r="B29" s="3054"/>
      <c r="C29" s="3054"/>
      <c r="D29" s="3049" t="s">
        <v>890</v>
      </c>
      <c r="E29" s="3049"/>
      <c r="F29" s="3049"/>
      <c r="G29" s="3049" t="s">
        <v>463</v>
      </c>
      <c r="H29" s="3049"/>
      <c r="I29" s="3049"/>
      <c r="J29" s="3049" t="s">
        <v>464</v>
      </c>
      <c r="K29" s="3049"/>
      <c r="L29" s="3049"/>
      <c r="M29" s="3095"/>
      <c r="N29" s="3095"/>
      <c r="O29" s="3470"/>
    </row>
    <row r="30" spans="1:15" ht="17.25" customHeight="1">
      <c r="A30" s="3054"/>
      <c r="B30" s="3054"/>
      <c r="C30" s="3054"/>
      <c r="D30" s="1491" t="s">
        <v>931</v>
      </c>
      <c r="E30" s="1491" t="s">
        <v>932</v>
      </c>
      <c r="F30" s="1491" t="s">
        <v>954</v>
      </c>
      <c r="G30" s="1491" t="s">
        <v>931</v>
      </c>
      <c r="H30" s="1491" t="s">
        <v>932</v>
      </c>
      <c r="I30" s="1491" t="s">
        <v>954</v>
      </c>
      <c r="J30" s="1491" t="s">
        <v>931</v>
      </c>
      <c r="K30" s="1491" t="s">
        <v>932</v>
      </c>
      <c r="L30" s="1491" t="s">
        <v>954</v>
      </c>
      <c r="M30" s="3095"/>
      <c r="N30" s="3095"/>
      <c r="O30" s="3470"/>
    </row>
    <row r="31" spans="1:15" ht="18.75" customHeight="1" thickBot="1">
      <c r="A31" s="3059"/>
      <c r="B31" s="3059"/>
      <c r="C31" s="3059"/>
      <c r="D31" s="1492" t="s">
        <v>934</v>
      </c>
      <c r="E31" s="1492" t="s">
        <v>935</v>
      </c>
      <c r="F31" s="1887" t="s">
        <v>936</v>
      </c>
      <c r="G31" s="1492" t="s">
        <v>934</v>
      </c>
      <c r="H31" s="1492" t="s">
        <v>935</v>
      </c>
      <c r="I31" s="1492" t="s">
        <v>936</v>
      </c>
      <c r="J31" s="1492" t="s">
        <v>934</v>
      </c>
      <c r="K31" s="1492" t="s">
        <v>935</v>
      </c>
      <c r="L31" s="1492" t="s">
        <v>936</v>
      </c>
      <c r="M31" s="3096"/>
      <c r="N31" s="3096"/>
      <c r="O31" s="3471"/>
    </row>
    <row r="32" spans="1:15" ht="30" customHeight="1">
      <c r="A32" s="2747" t="s">
        <v>357</v>
      </c>
      <c r="B32" s="2704" t="s">
        <v>240</v>
      </c>
      <c r="C32" s="1882" t="s">
        <v>358</v>
      </c>
      <c r="D32" s="996">
        <v>12</v>
      </c>
      <c r="E32" s="996">
        <v>9</v>
      </c>
      <c r="F32" s="996">
        <v>21</v>
      </c>
      <c r="G32" s="996">
        <v>0</v>
      </c>
      <c r="H32" s="996">
        <v>0</v>
      </c>
      <c r="I32" s="996">
        <v>0</v>
      </c>
      <c r="J32" s="996">
        <f t="shared" si="1"/>
        <v>12</v>
      </c>
      <c r="K32" s="996">
        <f t="shared" si="0"/>
        <v>9</v>
      </c>
      <c r="L32" s="996">
        <f t="shared" si="0"/>
        <v>21</v>
      </c>
      <c r="M32" s="1952" t="s">
        <v>801</v>
      </c>
      <c r="N32" s="3476" t="s">
        <v>592</v>
      </c>
      <c r="O32" s="2935" t="s">
        <v>784</v>
      </c>
    </row>
    <row r="33" spans="1:15" ht="21.75" customHeight="1">
      <c r="A33" s="2710"/>
      <c r="B33" s="2704"/>
      <c r="C33" s="1476" t="s">
        <v>359</v>
      </c>
      <c r="D33" s="1499">
        <v>18</v>
      </c>
      <c r="E33" s="1499">
        <v>14</v>
      </c>
      <c r="F33" s="1499">
        <v>32</v>
      </c>
      <c r="G33" s="1499">
        <v>0</v>
      </c>
      <c r="H33" s="1499">
        <v>0</v>
      </c>
      <c r="I33" s="1499">
        <v>0</v>
      </c>
      <c r="J33" s="1499">
        <f t="shared" si="1"/>
        <v>18</v>
      </c>
      <c r="K33" s="1499">
        <f t="shared" si="1"/>
        <v>14</v>
      </c>
      <c r="L33" s="1499">
        <f t="shared" si="1"/>
        <v>32</v>
      </c>
      <c r="M33" s="760" t="s">
        <v>802</v>
      </c>
      <c r="N33" s="3477"/>
      <c r="O33" s="2935"/>
    </row>
    <row r="34" spans="1:15" ht="21.75" customHeight="1">
      <c r="A34" s="2710"/>
      <c r="B34" s="2705"/>
      <c r="C34" s="1476" t="s">
        <v>360</v>
      </c>
      <c r="D34" s="1925">
        <v>11</v>
      </c>
      <c r="E34" s="1925">
        <v>19</v>
      </c>
      <c r="F34" s="1925">
        <v>30</v>
      </c>
      <c r="G34" s="1925">
        <v>0</v>
      </c>
      <c r="H34" s="1925">
        <v>0</v>
      </c>
      <c r="I34" s="1925">
        <v>0</v>
      </c>
      <c r="J34" s="1925">
        <f t="shared" si="1"/>
        <v>11</v>
      </c>
      <c r="K34" s="1925">
        <f t="shared" si="1"/>
        <v>19</v>
      </c>
      <c r="L34" s="1925">
        <f t="shared" si="1"/>
        <v>30</v>
      </c>
      <c r="M34" s="1593" t="s">
        <v>1802</v>
      </c>
      <c r="N34" s="3308"/>
      <c r="O34" s="2935"/>
    </row>
    <row r="35" spans="1:15" ht="21.75" customHeight="1">
      <c r="A35" s="2710"/>
      <c r="B35" s="2706" t="s">
        <v>270</v>
      </c>
      <c r="C35" s="2724"/>
      <c r="D35" s="1925">
        <f>SUM(D32:D34)</f>
        <v>41</v>
      </c>
      <c r="E35" s="1925">
        <f t="shared" ref="E35:F35" si="9">SUM(E32:E34)</f>
        <v>42</v>
      </c>
      <c r="F35" s="1925">
        <f t="shared" si="9"/>
        <v>83</v>
      </c>
      <c r="G35" s="1925">
        <v>0</v>
      </c>
      <c r="H35" s="1925">
        <v>0</v>
      </c>
      <c r="I35" s="1925">
        <v>0</v>
      </c>
      <c r="J35" s="1925">
        <f t="shared" si="1"/>
        <v>41</v>
      </c>
      <c r="K35" s="1925">
        <f t="shared" si="1"/>
        <v>42</v>
      </c>
      <c r="L35" s="1925">
        <f t="shared" si="1"/>
        <v>83</v>
      </c>
      <c r="M35" s="3006" t="s">
        <v>2349</v>
      </c>
      <c r="N35" s="3097"/>
      <c r="O35" s="2935"/>
    </row>
    <row r="36" spans="1:15" ht="16.5" customHeight="1">
      <c r="A36" s="2710"/>
      <c r="B36" s="1476" t="s">
        <v>361</v>
      </c>
      <c r="C36" s="1476"/>
      <c r="D36" s="1925">
        <v>29</v>
      </c>
      <c r="E36" s="1925">
        <v>12</v>
      </c>
      <c r="F36" s="1925">
        <v>41</v>
      </c>
      <c r="G36" s="1925">
        <v>0</v>
      </c>
      <c r="H36" s="1925">
        <v>0</v>
      </c>
      <c r="I36" s="1925">
        <v>0</v>
      </c>
      <c r="J36" s="1925">
        <f t="shared" ref="J36:L39" si="10">SUM(D36,G36)</f>
        <v>29</v>
      </c>
      <c r="K36" s="1925">
        <f t="shared" si="10"/>
        <v>12</v>
      </c>
      <c r="L36" s="1925">
        <f t="shared" si="10"/>
        <v>41</v>
      </c>
      <c r="M36" s="1593"/>
      <c r="N36" s="1593" t="s">
        <v>1803</v>
      </c>
      <c r="O36" s="2935"/>
    </row>
    <row r="37" spans="1:15" ht="21.75" customHeight="1">
      <c r="A37" s="2710"/>
      <c r="B37" s="1476" t="s">
        <v>362</v>
      </c>
      <c r="C37" s="1476" t="s">
        <v>362</v>
      </c>
      <c r="D37" s="1925">
        <v>119</v>
      </c>
      <c r="E37" s="1925">
        <v>37</v>
      </c>
      <c r="F37" s="1925">
        <v>156</v>
      </c>
      <c r="G37" s="1925">
        <v>0</v>
      </c>
      <c r="H37" s="1925">
        <v>0</v>
      </c>
      <c r="I37" s="1925">
        <v>0</v>
      </c>
      <c r="J37" s="1925">
        <f t="shared" si="10"/>
        <v>119</v>
      </c>
      <c r="K37" s="1925">
        <f t="shared" si="10"/>
        <v>37</v>
      </c>
      <c r="L37" s="1925">
        <f t="shared" si="10"/>
        <v>156</v>
      </c>
      <c r="M37" s="760" t="s">
        <v>645</v>
      </c>
      <c r="N37" s="760" t="s">
        <v>645</v>
      </c>
      <c r="O37" s="2935"/>
    </row>
    <row r="38" spans="1:15" ht="17.25" customHeight="1">
      <c r="A38" s="2710"/>
      <c r="B38" s="2703" t="s">
        <v>363</v>
      </c>
      <c r="C38" s="1476" t="s">
        <v>364</v>
      </c>
      <c r="D38" s="1925">
        <v>16</v>
      </c>
      <c r="E38" s="1925">
        <v>15</v>
      </c>
      <c r="F38" s="1925">
        <v>31</v>
      </c>
      <c r="G38" s="1925">
        <v>0</v>
      </c>
      <c r="H38" s="1499">
        <v>0</v>
      </c>
      <c r="I38" s="1925">
        <v>0</v>
      </c>
      <c r="J38" s="1925">
        <f t="shared" si="10"/>
        <v>16</v>
      </c>
      <c r="K38" s="1925">
        <f t="shared" si="10"/>
        <v>15</v>
      </c>
      <c r="L38" s="1925">
        <f t="shared" si="10"/>
        <v>31</v>
      </c>
      <c r="M38" s="1025" t="s">
        <v>805</v>
      </c>
      <c r="N38" s="3467" t="s">
        <v>804</v>
      </c>
      <c r="O38" s="2935"/>
    </row>
    <row r="39" spans="1:15" ht="19.5" customHeight="1">
      <c r="A39" s="2710"/>
      <c r="B39" s="2705"/>
      <c r="C39" s="1493" t="s">
        <v>365</v>
      </c>
      <c r="D39" s="1925">
        <v>6</v>
      </c>
      <c r="E39" s="1925">
        <v>22</v>
      </c>
      <c r="F39" s="1925">
        <v>28</v>
      </c>
      <c r="G39" s="1925">
        <v>0</v>
      </c>
      <c r="H39" s="1925">
        <v>0</v>
      </c>
      <c r="I39" s="1925">
        <v>0</v>
      </c>
      <c r="J39" s="1925">
        <f t="shared" si="10"/>
        <v>6</v>
      </c>
      <c r="K39" s="1925">
        <f t="shared" si="10"/>
        <v>22</v>
      </c>
      <c r="L39" s="1925">
        <f t="shared" si="10"/>
        <v>28</v>
      </c>
      <c r="M39" s="1516" t="s">
        <v>806</v>
      </c>
      <c r="N39" s="3468"/>
      <c r="O39" s="2936"/>
    </row>
    <row r="40" spans="1:15" ht="17.25" customHeight="1">
      <c r="A40" s="2710"/>
      <c r="B40" s="2742" t="s">
        <v>1036</v>
      </c>
      <c r="C40" s="2706"/>
      <c r="D40" s="1925">
        <f>SUM(D38:D39)</f>
        <v>22</v>
      </c>
      <c r="E40" s="1925">
        <f t="shared" ref="E40:L40" si="11">SUM(E38:E39)</f>
        <v>37</v>
      </c>
      <c r="F40" s="1925">
        <f t="shared" si="11"/>
        <v>59</v>
      </c>
      <c r="G40" s="1925">
        <f t="shared" si="11"/>
        <v>0</v>
      </c>
      <c r="H40" s="1925">
        <f t="shared" si="11"/>
        <v>0</v>
      </c>
      <c r="I40" s="1925">
        <f t="shared" si="11"/>
        <v>0</v>
      </c>
      <c r="J40" s="1925">
        <f t="shared" si="11"/>
        <v>22</v>
      </c>
      <c r="K40" s="1925">
        <f t="shared" si="11"/>
        <v>37</v>
      </c>
      <c r="L40" s="1925">
        <f t="shared" si="11"/>
        <v>59</v>
      </c>
      <c r="M40" s="3006" t="s">
        <v>2349</v>
      </c>
      <c r="N40" s="3006"/>
      <c r="O40" s="760"/>
    </row>
    <row r="41" spans="1:15" ht="18" customHeight="1">
      <c r="A41" s="2710"/>
      <c r="B41" s="2976" t="s">
        <v>261</v>
      </c>
      <c r="C41" s="1882" t="s">
        <v>366</v>
      </c>
      <c r="D41" s="1925">
        <v>106</v>
      </c>
      <c r="E41" s="1925">
        <v>3</v>
      </c>
      <c r="F41" s="1925">
        <v>109</v>
      </c>
      <c r="G41" s="1925">
        <v>0</v>
      </c>
      <c r="H41" s="1925">
        <v>0</v>
      </c>
      <c r="I41" s="1925">
        <f>SUM(G41:H41)</f>
        <v>0</v>
      </c>
      <c r="J41" s="1925">
        <f>SUM(D41,G41)</f>
        <v>106</v>
      </c>
      <c r="K41" s="1925">
        <f t="shared" ref="K41:L56" si="12">SUM(E41,H41)</f>
        <v>3</v>
      </c>
      <c r="L41" s="1925">
        <f t="shared" si="12"/>
        <v>109</v>
      </c>
      <c r="M41" s="251" t="s">
        <v>809</v>
      </c>
      <c r="N41" s="2768" t="s">
        <v>703</v>
      </c>
      <c r="O41" s="3100" t="s">
        <v>784</v>
      </c>
    </row>
    <row r="42" spans="1:15" ht="15.75" customHeight="1">
      <c r="A42" s="2710"/>
      <c r="B42" s="3472"/>
      <c r="C42" s="1476" t="s">
        <v>367</v>
      </c>
      <c r="D42" s="1925">
        <v>18</v>
      </c>
      <c r="E42" s="1925">
        <v>2</v>
      </c>
      <c r="F42" s="1925">
        <v>20</v>
      </c>
      <c r="G42" s="1925">
        <v>0</v>
      </c>
      <c r="H42" s="1925">
        <v>0</v>
      </c>
      <c r="I42" s="1925">
        <f t="shared" ref="I42:I71" si="13">SUM(G42:H42)</f>
        <v>0</v>
      </c>
      <c r="J42" s="1925">
        <f t="shared" ref="J42:L72" si="14">SUM(D42,G42)</f>
        <v>18</v>
      </c>
      <c r="K42" s="1925">
        <f t="shared" si="12"/>
        <v>2</v>
      </c>
      <c r="L42" s="1925">
        <f t="shared" si="12"/>
        <v>20</v>
      </c>
      <c r="M42" s="1514" t="s">
        <v>671</v>
      </c>
      <c r="N42" s="2768"/>
      <c r="O42" s="3100"/>
    </row>
    <row r="43" spans="1:15" ht="14.25" customHeight="1">
      <c r="A43" s="2710"/>
      <c r="B43" s="3472"/>
      <c r="C43" s="1476" t="s">
        <v>368</v>
      </c>
      <c r="D43" s="1925">
        <v>11</v>
      </c>
      <c r="E43" s="1925">
        <v>0</v>
      </c>
      <c r="F43" s="1925">
        <v>11</v>
      </c>
      <c r="G43" s="1925">
        <v>0</v>
      </c>
      <c r="H43" s="1925">
        <v>0</v>
      </c>
      <c r="I43" s="1925">
        <f t="shared" si="13"/>
        <v>0</v>
      </c>
      <c r="J43" s="1925">
        <f t="shared" si="14"/>
        <v>11</v>
      </c>
      <c r="K43" s="1925">
        <f t="shared" si="12"/>
        <v>0</v>
      </c>
      <c r="L43" s="1925">
        <f t="shared" si="12"/>
        <v>11</v>
      </c>
      <c r="M43" s="1514" t="s">
        <v>810</v>
      </c>
      <c r="N43" s="2769"/>
      <c r="O43" s="3100"/>
    </row>
    <row r="44" spans="1:15" ht="15.75" customHeight="1">
      <c r="A44" s="2710"/>
      <c r="B44" s="2706" t="s">
        <v>270</v>
      </c>
      <c r="C44" s="2706"/>
      <c r="D44" s="1925">
        <f>SUM(D41:D43)</f>
        <v>135</v>
      </c>
      <c r="E44" s="1925">
        <f>SUM(E41:E43)</f>
        <v>5</v>
      </c>
      <c r="F44" s="1925">
        <f t="shared" ref="F44:F57" si="15">SUM(D44:E44)</f>
        <v>140</v>
      </c>
      <c r="G44" s="1925">
        <v>0</v>
      </c>
      <c r="H44" s="1925">
        <v>0</v>
      </c>
      <c r="I44" s="1925">
        <f t="shared" si="13"/>
        <v>0</v>
      </c>
      <c r="J44" s="1925">
        <f t="shared" si="14"/>
        <v>135</v>
      </c>
      <c r="K44" s="1925">
        <f t="shared" si="12"/>
        <v>5</v>
      </c>
      <c r="L44" s="1925">
        <f t="shared" si="12"/>
        <v>140</v>
      </c>
      <c r="M44" s="3006" t="s">
        <v>2349</v>
      </c>
      <c r="N44" s="3006"/>
      <c r="O44" s="3100"/>
    </row>
    <row r="45" spans="1:15" ht="14.25" customHeight="1">
      <c r="A45" s="2710"/>
      <c r="B45" s="2974" t="s">
        <v>369</v>
      </c>
      <c r="C45" s="1476" t="s">
        <v>370</v>
      </c>
      <c r="D45" s="1925">
        <v>27</v>
      </c>
      <c r="E45" s="1925">
        <v>0</v>
      </c>
      <c r="F45" s="1925">
        <v>27</v>
      </c>
      <c r="G45" s="1925">
        <v>0</v>
      </c>
      <c r="H45" s="1925">
        <v>0</v>
      </c>
      <c r="I45" s="1925">
        <f t="shared" si="13"/>
        <v>0</v>
      </c>
      <c r="J45" s="1925">
        <f t="shared" si="14"/>
        <v>27</v>
      </c>
      <c r="K45" s="1925">
        <f t="shared" si="12"/>
        <v>0</v>
      </c>
      <c r="L45" s="1925">
        <f t="shared" si="12"/>
        <v>27</v>
      </c>
      <c r="M45" s="1514" t="s">
        <v>811</v>
      </c>
      <c r="N45" s="3467" t="s">
        <v>630</v>
      </c>
      <c r="O45" s="3100"/>
    </row>
    <row r="46" spans="1:15" ht="17.25" customHeight="1">
      <c r="A46" s="2710"/>
      <c r="B46" s="2975"/>
      <c r="C46" s="1476" t="s">
        <v>371</v>
      </c>
      <c r="D46" s="1925">
        <v>17</v>
      </c>
      <c r="E46" s="1925">
        <v>0</v>
      </c>
      <c r="F46" s="1925">
        <v>17</v>
      </c>
      <c r="G46" s="1925">
        <v>0</v>
      </c>
      <c r="H46" s="1925">
        <v>0</v>
      </c>
      <c r="I46" s="1925">
        <f t="shared" si="13"/>
        <v>0</v>
      </c>
      <c r="J46" s="1925">
        <f t="shared" si="14"/>
        <v>17</v>
      </c>
      <c r="K46" s="1925">
        <f t="shared" si="12"/>
        <v>0</v>
      </c>
      <c r="L46" s="1925">
        <f t="shared" si="12"/>
        <v>17</v>
      </c>
      <c r="M46" s="1514" t="s">
        <v>812</v>
      </c>
      <c r="N46" s="3475"/>
      <c r="O46" s="3100"/>
    </row>
    <row r="47" spans="1:15" ht="14.25" customHeight="1">
      <c r="A47" s="2710"/>
      <c r="B47" s="2975"/>
      <c r="C47" s="1476" t="s">
        <v>372</v>
      </c>
      <c r="D47" s="1925">
        <v>16</v>
      </c>
      <c r="E47" s="1925">
        <v>0</v>
      </c>
      <c r="F47" s="1925">
        <v>16</v>
      </c>
      <c r="G47" s="1925">
        <v>0</v>
      </c>
      <c r="H47" s="1925">
        <v>0</v>
      </c>
      <c r="I47" s="1925">
        <f t="shared" si="13"/>
        <v>0</v>
      </c>
      <c r="J47" s="1925">
        <f t="shared" si="14"/>
        <v>16</v>
      </c>
      <c r="K47" s="1925">
        <f t="shared" si="12"/>
        <v>0</v>
      </c>
      <c r="L47" s="1925">
        <f t="shared" si="12"/>
        <v>16</v>
      </c>
      <c r="M47" s="1514" t="s">
        <v>704</v>
      </c>
      <c r="N47" s="3475"/>
      <c r="O47" s="3100"/>
    </row>
    <row r="48" spans="1:15" ht="21.75" customHeight="1">
      <c r="A48" s="2710"/>
      <c r="B48" s="2976"/>
      <c r="C48" s="1476" t="s">
        <v>1037</v>
      </c>
      <c r="D48" s="1925">
        <v>15</v>
      </c>
      <c r="E48" s="1925">
        <v>0</v>
      </c>
      <c r="F48" s="1925">
        <v>15</v>
      </c>
      <c r="G48" s="1925">
        <v>0</v>
      </c>
      <c r="H48" s="1925">
        <v>0</v>
      </c>
      <c r="I48" s="1925">
        <f t="shared" si="13"/>
        <v>0</v>
      </c>
      <c r="J48" s="1925">
        <f t="shared" si="14"/>
        <v>15</v>
      </c>
      <c r="K48" s="1925">
        <f t="shared" si="12"/>
        <v>0</v>
      </c>
      <c r="L48" s="1925">
        <f t="shared" si="12"/>
        <v>15</v>
      </c>
      <c r="M48" s="1237" t="s">
        <v>904</v>
      </c>
      <c r="N48" s="3468"/>
      <c r="O48" s="3100"/>
    </row>
    <row r="49" spans="1:15" ht="18.75" customHeight="1">
      <c r="A49" s="2710"/>
      <c r="B49" s="2706" t="s">
        <v>270</v>
      </c>
      <c r="C49" s="2706"/>
      <c r="D49" s="1925">
        <f>SUM(D45:D48)</f>
        <v>75</v>
      </c>
      <c r="E49" s="1925">
        <v>0</v>
      </c>
      <c r="F49" s="1925">
        <f t="shared" si="15"/>
        <v>75</v>
      </c>
      <c r="G49" s="1925">
        <v>0</v>
      </c>
      <c r="H49" s="1925">
        <v>0</v>
      </c>
      <c r="I49" s="1925">
        <f t="shared" si="13"/>
        <v>0</v>
      </c>
      <c r="J49" s="1925">
        <f t="shared" si="14"/>
        <v>75</v>
      </c>
      <c r="K49" s="1925">
        <f t="shared" si="12"/>
        <v>0</v>
      </c>
      <c r="L49" s="1925">
        <f t="shared" si="12"/>
        <v>75</v>
      </c>
      <c r="M49" s="3006" t="s">
        <v>2349</v>
      </c>
      <c r="N49" s="3006"/>
      <c r="O49" s="3100"/>
    </row>
    <row r="50" spans="1:15" ht="15" customHeight="1">
      <c r="A50" s="2710"/>
      <c r="B50" s="3472" t="s">
        <v>373</v>
      </c>
      <c r="C50" s="1476" t="s">
        <v>374</v>
      </c>
      <c r="D50" s="1925">
        <v>17</v>
      </c>
      <c r="E50" s="1925">
        <v>29</v>
      </c>
      <c r="F50" s="1925">
        <v>46</v>
      </c>
      <c r="G50" s="1925">
        <v>0</v>
      </c>
      <c r="H50" s="1925">
        <v>0</v>
      </c>
      <c r="I50" s="1925">
        <f t="shared" si="13"/>
        <v>0</v>
      </c>
      <c r="J50" s="1925">
        <f t="shared" si="14"/>
        <v>17</v>
      </c>
      <c r="K50" s="1925">
        <f t="shared" si="12"/>
        <v>29</v>
      </c>
      <c r="L50" s="1925">
        <f t="shared" si="12"/>
        <v>46</v>
      </c>
      <c r="M50" s="1514" t="s">
        <v>814</v>
      </c>
      <c r="N50" s="3307" t="s">
        <v>813</v>
      </c>
      <c r="O50" s="3100"/>
    </row>
    <row r="51" spans="1:15" ht="18" customHeight="1">
      <c r="A51" s="2710"/>
      <c r="B51" s="3472"/>
      <c r="C51" s="1476" t="s">
        <v>375</v>
      </c>
      <c r="D51" s="1925">
        <v>5</v>
      </c>
      <c r="E51" s="1925">
        <v>15</v>
      </c>
      <c r="F51" s="1925">
        <v>20</v>
      </c>
      <c r="G51" s="1925">
        <v>0</v>
      </c>
      <c r="H51" s="1925">
        <v>0</v>
      </c>
      <c r="I51" s="1925">
        <f t="shared" si="13"/>
        <v>0</v>
      </c>
      <c r="J51" s="1925">
        <f t="shared" si="14"/>
        <v>5</v>
      </c>
      <c r="K51" s="1925">
        <f t="shared" si="12"/>
        <v>15</v>
      </c>
      <c r="L51" s="1925">
        <f t="shared" si="12"/>
        <v>20</v>
      </c>
      <c r="M51" s="1419" t="s">
        <v>815</v>
      </c>
      <c r="N51" s="3308"/>
      <c r="O51" s="3100"/>
    </row>
    <row r="52" spans="1:15" ht="15.75" customHeight="1">
      <c r="A52" s="2710"/>
      <c r="B52" s="2706" t="s">
        <v>270</v>
      </c>
      <c r="C52" s="2706"/>
      <c r="D52" s="1925">
        <f>SUM(D50:D51)</f>
        <v>22</v>
      </c>
      <c r="E52" s="1925">
        <f>SUM(E50:E51)</f>
        <v>44</v>
      </c>
      <c r="F52" s="1925">
        <f t="shared" si="15"/>
        <v>66</v>
      </c>
      <c r="G52" s="1925">
        <v>0</v>
      </c>
      <c r="H52" s="1925">
        <v>0</v>
      </c>
      <c r="I52" s="1925">
        <f t="shared" si="13"/>
        <v>0</v>
      </c>
      <c r="J52" s="1925">
        <f t="shared" si="14"/>
        <v>22</v>
      </c>
      <c r="K52" s="1925">
        <f t="shared" si="12"/>
        <v>44</v>
      </c>
      <c r="L52" s="1925">
        <f t="shared" si="12"/>
        <v>66</v>
      </c>
      <c r="M52" s="3006" t="s">
        <v>2349</v>
      </c>
      <c r="N52" s="3006"/>
      <c r="O52" s="3100"/>
    </row>
    <row r="53" spans="1:15" ht="21.75" customHeight="1">
      <c r="A53" s="2710"/>
      <c r="B53" s="2974" t="s">
        <v>376</v>
      </c>
      <c r="C53" s="1476" t="s">
        <v>377</v>
      </c>
      <c r="D53" s="1925">
        <v>39</v>
      </c>
      <c r="E53" s="1925">
        <v>0</v>
      </c>
      <c r="F53" s="1925">
        <v>39</v>
      </c>
      <c r="G53" s="1925">
        <v>0</v>
      </c>
      <c r="H53" s="1925">
        <v>0</v>
      </c>
      <c r="I53" s="1925">
        <f t="shared" si="13"/>
        <v>0</v>
      </c>
      <c r="J53" s="1925">
        <f t="shared" si="14"/>
        <v>39</v>
      </c>
      <c r="K53" s="1925">
        <f t="shared" si="12"/>
        <v>0</v>
      </c>
      <c r="L53" s="1925">
        <f t="shared" si="12"/>
        <v>39</v>
      </c>
      <c r="M53" s="1514" t="s">
        <v>668</v>
      </c>
      <c r="N53" s="3473" t="s">
        <v>704</v>
      </c>
      <c r="O53" s="3100"/>
    </row>
    <row r="54" spans="1:15" ht="21.75" customHeight="1">
      <c r="A54" s="2710"/>
      <c r="B54" s="2976"/>
      <c r="C54" s="1476" t="s">
        <v>1038</v>
      </c>
      <c r="D54" s="1925">
        <v>18</v>
      </c>
      <c r="E54" s="1925">
        <v>0</v>
      </c>
      <c r="F54" s="1925">
        <v>18</v>
      </c>
      <c r="G54" s="1925">
        <v>0</v>
      </c>
      <c r="H54" s="1925">
        <v>0</v>
      </c>
      <c r="I54" s="1925">
        <f t="shared" si="13"/>
        <v>0</v>
      </c>
      <c r="J54" s="1925">
        <f t="shared" si="14"/>
        <v>18</v>
      </c>
      <c r="K54" s="1925">
        <f t="shared" si="12"/>
        <v>0</v>
      </c>
      <c r="L54" s="1925">
        <f t="shared" si="12"/>
        <v>18</v>
      </c>
      <c r="M54" s="1514" t="s">
        <v>1765</v>
      </c>
      <c r="N54" s="3474"/>
      <c r="O54" s="3100"/>
    </row>
    <row r="55" spans="1:15" ht="18" customHeight="1">
      <c r="A55" s="2710"/>
      <c r="B55" s="2706" t="s">
        <v>270</v>
      </c>
      <c r="C55" s="2706"/>
      <c r="D55" s="1925">
        <f>SUM(D53:D54)</f>
        <v>57</v>
      </c>
      <c r="E55" s="1925">
        <f>SUM(E53:E54)</f>
        <v>0</v>
      </c>
      <c r="F55" s="1925">
        <f t="shared" si="15"/>
        <v>57</v>
      </c>
      <c r="G55" s="1925">
        <v>0</v>
      </c>
      <c r="H55" s="1925">
        <v>0</v>
      </c>
      <c r="I55" s="1925">
        <f t="shared" si="13"/>
        <v>0</v>
      </c>
      <c r="J55" s="1925">
        <f t="shared" si="14"/>
        <v>57</v>
      </c>
      <c r="K55" s="1925">
        <f t="shared" si="12"/>
        <v>0</v>
      </c>
      <c r="L55" s="1925">
        <f t="shared" si="12"/>
        <v>57</v>
      </c>
      <c r="M55" s="3006" t="s">
        <v>2349</v>
      </c>
      <c r="N55" s="3097"/>
      <c r="O55" s="3100"/>
    </row>
    <row r="56" spans="1:15" ht="13.5" customHeight="1">
      <c r="A56" s="2710"/>
      <c r="B56" s="3120" t="s">
        <v>292</v>
      </c>
      <c r="C56" s="3120"/>
      <c r="D56" s="1927">
        <v>26</v>
      </c>
      <c r="E56" s="1927">
        <v>10</v>
      </c>
      <c r="F56" s="1927">
        <v>36</v>
      </c>
      <c r="G56" s="1927">
        <v>0</v>
      </c>
      <c r="H56" s="1927">
        <v>0</v>
      </c>
      <c r="I56" s="1927">
        <f t="shared" si="13"/>
        <v>0</v>
      </c>
      <c r="J56" s="1927">
        <f t="shared" si="14"/>
        <v>26</v>
      </c>
      <c r="K56" s="1927">
        <f t="shared" si="12"/>
        <v>10</v>
      </c>
      <c r="L56" s="1927">
        <f t="shared" si="12"/>
        <v>36</v>
      </c>
      <c r="M56" s="3465" t="s">
        <v>642</v>
      </c>
      <c r="N56" s="3466"/>
      <c r="O56" s="3100"/>
    </row>
    <row r="57" spans="1:15" ht="21.75" customHeight="1" thickBot="1">
      <c r="A57" s="2728" t="s">
        <v>356</v>
      </c>
      <c r="B57" s="2728"/>
      <c r="C57" s="2728"/>
      <c r="D57" s="317">
        <f>SUM(D56,D55,D52,D49,D44,D40,D36:D37,D35)</f>
        <v>526</v>
      </c>
      <c r="E57" s="317">
        <f>SUM(E56,E55,E52,E49,E44,E40,E36:E37,E35)</f>
        <v>187</v>
      </c>
      <c r="F57" s="317">
        <f t="shared" si="15"/>
        <v>713</v>
      </c>
      <c r="G57" s="317">
        <v>0</v>
      </c>
      <c r="H57" s="317">
        <v>0</v>
      </c>
      <c r="I57" s="317">
        <f t="shared" si="13"/>
        <v>0</v>
      </c>
      <c r="J57" s="317">
        <f t="shared" si="14"/>
        <v>526</v>
      </c>
      <c r="K57" s="317">
        <f t="shared" si="14"/>
        <v>187</v>
      </c>
      <c r="L57" s="317">
        <f t="shared" si="14"/>
        <v>713</v>
      </c>
      <c r="M57" s="3464" t="s">
        <v>1024</v>
      </c>
      <c r="N57" s="3464"/>
      <c r="O57" s="3464"/>
    </row>
    <row r="58" spans="1:15" ht="21.75" customHeight="1" thickTop="1">
      <c r="A58" s="1908"/>
      <c r="B58" s="1908"/>
      <c r="C58" s="1908"/>
      <c r="D58" s="1937"/>
      <c r="E58" s="1937"/>
      <c r="F58" s="1937"/>
      <c r="G58" s="1937"/>
      <c r="H58" s="1937"/>
      <c r="I58" s="1937"/>
      <c r="J58" s="1937"/>
      <c r="K58" s="1937"/>
      <c r="L58" s="1937"/>
      <c r="M58" s="1953"/>
      <c r="N58" s="1953"/>
      <c r="O58" s="1953"/>
    </row>
    <row r="59" spans="1:15" ht="19.5" customHeight="1" thickBot="1">
      <c r="A59" s="3144" t="s">
        <v>2298</v>
      </c>
      <c r="B59" s="3144"/>
      <c r="C59" s="2271"/>
      <c r="D59" s="2271"/>
      <c r="E59" s="2271"/>
      <c r="F59" s="2271"/>
      <c r="G59" s="2271"/>
      <c r="H59" s="2271"/>
      <c r="I59" s="2271"/>
      <c r="J59" s="2271"/>
      <c r="K59" s="2271"/>
      <c r="L59" s="2271"/>
      <c r="M59" s="1600"/>
      <c r="N59" s="3453" t="s">
        <v>2161</v>
      </c>
      <c r="O59" s="3453"/>
    </row>
    <row r="60" spans="1:15" ht="14.25" customHeight="1" thickTop="1">
      <c r="A60" s="3058" t="s">
        <v>311</v>
      </c>
      <c r="B60" s="3058" t="s">
        <v>54</v>
      </c>
      <c r="C60" s="3058" t="s">
        <v>55</v>
      </c>
      <c r="D60" s="3048" t="s">
        <v>45</v>
      </c>
      <c r="E60" s="3048"/>
      <c r="F60" s="3048"/>
      <c r="G60" s="3048" t="s">
        <v>46</v>
      </c>
      <c r="H60" s="3048"/>
      <c r="I60" s="3048"/>
      <c r="J60" s="3048" t="s">
        <v>47</v>
      </c>
      <c r="K60" s="3048"/>
      <c r="L60" s="3048"/>
      <c r="M60" s="3094" t="s">
        <v>503</v>
      </c>
      <c r="N60" s="3094" t="s">
        <v>509</v>
      </c>
      <c r="O60" s="3469" t="s">
        <v>808</v>
      </c>
    </row>
    <row r="61" spans="1:15" ht="14.25" customHeight="1">
      <c r="A61" s="3054"/>
      <c r="B61" s="3054"/>
      <c r="C61" s="3054"/>
      <c r="D61" s="3049" t="s">
        <v>890</v>
      </c>
      <c r="E61" s="3049"/>
      <c r="F61" s="3049"/>
      <c r="G61" s="3049" t="s">
        <v>463</v>
      </c>
      <c r="H61" s="3049"/>
      <c r="I61" s="3049"/>
      <c r="J61" s="3049" t="s">
        <v>464</v>
      </c>
      <c r="K61" s="3049"/>
      <c r="L61" s="3049"/>
      <c r="M61" s="3095"/>
      <c r="N61" s="3095"/>
      <c r="O61" s="3470"/>
    </row>
    <row r="62" spans="1:15" ht="14.25" customHeight="1">
      <c r="A62" s="3054"/>
      <c r="B62" s="3054"/>
      <c r="C62" s="3054"/>
      <c r="D62" s="1491" t="s">
        <v>931</v>
      </c>
      <c r="E62" s="1491" t="s">
        <v>932</v>
      </c>
      <c r="F62" s="1491" t="s">
        <v>954</v>
      </c>
      <c r="G62" s="1491" t="s">
        <v>931</v>
      </c>
      <c r="H62" s="1491" t="s">
        <v>932</v>
      </c>
      <c r="I62" s="1491" t="s">
        <v>954</v>
      </c>
      <c r="J62" s="1491" t="s">
        <v>931</v>
      </c>
      <c r="K62" s="1491" t="s">
        <v>932</v>
      </c>
      <c r="L62" s="1491" t="s">
        <v>954</v>
      </c>
      <c r="M62" s="3095"/>
      <c r="N62" s="3095"/>
      <c r="O62" s="3470"/>
    </row>
    <row r="63" spans="1:15" ht="14.25" customHeight="1" thickBot="1">
      <c r="A63" s="3059"/>
      <c r="B63" s="3059"/>
      <c r="C63" s="3059"/>
      <c r="D63" s="1492" t="s">
        <v>934</v>
      </c>
      <c r="E63" s="1492" t="s">
        <v>935</v>
      </c>
      <c r="F63" s="1492" t="s">
        <v>936</v>
      </c>
      <c r="G63" s="1492" t="s">
        <v>934</v>
      </c>
      <c r="H63" s="1492" t="s">
        <v>935</v>
      </c>
      <c r="I63" s="1492" t="s">
        <v>936</v>
      </c>
      <c r="J63" s="1492" t="s">
        <v>934</v>
      </c>
      <c r="K63" s="1492" t="s">
        <v>935</v>
      </c>
      <c r="L63" s="1492" t="s">
        <v>936</v>
      </c>
      <c r="M63" s="3096"/>
      <c r="N63" s="3096"/>
      <c r="O63" s="3471"/>
    </row>
    <row r="64" spans="1:15" ht="22.5" customHeight="1">
      <c r="A64" s="2710" t="s">
        <v>314</v>
      </c>
      <c r="B64" s="1882" t="s">
        <v>84</v>
      </c>
      <c r="C64" s="1882"/>
      <c r="D64" s="996">
        <v>46</v>
      </c>
      <c r="E64" s="996">
        <v>92</v>
      </c>
      <c r="F64" s="996">
        <v>138</v>
      </c>
      <c r="G64" s="996">
        <v>0</v>
      </c>
      <c r="H64" s="996">
        <v>0</v>
      </c>
      <c r="I64" s="996">
        <f t="shared" si="13"/>
        <v>0</v>
      </c>
      <c r="J64" s="996">
        <f t="shared" si="14"/>
        <v>46</v>
      </c>
      <c r="K64" s="996">
        <f t="shared" si="14"/>
        <v>92</v>
      </c>
      <c r="L64" s="996">
        <f t="shared" si="14"/>
        <v>138</v>
      </c>
      <c r="M64" s="251"/>
      <c r="N64" s="1002" t="s">
        <v>532</v>
      </c>
      <c r="O64" s="3100" t="s">
        <v>762</v>
      </c>
    </row>
    <row r="65" spans="1:15" ht="26.25" customHeight="1">
      <c r="A65" s="2710"/>
      <c r="B65" s="1476" t="s">
        <v>378</v>
      </c>
      <c r="C65" s="1476"/>
      <c r="D65" s="1499">
        <v>65</v>
      </c>
      <c r="E65" s="1499">
        <v>126</v>
      </c>
      <c r="F65" s="1499">
        <v>191</v>
      </c>
      <c r="G65" s="1499">
        <v>0</v>
      </c>
      <c r="H65" s="1499">
        <v>0</v>
      </c>
      <c r="I65" s="1499">
        <f t="shared" si="13"/>
        <v>0</v>
      </c>
      <c r="J65" s="1499">
        <f t="shared" si="14"/>
        <v>65</v>
      </c>
      <c r="K65" s="1499">
        <f t="shared" si="14"/>
        <v>126</v>
      </c>
      <c r="L65" s="1499">
        <f t="shared" si="14"/>
        <v>191</v>
      </c>
      <c r="M65" s="1514"/>
      <c r="N65" s="108" t="s">
        <v>816</v>
      </c>
      <c r="O65" s="3100"/>
    </row>
    <row r="66" spans="1:15" ht="26.25" customHeight="1">
      <c r="A66" s="2710"/>
      <c r="B66" s="1476" t="s">
        <v>191</v>
      </c>
      <c r="C66" s="1476"/>
      <c r="D66" s="1499">
        <v>42</v>
      </c>
      <c r="E66" s="1499">
        <v>51</v>
      </c>
      <c r="F66" s="1499">
        <v>93</v>
      </c>
      <c r="G66" s="1499">
        <v>0</v>
      </c>
      <c r="H66" s="1499">
        <v>1</v>
      </c>
      <c r="I66" s="1499">
        <f t="shared" si="13"/>
        <v>1</v>
      </c>
      <c r="J66" s="1499">
        <f t="shared" si="14"/>
        <v>42</v>
      </c>
      <c r="K66" s="1499">
        <f t="shared" si="14"/>
        <v>52</v>
      </c>
      <c r="L66" s="1499">
        <f t="shared" si="14"/>
        <v>94</v>
      </c>
      <c r="M66" s="1514"/>
      <c r="N66" s="108" t="s">
        <v>669</v>
      </c>
      <c r="O66" s="3100"/>
    </row>
    <row r="67" spans="1:15" ht="27" customHeight="1">
      <c r="A67" s="2710"/>
      <c r="B67" s="1476" t="s">
        <v>379</v>
      </c>
      <c r="C67" s="1476"/>
      <c r="D67" s="1499">
        <v>105</v>
      </c>
      <c r="E67" s="1499">
        <v>140</v>
      </c>
      <c r="F67" s="1499">
        <v>245</v>
      </c>
      <c r="G67" s="1499">
        <v>0</v>
      </c>
      <c r="H67" s="1499">
        <v>0</v>
      </c>
      <c r="I67" s="1499">
        <f t="shared" si="13"/>
        <v>0</v>
      </c>
      <c r="J67" s="1499">
        <f t="shared" si="14"/>
        <v>105</v>
      </c>
      <c r="K67" s="1499">
        <f t="shared" si="14"/>
        <v>140</v>
      </c>
      <c r="L67" s="1499">
        <f t="shared" si="14"/>
        <v>245</v>
      </c>
      <c r="M67" s="1514"/>
      <c r="N67" s="108" t="s">
        <v>817</v>
      </c>
      <c r="O67" s="3100"/>
    </row>
    <row r="68" spans="1:15" ht="26.25" customHeight="1">
      <c r="A68" s="2710"/>
      <c r="B68" s="1476" t="s">
        <v>380</v>
      </c>
      <c r="C68" s="1476"/>
      <c r="D68" s="1499">
        <v>102</v>
      </c>
      <c r="E68" s="1499">
        <v>163</v>
      </c>
      <c r="F68" s="1499">
        <v>265</v>
      </c>
      <c r="G68" s="1499">
        <v>0</v>
      </c>
      <c r="H68" s="1499">
        <v>0</v>
      </c>
      <c r="I68" s="1499">
        <f t="shared" si="13"/>
        <v>0</v>
      </c>
      <c r="J68" s="1499">
        <f t="shared" si="14"/>
        <v>102</v>
      </c>
      <c r="K68" s="1499">
        <f t="shared" si="14"/>
        <v>163</v>
      </c>
      <c r="L68" s="1499">
        <f t="shared" si="14"/>
        <v>265</v>
      </c>
      <c r="M68" s="1514"/>
      <c r="N68" s="108" t="s">
        <v>818</v>
      </c>
      <c r="O68" s="3100"/>
    </row>
    <row r="69" spans="1:15" ht="26.25" customHeight="1">
      <c r="A69" s="2710"/>
      <c r="B69" s="1476" t="s">
        <v>1039</v>
      </c>
      <c r="C69" s="1476"/>
      <c r="D69" s="1499">
        <v>19</v>
      </c>
      <c r="E69" s="1499">
        <v>17</v>
      </c>
      <c r="F69" s="1499">
        <v>36</v>
      </c>
      <c r="G69" s="1499">
        <v>0</v>
      </c>
      <c r="H69" s="1499">
        <v>0</v>
      </c>
      <c r="I69" s="1499">
        <f t="shared" si="13"/>
        <v>0</v>
      </c>
      <c r="J69" s="1499">
        <f t="shared" si="14"/>
        <v>19</v>
      </c>
      <c r="K69" s="1499">
        <f t="shared" si="14"/>
        <v>17</v>
      </c>
      <c r="L69" s="1499">
        <f t="shared" si="14"/>
        <v>36</v>
      </c>
      <c r="M69" s="3478" t="s">
        <v>1792</v>
      </c>
      <c r="N69" s="3479"/>
      <c r="O69" s="3100"/>
    </row>
    <row r="70" spans="1:15" ht="26.25" customHeight="1">
      <c r="A70" s="2710"/>
      <c r="B70" s="1476" t="s">
        <v>381</v>
      </c>
      <c r="C70" s="1476"/>
      <c r="D70" s="1499">
        <v>15</v>
      </c>
      <c r="E70" s="1499">
        <v>25</v>
      </c>
      <c r="F70" s="1499">
        <v>40</v>
      </c>
      <c r="G70" s="1499">
        <v>0</v>
      </c>
      <c r="H70" s="1499">
        <v>0</v>
      </c>
      <c r="I70" s="1499">
        <f t="shared" si="13"/>
        <v>0</v>
      </c>
      <c r="J70" s="1499">
        <f t="shared" si="14"/>
        <v>15</v>
      </c>
      <c r="K70" s="1499">
        <f t="shared" si="14"/>
        <v>25</v>
      </c>
      <c r="L70" s="1499">
        <f t="shared" si="14"/>
        <v>40</v>
      </c>
      <c r="M70" s="3478" t="s">
        <v>819</v>
      </c>
      <c r="N70" s="3479"/>
      <c r="O70" s="3100"/>
    </row>
    <row r="71" spans="1:15" ht="26.25" customHeight="1">
      <c r="A71" s="2711"/>
      <c r="B71" s="1476" t="s">
        <v>382</v>
      </c>
      <c r="C71" s="1476"/>
      <c r="D71" s="1499">
        <v>115</v>
      </c>
      <c r="E71" s="1499">
        <v>160</v>
      </c>
      <c r="F71" s="1499">
        <v>275</v>
      </c>
      <c r="G71" s="1499">
        <v>0</v>
      </c>
      <c r="H71" s="1499">
        <v>0</v>
      </c>
      <c r="I71" s="1499">
        <f t="shared" si="13"/>
        <v>0</v>
      </c>
      <c r="J71" s="1499">
        <f t="shared" si="14"/>
        <v>115</v>
      </c>
      <c r="K71" s="1499">
        <f t="shared" si="14"/>
        <v>160</v>
      </c>
      <c r="L71" s="1499">
        <f t="shared" si="14"/>
        <v>275</v>
      </c>
      <c r="M71" s="1514"/>
      <c r="N71" s="1419" t="s">
        <v>820</v>
      </c>
      <c r="O71" s="3101"/>
    </row>
    <row r="72" spans="1:15" ht="26.25" customHeight="1">
      <c r="A72" s="2706" t="s">
        <v>356</v>
      </c>
      <c r="B72" s="2706"/>
      <c r="C72" s="2706"/>
      <c r="D72" s="1895">
        <f>SUM(D64:D71)</f>
        <v>509</v>
      </c>
      <c r="E72" s="1895">
        <f t="shared" ref="E72:I72" si="16">SUM(E64:E71)</f>
        <v>774</v>
      </c>
      <c r="F72" s="1895">
        <f t="shared" si="16"/>
        <v>1283</v>
      </c>
      <c r="G72" s="1895">
        <f t="shared" si="16"/>
        <v>0</v>
      </c>
      <c r="H72" s="1895">
        <f t="shared" si="16"/>
        <v>1</v>
      </c>
      <c r="I72" s="1895">
        <f t="shared" si="16"/>
        <v>1</v>
      </c>
      <c r="J72" s="1895">
        <f t="shared" si="14"/>
        <v>509</v>
      </c>
      <c r="K72" s="1895">
        <f t="shared" si="14"/>
        <v>775</v>
      </c>
      <c r="L72" s="1895">
        <f t="shared" si="14"/>
        <v>1284</v>
      </c>
      <c r="M72" s="2925" t="s">
        <v>1024</v>
      </c>
      <c r="N72" s="2925"/>
      <c r="O72" s="2925"/>
    </row>
    <row r="73" spans="1:15" ht="25.5" customHeight="1">
      <c r="A73" s="2710" t="s">
        <v>315</v>
      </c>
      <c r="B73" s="1479" t="s">
        <v>138</v>
      </c>
      <c r="C73" s="1479"/>
      <c r="D73" s="996">
        <v>24</v>
      </c>
      <c r="E73" s="996">
        <v>73</v>
      </c>
      <c r="F73" s="996">
        <v>97</v>
      </c>
      <c r="G73" s="996">
        <v>0</v>
      </c>
      <c r="H73" s="996">
        <v>0</v>
      </c>
      <c r="I73" s="996">
        <f t="shared" ref="I73:I105" si="17">SUM(G73:H73)</f>
        <v>0</v>
      </c>
      <c r="J73" s="996">
        <f t="shared" ref="J73:L94" si="18">SUM(D73,G73)</f>
        <v>24</v>
      </c>
      <c r="K73" s="996">
        <f t="shared" si="18"/>
        <v>73</v>
      </c>
      <c r="L73" s="996">
        <f t="shared" si="18"/>
        <v>97</v>
      </c>
      <c r="M73" s="251"/>
      <c r="N73" s="1002" t="s">
        <v>822</v>
      </c>
      <c r="O73" s="3099" t="s">
        <v>821</v>
      </c>
    </row>
    <row r="74" spans="1:15" ht="25.5" customHeight="1">
      <c r="A74" s="2710"/>
      <c r="B74" s="1476" t="s">
        <v>383</v>
      </c>
      <c r="C74" s="1476"/>
      <c r="D74" s="1499">
        <v>0</v>
      </c>
      <c r="E74" s="1499">
        <v>53</v>
      </c>
      <c r="F74" s="1499">
        <v>53</v>
      </c>
      <c r="G74" s="1499">
        <v>0</v>
      </c>
      <c r="H74" s="1499">
        <v>0</v>
      </c>
      <c r="I74" s="1499">
        <f t="shared" si="17"/>
        <v>0</v>
      </c>
      <c r="J74" s="1499">
        <f t="shared" si="18"/>
        <v>0</v>
      </c>
      <c r="K74" s="1499">
        <f t="shared" si="18"/>
        <v>53</v>
      </c>
      <c r="L74" s="1499">
        <f t="shared" si="18"/>
        <v>53</v>
      </c>
      <c r="M74" s="1514"/>
      <c r="N74" s="108" t="s">
        <v>823</v>
      </c>
      <c r="O74" s="3100"/>
    </row>
    <row r="75" spans="1:15" ht="25.5" customHeight="1">
      <c r="A75" s="2710"/>
      <c r="B75" s="1476" t="s">
        <v>384</v>
      </c>
      <c r="C75" s="1476"/>
      <c r="D75" s="1499">
        <v>16</v>
      </c>
      <c r="E75" s="1499">
        <v>50</v>
      </c>
      <c r="F75" s="1499">
        <v>66</v>
      </c>
      <c r="G75" s="1499">
        <v>0</v>
      </c>
      <c r="H75" s="1499">
        <v>0</v>
      </c>
      <c r="I75" s="1499">
        <f t="shared" si="17"/>
        <v>0</v>
      </c>
      <c r="J75" s="1499">
        <f t="shared" si="18"/>
        <v>16</v>
      </c>
      <c r="K75" s="1499">
        <f t="shared" si="18"/>
        <v>50</v>
      </c>
      <c r="L75" s="1499">
        <f t="shared" si="18"/>
        <v>66</v>
      </c>
      <c r="M75" s="1514"/>
      <c r="N75" s="108" t="s">
        <v>824</v>
      </c>
      <c r="O75" s="3100"/>
    </row>
    <row r="76" spans="1:15" ht="25.5" customHeight="1">
      <c r="A76" s="2710"/>
      <c r="B76" s="1493" t="s">
        <v>385</v>
      </c>
      <c r="C76" s="1493"/>
      <c r="D76" s="1503">
        <v>3</v>
      </c>
      <c r="E76" s="1503">
        <v>23</v>
      </c>
      <c r="F76" s="1499">
        <v>26</v>
      </c>
      <c r="G76" s="1503">
        <v>0</v>
      </c>
      <c r="H76" s="1503">
        <v>0</v>
      </c>
      <c r="I76" s="1499">
        <f t="shared" si="17"/>
        <v>0</v>
      </c>
      <c r="J76" s="1499">
        <f t="shared" si="18"/>
        <v>3</v>
      </c>
      <c r="K76" s="1499">
        <f t="shared" si="18"/>
        <v>23</v>
      </c>
      <c r="L76" s="1499">
        <f t="shared" si="18"/>
        <v>26</v>
      </c>
      <c r="M76" s="1506"/>
      <c r="N76" s="1001" t="s">
        <v>825</v>
      </c>
      <c r="O76" s="3100"/>
    </row>
    <row r="77" spans="1:15" ht="25.5" customHeight="1">
      <c r="A77" s="2711"/>
      <c r="B77" s="1493" t="s">
        <v>1040</v>
      </c>
      <c r="C77" s="1493"/>
      <c r="D77" s="1503">
        <v>7</v>
      </c>
      <c r="E77" s="1503">
        <v>16</v>
      </c>
      <c r="F77" s="1499">
        <v>23</v>
      </c>
      <c r="G77" s="1503">
        <v>0</v>
      </c>
      <c r="H77" s="1503">
        <v>0</v>
      </c>
      <c r="I77" s="1499">
        <f t="shared" si="17"/>
        <v>0</v>
      </c>
      <c r="J77" s="1499">
        <f t="shared" si="18"/>
        <v>7</v>
      </c>
      <c r="K77" s="1499">
        <f t="shared" si="18"/>
        <v>16</v>
      </c>
      <c r="L77" s="1499">
        <f t="shared" si="18"/>
        <v>23</v>
      </c>
      <c r="M77" s="1506"/>
      <c r="N77" s="1506" t="s">
        <v>1766</v>
      </c>
      <c r="O77" s="3101"/>
    </row>
    <row r="78" spans="1:15" ht="18" customHeight="1">
      <c r="A78" s="2706" t="s">
        <v>356</v>
      </c>
      <c r="B78" s="2706"/>
      <c r="C78" s="2706"/>
      <c r="D78" s="1499">
        <f>SUM(D73:D77)</f>
        <v>50</v>
      </c>
      <c r="E78" s="1499">
        <f t="shared" ref="E78:H78" si="19">SUM(E73:E77)</f>
        <v>215</v>
      </c>
      <c r="F78" s="1499">
        <f t="shared" si="19"/>
        <v>265</v>
      </c>
      <c r="G78" s="1499">
        <f t="shared" si="19"/>
        <v>0</v>
      </c>
      <c r="H78" s="1499">
        <f t="shared" si="19"/>
        <v>0</v>
      </c>
      <c r="I78" s="1499">
        <f t="shared" si="17"/>
        <v>0</v>
      </c>
      <c r="J78" s="1499">
        <f t="shared" si="18"/>
        <v>50</v>
      </c>
      <c r="K78" s="1499">
        <f t="shared" si="18"/>
        <v>215</v>
      </c>
      <c r="L78" s="1499">
        <f t="shared" si="18"/>
        <v>265</v>
      </c>
      <c r="M78" s="3480" t="s">
        <v>1024</v>
      </c>
      <c r="N78" s="3480"/>
      <c r="O78" s="3480"/>
    </row>
    <row r="79" spans="1:15" ht="21" customHeight="1">
      <c r="A79" s="2709" t="s">
        <v>316</v>
      </c>
      <c r="B79" s="1479" t="s">
        <v>386</v>
      </c>
      <c r="C79" s="1479"/>
      <c r="D79" s="996">
        <v>39</v>
      </c>
      <c r="E79" s="996">
        <v>40</v>
      </c>
      <c r="F79" s="1499">
        <v>79</v>
      </c>
      <c r="G79" s="996">
        <v>0</v>
      </c>
      <c r="H79" s="996">
        <v>0</v>
      </c>
      <c r="I79" s="1499">
        <f t="shared" si="17"/>
        <v>0</v>
      </c>
      <c r="J79" s="1499">
        <f t="shared" si="18"/>
        <v>39</v>
      </c>
      <c r="K79" s="1499">
        <f t="shared" si="18"/>
        <v>40</v>
      </c>
      <c r="L79" s="1499">
        <f t="shared" si="18"/>
        <v>79</v>
      </c>
      <c r="M79" s="251"/>
      <c r="N79" s="1002" t="s">
        <v>698</v>
      </c>
      <c r="O79" s="3099" t="s">
        <v>826</v>
      </c>
    </row>
    <row r="80" spans="1:15" ht="18" customHeight="1">
      <c r="A80" s="2710"/>
      <c r="B80" s="1476" t="s">
        <v>58</v>
      </c>
      <c r="C80" s="1476"/>
      <c r="D80" s="1499">
        <v>25</v>
      </c>
      <c r="E80" s="1499">
        <v>55</v>
      </c>
      <c r="F80" s="1499">
        <v>80</v>
      </c>
      <c r="G80" s="1499">
        <v>0</v>
      </c>
      <c r="H80" s="1499">
        <v>0</v>
      </c>
      <c r="I80" s="1499">
        <f t="shared" si="17"/>
        <v>0</v>
      </c>
      <c r="J80" s="1499">
        <f t="shared" si="18"/>
        <v>25</v>
      </c>
      <c r="K80" s="1499">
        <f t="shared" si="18"/>
        <v>55</v>
      </c>
      <c r="L80" s="1499">
        <f t="shared" si="18"/>
        <v>80</v>
      </c>
      <c r="M80" s="1514"/>
      <c r="N80" s="108" t="s">
        <v>481</v>
      </c>
      <c r="O80" s="3100"/>
    </row>
    <row r="81" spans="1:15" ht="15" customHeight="1">
      <c r="A81" s="2710"/>
      <c r="B81" s="1476" t="s">
        <v>387</v>
      </c>
      <c r="C81" s="1504" t="s">
        <v>388</v>
      </c>
      <c r="D81" s="1499">
        <v>25</v>
      </c>
      <c r="E81" s="1499">
        <v>17</v>
      </c>
      <c r="F81" s="1499">
        <v>42</v>
      </c>
      <c r="G81" s="1499">
        <v>0</v>
      </c>
      <c r="H81" s="1499">
        <v>0</v>
      </c>
      <c r="I81" s="1499">
        <f t="shared" si="17"/>
        <v>0</v>
      </c>
      <c r="J81" s="1499">
        <f t="shared" si="18"/>
        <v>25</v>
      </c>
      <c r="K81" s="1499">
        <f t="shared" si="18"/>
        <v>17</v>
      </c>
      <c r="L81" s="1499">
        <f t="shared" si="18"/>
        <v>42</v>
      </c>
      <c r="M81" s="1515" t="s">
        <v>670</v>
      </c>
      <c r="N81" s="108" t="s">
        <v>645</v>
      </c>
      <c r="O81" s="3100"/>
    </row>
    <row r="82" spans="1:15" ht="25.5" customHeight="1">
      <c r="A82" s="2710"/>
      <c r="B82" s="1476" t="s">
        <v>389</v>
      </c>
      <c r="C82" s="1476"/>
      <c r="D82" s="1499">
        <v>30</v>
      </c>
      <c r="E82" s="1499">
        <v>19</v>
      </c>
      <c r="F82" s="1499">
        <v>49</v>
      </c>
      <c r="G82" s="1499">
        <v>0</v>
      </c>
      <c r="H82" s="1499">
        <v>0</v>
      </c>
      <c r="I82" s="1499">
        <f t="shared" si="17"/>
        <v>0</v>
      </c>
      <c r="J82" s="1499">
        <f t="shared" si="18"/>
        <v>30</v>
      </c>
      <c r="K82" s="1499">
        <f t="shared" si="18"/>
        <v>19</v>
      </c>
      <c r="L82" s="1499">
        <f t="shared" si="18"/>
        <v>49</v>
      </c>
      <c r="M82" s="1514"/>
      <c r="N82" s="108" t="s">
        <v>836</v>
      </c>
      <c r="O82" s="3100"/>
    </row>
    <row r="83" spans="1:15" ht="17.25" customHeight="1">
      <c r="A83" s="2710"/>
      <c r="B83" s="1476" t="s">
        <v>390</v>
      </c>
      <c r="C83" s="1476"/>
      <c r="D83" s="1499">
        <v>24</v>
      </c>
      <c r="E83" s="1499">
        <v>19</v>
      </c>
      <c r="F83" s="1499">
        <v>43</v>
      </c>
      <c r="G83" s="1499">
        <v>0</v>
      </c>
      <c r="H83" s="1499">
        <v>0</v>
      </c>
      <c r="I83" s="1499">
        <f t="shared" si="17"/>
        <v>0</v>
      </c>
      <c r="J83" s="1499">
        <f t="shared" si="18"/>
        <v>24</v>
      </c>
      <c r="K83" s="1499">
        <f t="shared" si="18"/>
        <v>19</v>
      </c>
      <c r="L83" s="1499">
        <f t="shared" si="18"/>
        <v>43</v>
      </c>
      <c r="M83" s="1514"/>
      <c r="N83" s="108" t="s">
        <v>837</v>
      </c>
      <c r="O83" s="3100"/>
    </row>
    <row r="84" spans="1:15" ht="15" customHeight="1">
      <c r="A84" s="2710"/>
      <c r="B84" s="1889" t="s">
        <v>391</v>
      </c>
      <c r="C84" s="1889"/>
      <c r="D84" s="1896">
        <v>32</v>
      </c>
      <c r="E84" s="1896">
        <v>14</v>
      </c>
      <c r="F84" s="1896">
        <v>46</v>
      </c>
      <c r="G84" s="1896">
        <v>0</v>
      </c>
      <c r="H84" s="1896">
        <v>0</v>
      </c>
      <c r="I84" s="1896">
        <f t="shared" si="17"/>
        <v>0</v>
      </c>
      <c r="J84" s="1896">
        <f t="shared" si="18"/>
        <v>32</v>
      </c>
      <c r="K84" s="1896">
        <f t="shared" si="18"/>
        <v>14</v>
      </c>
      <c r="L84" s="1896">
        <f t="shared" si="18"/>
        <v>46</v>
      </c>
      <c r="M84" s="1897"/>
      <c r="N84" s="1001" t="s">
        <v>838</v>
      </c>
      <c r="O84" s="3100"/>
    </row>
    <row r="85" spans="1:15" ht="21.75" customHeight="1" thickBot="1">
      <c r="A85" s="2728" t="s">
        <v>356</v>
      </c>
      <c r="B85" s="2728"/>
      <c r="C85" s="2728"/>
      <c r="D85" s="317">
        <f>SUM(D79:D84)</f>
        <v>175</v>
      </c>
      <c r="E85" s="317">
        <f>SUM(E79:E84)</f>
        <v>164</v>
      </c>
      <c r="F85" s="317">
        <f t="shared" ref="F85:F95" si="20">SUM(D85:E85)</f>
        <v>339</v>
      </c>
      <c r="G85" s="317">
        <v>0</v>
      </c>
      <c r="H85" s="317">
        <v>0</v>
      </c>
      <c r="I85" s="317">
        <f t="shared" si="17"/>
        <v>0</v>
      </c>
      <c r="J85" s="317">
        <f t="shared" si="18"/>
        <v>175</v>
      </c>
      <c r="K85" s="317">
        <f t="shared" si="18"/>
        <v>164</v>
      </c>
      <c r="L85" s="317">
        <f t="shared" si="18"/>
        <v>339</v>
      </c>
      <c r="M85" s="3464" t="s">
        <v>1024</v>
      </c>
      <c r="N85" s="3464"/>
      <c r="O85" s="3464"/>
    </row>
    <row r="86" spans="1:15" ht="25.5" customHeight="1" thickTop="1">
      <c r="A86" s="1881"/>
      <c r="B86" s="1881"/>
      <c r="C86" s="1881"/>
      <c r="D86" s="1903"/>
      <c r="E86" s="1903"/>
      <c r="F86" s="1903"/>
      <c r="G86" s="1903"/>
      <c r="H86" s="1903"/>
      <c r="I86" s="1903"/>
      <c r="J86" s="1903"/>
      <c r="K86" s="1903"/>
      <c r="L86" s="1903"/>
      <c r="M86" s="1953"/>
      <c r="N86" s="1953"/>
      <c r="O86" s="1953"/>
    </row>
    <row r="87" spans="1:15" ht="23.25" customHeight="1" thickBot="1">
      <c r="A87" s="3144" t="s">
        <v>2298</v>
      </c>
      <c r="B87" s="3144"/>
      <c r="C87" s="2271"/>
      <c r="D87" s="2271"/>
      <c r="E87" s="2271"/>
      <c r="F87" s="2271"/>
      <c r="G87" s="2271"/>
      <c r="H87" s="2271"/>
      <c r="I87" s="2271"/>
      <c r="J87" s="2271"/>
      <c r="K87" s="2271"/>
      <c r="L87" s="2271"/>
      <c r="M87" s="1600"/>
      <c r="N87" s="3453" t="s">
        <v>2161</v>
      </c>
      <c r="O87" s="3453"/>
    </row>
    <row r="88" spans="1:15" ht="23.25" customHeight="1" thickTop="1">
      <c r="A88" s="3058" t="s">
        <v>311</v>
      </c>
      <c r="B88" s="3058" t="s">
        <v>54</v>
      </c>
      <c r="C88" s="3058" t="s">
        <v>55</v>
      </c>
      <c r="D88" s="3048" t="s">
        <v>45</v>
      </c>
      <c r="E88" s="3048"/>
      <c r="F88" s="3048"/>
      <c r="G88" s="3048" t="s">
        <v>46</v>
      </c>
      <c r="H88" s="3048"/>
      <c r="I88" s="3048"/>
      <c r="J88" s="3048" t="s">
        <v>47</v>
      </c>
      <c r="K88" s="3048"/>
      <c r="L88" s="3048"/>
      <c r="M88" s="3094" t="s">
        <v>503</v>
      </c>
      <c r="N88" s="3094" t="s">
        <v>509</v>
      </c>
      <c r="O88" s="3469" t="s">
        <v>808</v>
      </c>
    </row>
    <row r="89" spans="1:15" ht="23.25" customHeight="1">
      <c r="A89" s="3054"/>
      <c r="B89" s="3054"/>
      <c r="C89" s="3054"/>
      <c r="D89" s="3049" t="s">
        <v>890</v>
      </c>
      <c r="E89" s="3049"/>
      <c r="F89" s="3049"/>
      <c r="G89" s="3049" t="s">
        <v>463</v>
      </c>
      <c r="H89" s="3049"/>
      <c r="I89" s="3049"/>
      <c r="J89" s="3049" t="s">
        <v>464</v>
      </c>
      <c r="K89" s="3049"/>
      <c r="L89" s="3049"/>
      <c r="M89" s="3095"/>
      <c r="N89" s="3095"/>
      <c r="O89" s="3470"/>
    </row>
    <row r="90" spans="1:15" ht="23.25" customHeight="1">
      <c r="A90" s="3054"/>
      <c r="B90" s="3054"/>
      <c r="C90" s="3054"/>
      <c r="D90" s="1491" t="s">
        <v>931</v>
      </c>
      <c r="E90" s="1491" t="s">
        <v>932</v>
      </c>
      <c r="F90" s="1491" t="s">
        <v>954</v>
      </c>
      <c r="G90" s="1491" t="s">
        <v>931</v>
      </c>
      <c r="H90" s="1491" t="s">
        <v>932</v>
      </c>
      <c r="I90" s="1491" t="s">
        <v>954</v>
      </c>
      <c r="J90" s="1491" t="s">
        <v>931</v>
      </c>
      <c r="K90" s="1491" t="s">
        <v>932</v>
      </c>
      <c r="L90" s="1491" t="s">
        <v>954</v>
      </c>
      <c r="M90" s="3095"/>
      <c r="N90" s="3095"/>
      <c r="O90" s="3470"/>
    </row>
    <row r="91" spans="1:15" ht="15" customHeight="1" thickBot="1">
      <c r="A91" s="3059"/>
      <c r="B91" s="3059"/>
      <c r="C91" s="3059"/>
      <c r="D91" s="1492" t="s">
        <v>934</v>
      </c>
      <c r="E91" s="1492" t="s">
        <v>935</v>
      </c>
      <c r="F91" s="1492" t="s">
        <v>936</v>
      </c>
      <c r="G91" s="1492" t="s">
        <v>934</v>
      </c>
      <c r="H91" s="1492" t="s">
        <v>935</v>
      </c>
      <c r="I91" s="1492" t="s">
        <v>936</v>
      </c>
      <c r="J91" s="1492" t="s">
        <v>934</v>
      </c>
      <c r="K91" s="1492" t="s">
        <v>935</v>
      </c>
      <c r="L91" s="1492" t="s">
        <v>936</v>
      </c>
      <c r="M91" s="3096"/>
      <c r="N91" s="3096"/>
      <c r="O91" s="3471"/>
    </row>
    <row r="92" spans="1:15" ht="29.25" customHeight="1">
      <c r="A92" s="2710" t="s">
        <v>317</v>
      </c>
      <c r="B92" s="1882" t="s">
        <v>84</v>
      </c>
      <c r="C92" s="1882"/>
      <c r="D92" s="996">
        <v>54</v>
      </c>
      <c r="E92" s="996">
        <v>111</v>
      </c>
      <c r="F92" s="996">
        <v>165</v>
      </c>
      <c r="G92" s="996">
        <v>0</v>
      </c>
      <c r="H92" s="996">
        <v>0</v>
      </c>
      <c r="I92" s="996">
        <f t="shared" si="17"/>
        <v>0</v>
      </c>
      <c r="J92" s="996">
        <f t="shared" si="18"/>
        <v>54</v>
      </c>
      <c r="K92" s="996">
        <f t="shared" si="18"/>
        <v>111</v>
      </c>
      <c r="L92" s="996">
        <f t="shared" si="18"/>
        <v>165</v>
      </c>
      <c r="M92" s="251"/>
      <c r="N92" s="251" t="s">
        <v>532</v>
      </c>
      <c r="O92" s="3100" t="s">
        <v>765</v>
      </c>
    </row>
    <row r="93" spans="1:15" ht="29.25" customHeight="1">
      <c r="A93" s="2710"/>
      <c r="B93" s="3472" t="s">
        <v>126</v>
      </c>
      <c r="C93" s="1476" t="s">
        <v>392</v>
      </c>
      <c r="D93" s="1499">
        <v>17</v>
      </c>
      <c r="E93" s="1499">
        <v>30</v>
      </c>
      <c r="F93" s="1499">
        <v>47</v>
      </c>
      <c r="G93" s="1499">
        <v>0</v>
      </c>
      <c r="H93" s="1499">
        <v>0</v>
      </c>
      <c r="I93" s="1499">
        <f t="shared" si="17"/>
        <v>0</v>
      </c>
      <c r="J93" s="1499">
        <f t="shared" si="18"/>
        <v>17</v>
      </c>
      <c r="K93" s="1499">
        <f t="shared" si="18"/>
        <v>30</v>
      </c>
      <c r="L93" s="1499">
        <f t="shared" si="18"/>
        <v>47</v>
      </c>
      <c r="M93" s="108" t="s">
        <v>840</v>
      </c>
      <c r="N93" s="3307" t="s">
        <v>839</v>
      </c>
      <c r="O93" s="3100"/>
    </row>
    <row r="94" spans="1:15" ht="29.25" customHeight="1">
      <c r="A94" s="2710"/>
      <c r="B94" s="3472"/>
      <c r="C94" s="1476" t="s">
        <v>393</v>
      </c>
      <c r="D94" s="1499">
        <v>34</v>
      </c>
      <c r="E94" s="1499">
        <v>15</v>
      </c>
      <c r="F94" s="1499">
        <v>49</v>
      </c>
      <c r="G94" s="1499">
        <v>0</v>
      </c>
      <c r="H94" s="1499">
        <v>0</v>
      </c>
      <c r="I94" s="1499">
        <f t="shared" si="17"/>
        <v>0</v>
      </c>
      <c r="J94" s="1499">
        <f t="shared" si="18"/>
        <v>34</v>
      </c>
      <c r="K94" s="1499">
        <f t="shared" si="18"/>
        <v>15</v>
      </c>
      <c r="L94" s="1499">
        <f t="shared" si="18"/>
        <v>49</v>
      </c>
      <c r="M94" s="108" t="s">
        <v>841</v>
      </c>
      <c r="N94" s="3308"/>
      <c r="O94" s="3100"/>
    </row>
    <row r="95" spans="1:15" ht="29.25" customHeight="1">
      <c r="A95" s="2710"/>
      <c r="B95" s="2706" t="s">
        <v>302</v>
      </c>
      <c r="C95" s="2706"/>
      <c r="D95" s="1499">
        <f>SUM(D93:D94)</f>
        <v>51</v>
      </c>
      <c r="E95" s="1499">
        <f>SUM(E93:E94)</f>
        <v>45</v>
      </c>
      <c r="F95" s="1499">
        <f t="shared" si="20"/>
        <v>96</v>
      </c>
      <c r="G95" s="1499">
        <v>0</v>
      </c>
      <c r="H95" s="1499">
        <v>0</v>
      </c>
      <c r="I95" s="1499">
        <f t="shared" si="17"/>
        <v>0</v>
      </c>
      <c r="J95" s="1499">
        <f t="shared" ref="J95:L105" si="21">SUM(D95,G95)</f>
        <v>51</v>
      </c>
      <c r="K95" s="1499">
        <f t="shared" si="21"/>
        <v>45</v>
      </c>
      <c r="L95" s="1499">
        <f t="shared" si="21"/>
        <v>96</v>
      </c>
      <c r="M95" s="2774" t="s">
        <v>2349</v>
      </c>
      <c r="N95" s="2774"/>
      <c r="O95" s="3100"/>
    </row>
    <row r="96" spans="1:15" ht="29.25" customHeight="1">
      <c r="A96" s="2710"/>
      <c r="B96" s="1476" t="s">
        <v>394</v>
      </c>
      <c r="C96" s="1476"/>
      <c r="D96" s="1499">
        <v>93</v>
      </c>
      <c r="E96" s="1499">
        <v>99</v>
      </c>
      <c r="F96" s="1499">
        <v>192</v>
      </c>
      <c r="G96" s="1499">
        <v>0</v>
      </c>
      <c r="H96" s="1499">
        <v>0</v>
      </c>
      <c r="I96" s="1499">
        <f t="shared" si="17"/>
        <v>0</v>
      </c>
      <c r="J96" s="1499">
        <f t="shared" si="21"/>
        <v>93</v>
      </c>
      <c r="K96" s="1499">
        <f t="shared" si="21"/>
        <v>99</v>
      </c>
      <c r="L96" s="1499">
        <f t="shared" si="21"/>
        <v>192</v>
      </c>
      <c r="M96" s="1514"/>
      <c r="N96" s="108" t="s">
        <v>842</v>
      </c>
      <c r="O96" s="3100"/>
    </row>
    <row r="97" spans="1:15" ht="29.25" customHeight="1">
      <c r="A97" s="2710"/>
      <c r="B97" s="1476" t="s">
        <v>380</v>
      </c>
      <c r="C97" s="1476"/>
      <c r="D97" s="1499">
        <v>98</v>
      </c>
      <c r="E97" s="1499">
        <v>102</v>
      </c>
      <c r="F97" s="1499">
        <v>200</v>
      </c>
      <c r="G97" s="1499">
        <v>0</v>
      </c>
      <c r="H97" s="1499">
        <v>0</v>
      </c>
      <c r="I97" s="1499">
        <f t="shared" si="17"/>
        <v>0</v>
      </c>
      <c r="J97" s="1499">
        <f t="shared" si="21"/>
        <v>98</v>
      </c>
      <c r="K97" s="1499">
        <f t="shared" si="21"/>
        <v>102</v>
      </c>
      <c r="L97" s="1499">
        <f t="shared" si="21"/>
        <v>200</v>
      </c>
      <c r="M97" s="1514"/>
      <c r="N97" s="108" t="s">
        <v>843</v>
      </c>
      <c r="O97" s="3100"/>
    </row>
    <row r="98" spans="1:15" ht="29.25" customHeight="1">
      <c r="A98" s="2710"/>
      <c r="B98" s="1476" t="s">
        <v>381</v>
      </c>
      <c r="C98" s="1476"/>
      <c r="D98" s="1499">
        <v>15</v>
      </c>
      <c r="E98" s="1499">
        <v>27</v>
      </c>
      <c r="F98" s="1499">
        <v>42</v>
      </c>
      <c r="G98" s="1499">
        <v>0</v>
      </c>
      <c r="H98" s="1499">
        <v>0</v>
      </c>
      <c r="I98" s="1499">
        <f t="shared" si="17"/>
        <v>0</v>
      </c>
      <c r="J98" s="1499">
        <f t="shared" si="21"/>
        <v>15</v>
      </c>
      <c r="K98" s="1499">
        <f t="shared" si="21"/>
        <v>27</v>
      </c>
      <c r="L98" s="1499">
        <f t="shared" si="21"/>
        <v>42</v>
      </c>
      <c r="M98" s="1514"/>
      <c r="N98" s="108" t="s">
        <v>819</v>
      </c>
      <c r="O98" s="3100"/>
    </row>
    <row r="99" spans="1:15" ht="29.25" customHeight="1">
      <c r="A99" s="2711"/>
      <c r="B99" s="1476" t="s">
        <v>395</v>
      </c>
      <c r="C99" s="1476"/>
      <c r="D99" s="1499">
        <v>197</v>
      </c>
      <c r="E99" s="1499">
        <v>156</v>
      </c>
      <c r="F99" s="1499">
        <v>353</v>
      </c>
      <c r="G99" s="1499">
        <v>0</v>
      </c>
      <c r="H99" s="1499">
        <v>0</v>
      </c>
      <c r="I99" s="1499">
        <f t="shared" si="17"/>
        <v>0</v>
      </c>
      <c r="J99" s="1499">
        <f t="shared" si="21"/>
        <v>197</v>
      </c>
      <c r="K99" s="1499">
        <f t="shared" si="21"/>
        <v>156</v>
      </c>
      <c r="L99" s="1499">
        <f t="shared" si="21"/>
        <v>353</v>
      </c>
      <c r="M99" s="1514"/>
      <c r="N99" s="1418" t="s">
        <v>844</v>
      </c>
      <c r="O99" s="3101"/>
    </row>
    <row r="100" spans="1:15" ht="29.25" customHeight="1">
      <c r="A100" s="2706" t="s">
        <v>356</v>
      </c>
      <c r="B100" s="2706"/>
      <c r="C100" s="2706"/>
      <c r="D100" s="1499">
        <f>SUM(D96:D99,D95,D92)</f>
        <v>508</v>
      </c>
      <c r="E100" s="1895">
        <f t="shared" ref="E100:L100" si="22">SUM(E96:E99,E95,E92)</f>
        <v>540</v>
      </c>
      <c r="F100" s="1895">
        <f t="shared" si="22"/>
        <v>1048</v>
      </c>
      <c r="G100" s="1895">
        <f t="shared" si="22"/>
        <v>0</v>
      </c>
      <c r="H100" s="1895">
        <f t="shared" si="22"/>
        <v>0</v>
      </c>
      <c r="I100" s="1895">
        <f t="shared" si="22"/>
        <v>0</v>
      </c>
      <c r="J100" s="1895">
        <f t="shared" si="22"/>
        <v>508</v>
      </c>
      <c r="K100" s="1895">
        <f t="shared" si="22"/>
        <v>540</v>
      </c>
      <c r="L100" s="1895">
        <f t="shared" si="22"/>
        <v>1048</v>
      </c>
      <c r="M100" s="3480" t="s">
        <v>1024</v>
      </c>
      <c r="N100" s="3480"/>
      <c r="O100" s="3480"/>
    </row>
    <row r="101" spans="1:15" ht="29.25" customHeight="1">
      <c r="A101" s="2709" t="s">
        <v>318</v>
      </c>
      <c r="B101" s="1474" t="s">
        <v>261</v>
      </c>
      <c r="C101" s="1476" t="s">
        <v>366</v>
      </c>
      <c r="D101" s="1499">
        <v>73</v>
      </c>
      <c r="E101" s="1499">
        <v>10</v>
      </c>
      <c r="F101" s="1499">
        <v>83</v>
      </c>
      <c r="G101" s="1499">
        <v>0</v>
      </c>
      <c r="H101" s="1499">
        <v>0</v>
      </c>
      <c r="I101" s="1499">
        <f t="shared" si="17"/>
        <v>0</v>
      </c>
      <c r="J101" s="1499">
        <f t="shared" si="21"/>
        <v>73</v>
      </c>
      <c r="K101" s="1499">
        <f t="shared" si="21"/>
        <v>10</v>
      </c>
      <c r="L101" s="1499">
        <f t="shared" si="21"/>
        <v>83</v>
      </c>
      <c r="M101" s="1514" t="s">
        <v>809</v>
      </c>
      <c r="N101" s="1595" t="s">
        <v>703</v>
      </c>
      <c r="O101" s="3099" t="s">
        <v>766</v>
      </c>
    </row>
    <row r="102" spans="1:15" ht="29.25" customHeight="1">
      <c r="A102" s="2710"/>
      <c r="B102" s="1474" t="s">
        <v>376</v>
      </c>
      <c r="C102" s="1476" t="s">
        <v>396</v>
      </c>
      <c r="D102" s="1499">
        <v>19</v>
      </c>
      <c r="E102" s="1499">
        <v>18</v>
      </c>
      <c r="F102" s="1499">
        <v>37</v>
      </c>
      <c r="G102" s="1499">
        <v>0</v>
      </c>
      <c r="H102" s="1499">
        <v>0</v>
      </c>
      <c r="I102" s="1499">
        <f t="shared" si="17"/>
        <v>0</v>
      </c>
      <c r="J102" s="1499">
        <f t="shared" si="21"/>
        <v>19</v>
      </c>
      <c r="K102" s="1499">
        <f t="shared" si="21"/>
        <v>18</v>
      </c>
      <c r="L102" s="1499">
        <f t="shared" si="21"/>
        <v>37</v>
      </c>
      <c r="M102" s="1514" t="s">
        <v>668</v>
      </c>
      <c r="N102" s="1595" t="s">
        <v>704</v>
      </c>
      <c r="O102" s="3100"/>
    </row>
    <row r="103" spans="1:15" ht="29.25" customHeight="1">
      <c r="A103" s="2710"/>
      <c r="B103" s="1474" t="s">
        <v>362</v>
      </c>
      <c r="C103" s="1476"/>
      <c r="D103" s="1499">
        <v>100</v>
      </c>
      <c r="E103" s="1499">
        <v>26</v>
      </c>
      <c r="F103" s="1499">
        <v>126</v>
      </c>
      <c r="G103" s="1499">
        <v>0</v>
      </c>
      <c r="H103" s="1499">
        <v>0</v>
      </c>
      <c r="I103" s="1499">
        <f t="shared" si="17"/>
        <v>0</v>
      </c>
      <c r="J103" s="1499">
        <f t="shared" si="21"/>
        <v>100</v>
      </c>
      <c r="K103" s="1499">
        <f t="shared" si="21"/>
        <v>26</v>
      </c>
      <c r="L103" s="1499">
        <f t="shared" si="21"/>
        <v>126</v>
      </c>
      <c r="M103" s="1514"/>
      <c r="N103" s="1595" t="s">
        <v>645</v>
      </c>
      <c r="O103" s="3100"/>
    </row>
    <row r="104" spans="1:15" ht="39" customHeight="1">
      <c r="A104" s="2710"/>
      <c r="B104" s="1878" t="s">
        <v>397</v>
      </c>
      <c r="C104" s="1878" t="s">
        <v>371</v>
      </c>
      <c r="D104" s="1878">
        <v>38</v>
      </c>
      <c r="E104" s="1878">
        <v>6</v>
      </c>
      <c r="F104" s="1878">
        <v>44</v>
      </c>
      <c r="G104" s="1878">
        <v>0</v>
      </c>
      <c r="H104" s="1878">
        <v>0</v>
      </c>
      <c r="I104" s="1878">
        <f t="shared" si="17"/>
        <v>0</v>
      </c>
      <c r="J104" s="1878">
        <f t="shared" si="21"/>
        <v>38</v>
      </c>
      <c r="K104" s="1878">
        <f t="shared" si="21"/>
        <v>6</v>
      </c>
      <c r="L104" s="1878">
        <f t="shared" si="21"/>
        <v>44</v>
      </c>
      <c r="M104" s="1878" t="s">
        <v>812</v>
      </c>
      <c r="N104" s="1595" t="s">
        <v>630</v>
      </c>
      <c r="O104" s="3100"/>
    </row>
    <row r="105" spans="1:15" ht="25.5" customHeight="1" thickBot="1">
      <c r="A105" s="2728" t="s">
        <v>356</v>
      </c>
      <c r="B105" s="2728"/>
      <c r="C105" s="2728"/>
      <c r="D105" s="317">
        <f>SUM(D101:D104)</f>
        <v>230</v>
      </c>
      <c r="E105" s="317">
        <f t="shared" ref="E105:H105" si="23">SUM(E101:E104)</f>
        <v>60</v>
      </c>
      <c r="F105" s="317">
        <f t="shared" si="23"/>
        <v>290</v>
      </c>
      <c r="G105" s="317">
        <f t="shared" si="23"/>
        <v>0</v>
      </c>
      <c r="H105" s="317">
        <f t="shared" si="23"/>
        <v>0</v>
      </c>
      <c r="I105" s="317">
        <f t="shared" si="17"/>
        <v>0</v>
      </c>
      <c r="J105" s="317">
        <f t="shared" si="21"/>
        <v>230</v>
      </c>
      <c r="K105" s="317">
        <f t="shared" si="21"/>
        <v>60</v>
      </c>
      <c r="L105" s="317">
        <f t="shared" si="21"/>
        <v>290</v>
      </c>
      <c r="M105" s="3464" t="s">
        <v>1024</v>
      </c>
      <c r="N105" s="3464"/>
      <c r="O105" s="3464"/>
    </row>
    <row r="106" spans="1:15" ht="25.5" customHeight="1" thickTop="1">
      <c r="A106" s="429"/>
      <c r="B106" s="429"/>
      <c r="C106" s="429"/>
      <c r="D106" s="429"/>
      <c r="E106" s="429"/>
      <c r="F106" s="429"/>
      <c r="G106" s="429"/>
      <c r="H106" s="429"/>
      <c r="I106" s="429"/>
      <c r="J106" s="429"/>
      <c r="K106" s="429"/>
      <c r="L106" s="429"/>
      <c r="M106" s="1954"/>
      <c r="N106" s="1954"/>
      <c r="O106" s="1954"/>
    </row>
    <row r="107" spans="1:15" ht="15" customHeight="1">
      <c r="A107" s="429"/>
      <c r="B107" s="429"/>
      <c r="C107" s="429"/>
      <c r="D107" s="429"/>
      <c r="E107" s="429"/>
      <c r="F107" s="429"/>
      <c r="G107" s="429"/>
      <c r="H107" s="429"/>
      <c r="I107" s="429"/>
      <c r="J107" s="429"/>
      <c r="K107" s="429"/>
      <c r="L107" s="429"/>
      <c r="M107" s="429"/>
      <c r="N107" s="429"/>
      <c r="O107" s="429"/>
    </row>
    <row r="108" spans="1:15" ht="19.5" customHeight="1" thickBot="1">
      <c r="A108" s="3144" t="s">
        <v>2298</v>
      </c>
      <c r="B108" s="3144"/>
      <c r="C108" s="2271"/>
      <c r="D108" s="2271"/>
      <c r="E108" s="2271"/>
      <c r="F108" s="2271"/>
      <c r="G108" s="2271"/>
      <c r="H108" s="2271"/>
      <c r="I108" s="2271"/>
      <c r="J108" s="2271"/>
      <c r="K108" s="2271"/>
      <c r="L108" s="2271"/>
      <c r="M108" s="1600"/>
      <c r="N108" s="3453" t="s">
        <v>2161</v>
      </c>
      <c r="O108" s="3453"/>
    </row>
    <row r="109" spans="1:15" ht="11.25" customHeight="1" thickTop="1">
      <c r="A109" s="3058" t="s">
        <v>311</v>
      </c>
      <c r="B109" s="3058" t="s">
        <v>54</v>
      </c>
      <c r="C109" s="3058" t="s">
        <v>55</v>
      </c>
      <c r="D109" s="3048" t="s">
        <v>45</v>
      </c>
      <c r="E109" s="3048"/>
      <c r="F109" s="3048"/>
      <c r="G109" s="3048" t="s">
        <v>46</v>
      </c>
      <c r="H109" s="3048"/>
      <c r="I109" s="3048"/>
      <c r="J109" s="3048" t="s">
        <v>47</v>
      </c>
      <c r="K109" s="3048"/>
      <c r="L109" s="3048"/>
      <c r="M109" s="3094" t="s">
        <v>503</v>
      </c>
      <c r="N109" s="3094" t="s">
        <v>509</v>
      </c>
      <c r="O109" s="3469" t="s">
        <v>808</v>
      </c>
    </row>
    <row r="110" spans="1:15" ht="11.25" customHeight="1">
      <c r="A110" s="3054"/>
      <c r="B110" s="3054"/>
      <c r="C110" s="3054"/>
      <c r="D110" s="3049" t="s">
        <v>890</v>
      </c>
      <c r="E110" s="3049"/>
      <c r="F110" s="3049"/>
      <c r="G110" s="3049" t="s">
        <v>463</v>
      </c>
      <c r="H110" s="3049"/>
      <c r="I110" s="3049"/>
      <c r="J110" s="3049" t="s">
        <v>464</v>
      </c>
      <c r="K110" s="3049"/>
      <c r="L110" s="3049"/>
      <c r="M110" s="3095"/>
      <c r="N110" s="3095"/>
      <c r="O110" s="3470"/>
    </row>
    <row r="111" spans="1:15" ht="11.25" customHeight="1">
      <c r="A111" s="3054"/>
      <c r="B111" s="3054"/>
      <c r="C111" s="3054"/>
      <c r="D111" s="1886" t="s">
        <v>931</v>
      </c>
      <c r="E111" s="1886" t="s">
        <v>932</v>
      </c>
      <c r="F111" s="1886" t="s">
        <v>954</v>
      </c>
      <c r="G111" s="1886" t="s">
        <v>931</v>
      </c>
      <c r="H111" s="1886" t="s">
        <v>932</v>
      </c>
      <c r="I111" s="1886" t="s">
        <v>954</v>
      </c>
      <c r="J111" s="1886" t="s">
        <v>931</v>
      </c>
      <c r="K111" s="1886" t="s">
        <v>932</v>
      </c>
      <c r="L111" s="1886" t="s">
        <v>954</v>
      </c>
      <c r="M111" s="3095"/>
      <c r="N111" s="3095"/>
      <c r="O111" s="3470"/>
    </row>
    <row r="112" spans="1:15" ht="11.25" customHeight="1" thickBot="1">
      <c r="A112" s="3059"/>
      <c r="B112" s="3059"/>
      <c r="C112" s="3059"/>
      <c r="D112" s="1887" t="s">
        <v>934</v>
      </c>
      <c r="E112" s="1887" t="s">
        <v>935</v>
      </c>
      <c r="F112" s="1887" t="s">
        <v>936</v>
      </c>
      <c r="G112" s="1887" t="s">
        <v>934</v>
      </c>
      <c r="H112" s="1887" t="s">
        <v>935</v>
      </c>
      <c r="I112" s="1887" t="s">
        <v>936</v>
      </c>
      <c r="J112" s="1887" t="s">
        <v>934</v>
      </c>
      <c r="K112" s="1887" t="s">
        <v>935</v>
      </c>
      <c r="L112" s="1887" t="s">
        <v>936</v>
      </c>
      <c r="M112" s="3096"/>
      <c r="N112" s="3096"/>
      <c r="O112" s="3471"/>
    </row>
    <row r="113" spans="1:15" ht="24.75" customHeight="1">
      <c r="A113" s="2747" t="s">
        <v>319</v>
      </c>
      <c r="B113" s="1882" t="s">
        <v>240</v>
      </c>
      <c r="C113" s="1882" t="s">
        <v>358</v>
      </c>
      <c r="D113" s="1895">
        <v>14</v>
      </c>
      <c r="E113" s="1895">
        <v>3</v>
      </c>
      <c r="F113" s="1895">
        <v>17</v>
      </c>
      <c r="G113" s="1499">
        <v>0</v>
      </c>
      <c r="H113" s="1499">
        <v>0</v>
      </c>
      <c r="I113" s="1499">
        <v>0</v>
      </c>
      <c r="J113" s="1499">
        <f>SUM(D113,G113)</f>
        <v>14</v>
      </c>
      <c r="K113" s="1499">
        <f t="shared" ref="K113:L143" si="24">SUM(E113,H113)</f>
        <v>3</v>
      </c>
      <c r="L113" s="1499">
        <f t="shared" si="24"/>
        <v>17</v>
      </c>
      <c r="M113" s="1906" t="s">
        <v>801</v>
      </c>
      <c r="N113" s="108" t="s">
        <v>592</v>
      </c>
      <c r="O113" s="3481" t="s">
        <v>786</v>
      </c>
    </row>
    <row r="114" spans="1:15" ht="21" customHeight="1">
      <c r="A114" s="2710"/>
      <c r="B114" s="1878" t="s">
        <v>376</v>
      </c>
      <c r="C114" s="1878" t="s">
        <v>404</v>
      </c>
      <c r="D114" s="1895">
        <v>31</v>
      </c>
      <c r="E114" s="1895">
        <v>0</v>
      </c>
      <c r="F114" s="1895">
        <v>31</v>
      </c>
      <c r="G114" s="1499">
        <v>0</v>
      </c>
      <c r="H114" s="1499">
        <v>0</v>
      </c>
      <c r="I114" s="1499">
        <v>0</v>
      </c>
      <c r="J114" s="1499">
        <f t="shared" ref="J114:L144" si="25">SUM(D114,G114)</f>
        <v>31</v>
      </c>
      <c r="K114" s="1499">
        <f t="shared" si="24"/>
        <v>0</v>
      </c>
      <c r="L114" s="1499">
        <f t="shared" si="24"/>
        <v>31</v>
      </c>
      <c r="M114" s="1514" t="s">
        <v>668</v>
      </c>
      <c r="N114" s="108" t="s">
        <v>704</v>
      </c>
      <c r="O114" s="3100"/>
    </row>
    <row r="115" spans="1:15" ht="28.5" customHeight="1">
      <c r="A115" s="2710"/>
      <c r="B115" s="1889" t="s">
        <v>399</v>
      </c>
      <c r="C115" s="1889" t="s">
        <v>371</v>
      </c>
      <c r="D115" s="1896">
        <v>4</v>
      </c>
      <c r="E115" s="1896">
        <v>0</v>
      </c>
      <c r="F115" s="1895">
        <v>4</v>
      </c>
      <c r="G115" s="1499">
        <v>0</v>
      </c>
      <c r="H115" s="1499">
        <v>0</v>
      </c>
      <c r="I115" s="1499">
        <v>0</v>
      </c>
      <c r="J115" s="1499">
        <f t="shared" si="25"/>
        <v>4</v>
      </c>
      <c r="K115" s="1499">
        <f t="shared" si="24"/>
        <v>0</v>
      </c>
      <c r="L115" s="1499">
        <f t="shared" si="24"/>
        <v>4</v>
      </c>
      <c r="M115" s="1506" t="s">
        <v>812</v>
      </c>
      <c r="N115" s="1001" t="s">
        <v>630</v>
      </c>
      <c r="O115" s="3100"/>
    </row>
    <row r="116" spans="1:15" ht="36.75" customHeight="1">
      <c r="A116" s="2710"/>
      <c r="B116" s="1889" t="s">
        <v>1998</v>
      </c>
      <c r="C116" s="1890" t="s">
        <v>1999</v>
      </c>
      <c r="D116" s="1896">
        <v>3</v>
      </c>
      <c r="E116" s="1896">
        <v>6</v>
      </c>
      <c r="F116" s="1895">
        <v>9</v>
      </c>
      <c r="G116" s="1895">
        <v>0</v>
      </c>
      <c r="H116" s="1895">
        <v>0</v>
      </c>
      <c r="I116" s="1895">
        <v>0</v>
      </c>
      <c r="J116" s="1895">
        <f t="shared" ref="J116:J123" si="26">SUM(D116,G116)</f>
        <v>3</v>
      </c>
      <c r="K116" s="1895">
        <f t="shared" ref="K116:K123" si="27">SUM(E116,H116)</f>
        <v>6</v>
      </c>
      <c r="L116" s="1895">
        <f t="shared" ref="L116:L123" si="28">SUM(F116,I116)</f>
        <v>9</v>
      </c>
      <c r="M116" s="2273" t="s">
        <v>2327</v>
      </c>
      <c r="N116" s="1418" t="s">
        <v>2326</v>
      </c>
      <c r="O116" s="3100"/>
    </row>
    <row r="117" spans="1:15" ht="18" customHeight="1">
      <c r="A117" s="2710"/>
      <c r="B117" s="1889" t="s">
        <v>261</v>
      </c>
      <c r="C117" s="1889" t="s">
        <v>366</v>
      </c>
      <c r="D117" s="1896">
        <v>99</v>
      </c>
      <c r="E117" s="1896">
        <v>31</v>
      </c>
      <c r="F117" s="1895">
        <v>130</v>
      </c>
      <c r="G117" s="1895">
        <v>0</v>
      </c>
      <c r="H117" s="1895">
        <v>0</v>
      </c>
      <c r="I117" s="1895">
        <v>0</v>
      </c>
      <c r="J117" s="1895">
        <f t="shared" si="26"/>
        <v>99</v>
      </c>
      <c r="K117" s="1895">
        <f t="shared" si="27"/>
        <v>31</v>
      </c>
      <c r="L117" s="1895">
        <f t="shared" si="28"/>
        <v>130</v>
      </c>
      <c r="M117" s="1897" t="s">
        <v>809</v>
      </c>
      <c r="N117" s="1001" t="s">
        <v>703</v>
      </c>
      <c r="O117" s="3100"/>
    </row>
    <row r="118" spans="1:15" ht="21" customHeight="1">
      <c r="A118" s="2710"/>
      <c r="B118" s="1889" t="s">
        <v>84</v>
      </c>
      <c r="C118" s="1889"/>
      <c r="D118" s="1896">
        <v>89</v>
      </c>
      <c r="E118" s="1896">
        <v>17</v>
      </c>
      <c r="F118" s="1895">
        <v>106</v>
      </c>
      <c r="G118" s="1895">
        <v>0</v>
      </c>
      <c r="H118" s="1895">
        <v>0</v>
      </c>
      <c r="I118" s="1895">
        <v>0</v>
      </c>
      <c r="J118" s="1895">
        <f t="shared" si="26"/>
        <v>89</v>
      </c>
      <c r="K118" s="1895">
        <f t="shared" si="27"/>
        <v>17</v>
      </c>
      <c r="L118" s="1895">
        <f t="shared" si="28"/>
        <v>106</v>
      </c>
      <c r="M118" s="1897"/>
      <c r="N118" s="1001" t="s">
        <v>532</v>
      </c>
      <c r="O118" s="3100"/>
    </row>
    <row r="119" spans="1:15" ht="25.5" customHeight="1">
      <c r="A119" s="2710"/>
      <c r="B119" s="1889" t="s">
        <v>381</v>
      </c>
      <c r="C119" s="1889"/>
      <c r="D119" s="1896">
        <v>18</v>
      </c>
      <c r="E119" s="1896">
        <v>10</v>
      </c>
      <c r="F119" s="1895">
        <v>28</v>
      </c>
      <c r="G119" s="1895">
        <v>0</v>
      </c>
      <c r="H119" s="1895">
        <v>0</v>
      </c>
      <c r="I119" s="1895">
        <v>0</v>
      </c>
      <c r="J119" s="1895">
        <f t="shared" si="26"/>
        <v>18</v>
      </c>
      <c r="K119" s="1895">
        <f t="shared" si="27"/>
        <v>10</v>
      </c>
      <c r="L119" s="1895">
        <f t="shared" si="28"/>
        <v>28</v>
      </c>
      <c r="M119" s="1897"/>
      <c r="N119" s="1001" t="s">
        <v>819</v>
      </c>
      <c r="O119" s="3100"/>
    </row>
    <row r="120" spans="1:15" ht="25.5" customHeight="1">
      <c r="A120" s="2710"/>
      <c r="B120" s="1889" t="s">
        <v>347</v>
      </c>
      <c r="C120" s="1889"/>
      <c r="D120" s="1896">
        <v>128</v>
      </c>
      <c r="E120" s="1896">
        <v>19</v>
      </c>
      <c r="F120" s="1895">
        <v>147</v>
      </c>
      <c r="G120" s="1895">
        <v>0</v>
      </c>
      <c r="H120" s="1895">
        <v>0</v>
      </c>
      <c r="I120" s="1895">
        <v>0</v>
      </c>
      <c r="J120" s="1895">
        <f t="shared" si="26"/>
        <v>128</v>
      </c>
      <c r="K120" s="1895">
        <f t="shared" si="27"/>
        <v>19</v>
      </c>
      <c r="L120" s="1895">
        <f t="shared" si="28"/>
        <v>147</v>
      </c>
      <c r="M120" s="1897"/>
      <c r="N120" s="1001" t="s">
        <v>792</v>
      </c>
      <c r="O120" s="3100"/>
    </row>
    <row r="121" spans="1:15" ht="25.5" customHeight="1">
      <c r="A121" s="2710"/>
      <c r="B121" s="1889" t="s">
        <v>380</v>
      </c>
      <c r="C121" s="1889"/>
      <c r="D121" s="1896">
        <v>39</v>
      </c>
      <c r="E121" s="1896">
        <v>9</v>
      </c>
      <c r="F121" s="1895">
        <v>48</v>
      </c>
      <c r="G121" s="1895">
        <v>0</v>
      </c>
      <c r="H121" s="1895">
        <v>0</v>
      </c>
      <c r="I121" s="1895">
        <v>0</v>
      </c>
      <c r="J121" s="1895">
        <f t="shared" si="26"/>
        <v>39</v>
      </c>
      <c r="K121" s="1895">
        <f t="shared" si="27"/>
        <v>9</v>
      </c>
      <c r="L121" s="1895">
        <f t="shared" si="28"/>
        <v>48</v>
      </c>
      <c r="M121" s="1897"/>
      <c r="N121" s="1001" t="s">
        <v>843</v>
      </c>
      <c r="O121" s="3100"/>
    </row>
    <row r="122" spans="1:15" ht="21" customHeight="1">
      <c r="A122" s="2710"/>
      <c r="B122" s="1889" t="s">
        <v>394</v>
      </c>
      <c r="C122" s="1889"/>
      <c r="D122" s="1896">
        <v>36</v>
      </c>
      <c r="E122" s="1896">
        <v>2</v>
      </c>
      <c r="F122" s="1895">
        <v>38</v>
      </c>
      <c r="G122" s="1895">
        <v>0</v>
      </c>
      <c r="H122" s="1895">
        <v>0</v>
      </c>
      <c r="I122" s="1895">
        <v>0</v>
      </c>
      <c r="J122" s="1895">
        <f t="shared" si="26"/>
        <v>36</v>
      </c>
      <c r="K122" s="1895">
        <f t="shared" si="27"/>
        <v>2</v>
      </c>
      <c r="L122" s="1895">
        <f t="shared" si="28"/>
        <v>38</v>
      </c>
      <c r="M122" s="1897"/>
      <c r="N122" s="1001" t="s">
        <v>861</v>
      </c>
      <c r="O122" s="3100"/>
    </row>
    <row r="123" spans="1:15" ht="17.25" customHeight="1">
      <c r="A123" s="2711"/>
      <c r="B123" s="1889" t="s">
        <v>405</v>
      </c>
      <c r="C123" s="1889"/>
      <c r="D123" s="1896">
        <v>90</v>
      </c>
      <c r="E123" s="1896">
        <v>16</v>
      </c>
      <c r="F123" s="1895">
        <v>106</v>
      </c>
      <c r="G123" s="1895">
        <v>0</v>
      </c>
      <c r="H123" s="1895">
        <v>0</v>
      </c>
      <c r="I123" s="1895">
        <v>0</v>
      </c>
      <c r="J123" s="1895">
        <f t="shared" si="26"/>
        <v>90</v>
      </c>
      <c r="K123" s="1895">
        <f t="shared" si="27"/>
        <v>16</v>
      </c>
      <c r="L123" s="1895">
        <f t="shared" si="28"/>
        <v>106</v>
      </c>
      <c r="M123" s="1897"/>
      <c r="N123" s="2275" t="s">
        <v>2328</v>
      </c>
      <c r="O123" s="3101"/>
    </row>
    <row r="124" spans="1:15" ht="19.5" customHeight="1">
      <c r="A124" s="2742" t="s">
        <v>356</v>
      </c>
      <c r="B124" s="2706"/>
      <c r="C124" s="2724"/>
      <c r="D124" s="1895">
        <f>SUM(D113:D123)</f>
        <v>551</v>
      </c>
      <c r="E124" s="1895">
        <f t="shared" ref="E124:L124" si="29">SUM(E113:E123)</f>
        <v>113</v>
      </c>
      <c r="F124" s="1895">
        <f t="shared" si="29"/>
        <v>664</v>
      </c>
      <c r="G124" s="1895">
        <f t="shared" si="29"/>
        <v>0</v>
      </c>
      <c r="H124" s="1895">
        <f t="shared" si="29"/>
        <v>0</v>
      </c>
      <c r="I124" s="1895">
        <f t="shared" si="29"/>
        <v>0</v>
      </c>
      <c r="J124" s="1895">
        <f t="shared" si="29"/>
        <v>551</v>
      </c>
      <c r="K124" s="1895">
        <f t="shared" si="29"/>
        <v>113</v>
      </c>
      <c r="L124" s="2462">
        <f t="shared" si="29"/>
        <v>664</v>
      </c>
      <c r="M124" s="2706" t="s">
        <v>1024</v>
      </c>
      <c r="N124" s="2706"/>
      <c r="O124" s="2706"/>
    </row>
    <row r="125" spans="1:15" ht="28.5" customHeight="1">
      <c r="A125" s="2709" t="s">
        <v>2000</v>
      </c>
      <c r="B125" s="1476" t="s">
        <v>397</v>
      </c>
      <c r="C125" s="1630" t="s">
        <v>371</v>
      </c>
      <c r="D125" s="1499">
        <v>36</v>
      </c>
      <c r="E125" s="1499">
        <v>4</v>
      </c>
      <c r="F125" s="1499">
        <v>40</v>
      </c>
      <c r="G125" s="1499">
        <v>0</v>
      </c>
      <c r="H125" s="1499">
        <v>0</v>
      </c>
      <c r="I125" s="1499">
        <v>0</v>
      </c>
      <c r="J125" s="1499">
        <f t="shared" si="25"/>
        <v>36</v>
      </c>
      <c r="K125" s="1499">
        <f t="shared" si="24"/>
        <v>4</v>
      </c>
      <c r="L125" s="1499">
        <f t="shared" si="24"/>
        <v>40</v>
      </c>
      <c r="M125" s="1632" t="s">
        <v>860</v>
      </c>
      <c r="N125" s="108" t="s">
        <v>850</v>
      </c>
      <c r="O125" s="2934" t="s">
        <v>833</v>
      </c>
    </row>
    <row r="126" spans="1:15" ht="21" customHeight="1">
      <c r="A126" s="2710"/>
      <c r="B126" s="1476" t="s">
        <v>261</v>
      </c>
      <c r="C126" s="1630" t="s">
        <v>419</v>
      </c>
      <c r="D126" s="1499">
        <v>37</v>
      </c>
      <c r="E126" s="1499">
        <v>28</v>
      </c>
      <c r="F126" s="1499">
        <v>65</v>
      </c>
      <c r="G126" s="1499">
        <v>0</v>
      </c>
      <c r="H126" s="1499">
        <v>0</v>
      </c>
      <c r="I126" s="1499">
        <v>0</v>
      </c>
      <c r="J126" s="1499">
        <f t="shared" si="25"/>
        <v>37</v>
      </c>
      <c r="K126" s="1499">
        <f t="shared" si="24"/>
        <v>28</v>
      </c>
      <c r="L126" s="1499">
        <f t="shared" si="24"/>
        <v>65</v>
      </c>
      <c r="M126" s="1632" t="s">
        <v>845</v>
      </c>
      <c r="N126" s="1514" t="s">
        <v>703</v>
      </c>
      <c r="O126" s="2935"/>
    </row>
    <row r="127" spans="1:15" ht="25.5" customHeight="1">
      <c r="A127" s="2710"/>
      <c r="B127" s="1476" t="s">
        <v>376</v>
      </c>
      <c r="C127" s="1630" t="s">
        <v>396</v>
      </c>
      <c r="D127" s="1499">
        <v>25</v>
      </c>
      <c r="E127" s="1499">
        <v>1</v>
      </c>
      <c r="F127" s="1499">
        <v>26</v>
      </c>
      <c r="G127" s="1499">
        <v>0</v>
      </c>
      <c r="H127" s="1499">
        <v>0</v>
      </c>
      <c r="I127" s="1499">
        <v>0</v>
      </c>
      <c r="J127" s="1499">
        <f t="shared" si="25"/>
        <v>25</v>
      </c>
      <c r="K127" s="1499">
        <f t="shared" si="24"/>
        <v>1</v>
      </c>
      <c r="L127" s="1499">
        <f t="shared" si="24"/>
        <v>26</v>
      </c>
      <c r="M127" s="1632" t="s">
        <v>668</v>
      </c>
      <c r="N127" s="1514" t="s">
        <v>704</v>
      </c>
      <c r="O127" s="2935"/>
    </row>
    <row r="128" spans="1:15" ht="27.75" customHeight="1">
      <c r="A128" s="2710"/>
      <c r="B128" s="1888" t="s">
        <v>417</v>
      </c>
      <c r="C128" s="1630" t="s">
        <v>420</v>
      </c>
      <c r="D128" s="1499">
        <v>14</v>
      </c>
      <c r="E128" s="1499">
        <v>2</v>
      </c>
      <c r="F128" s="1499">
        <v>16</v>
      </c>
      <c r="G128" s="1499">
        <v>0</v>
      </c>
      <c r="H128" s="1499">
        <v>0</v>
      </c>
      <c r="I128" s="1499">
        <v>0</v>
      </c>
      <c r="J128" s="1499">
        <f t="shared" si="25"/>
        <v>14</v>
      </c>
      <c r="K128" s="1499">
        <f t="shared" si="24"/>
        <v>2</v>
      </c>
      <c r="L128" s="1499">
        <f t="shared" si="24"/>
        <v>16</v>
      </c>
      <c r="M128" s="539" t="s">
        <v>804</v>
      </c>
      <c r="N128" s="1418" t="s">
        <v>817</v>
      </c>
      <c r="O128" s="2935"/>
    </row>
    <row r="129" spans="1:15" ht="18" customHeight="1">
      <c r="A129" s="2710"/>
      <c r="B129" s="1476" t="s">
        <v>84</v>
      </c>
      <c r="C129" s="1476"/>
      <c r="D129" s="1499">
        <v>67</v>
      </c>
      <c r="E129" s="1499">
        <v>52</v>
      </c>
      <c r="F129" s="1499">
        <v>119</v>
      </c>
      <c r="G129" s="1499">
        <v>0</v>
      </c>
      <c r="H129" s="1499">
        <v>0</v>
      </c>
      <c r="I129" s="1499">
        <v>0</v>
      </c>
      <c r="J129" s="1499">
        <f t="shared" si="25"/>
        <v>67</v>
      </c>
      <c r="K129" s="1499">
        <f t="shared" si="24"/>
        <v>52</v>
      </c>
      <c r="L129" s="1499">
        <f t="shared" si="24"/>
        <v>119</v>
      </c>
      <c r="M129" s="1514"/>
      <c r="N129" s="1514" t="s">
        <v>532</v>
      </c>
      <c r="O129" s="2935"/>
    </row>
    <row r="130" spans="1:15" ht="15.75" customHeight="1">
      <c r="A130" s="2710"/>
      <c r="B130" s="1476" t="s">
        <v>421</v>
      </c>
      <c r="C130" s="1476"/>
      <c r="D130" s="1499">
        <v>77</v>
      </c>
      <c r="E130" s="1499">
        <v>44</v>
      </c>
      <c r="F130" s="1499">
        <v>121</v>
      </c>
      <c r="G130" s="1499">
        <v>0</v>
      </c>
      <c r="H130" s="1499">
        <v>0</v>
      </c>
      <c r="I130" s="1499">
        <v>0</v>
      </c>
      <c r="J130" s="1499">
        <f t="shared" si="25"/>
        <v>77</v>
      </c>
      <c r="K130" s="1499">
        <f t="shared" si="24"/>
        <v>44</v>
      </c>
      <c r="L130" s="1499">
        <f t="shared" si="24"/>
        <v>121</v>
      </c>
      <c r="M130" s="1514"/>
      <c r="N130" s="1514" t="s">
        <v>698</v>
      </c>
      <c r="O130" s="2935"/>
    </row>
    <row r="131" spans="1:15" ht="18.75" customHeight="1">
      <c r="A131" s="2710"/>
      <c r="B131" s="1476" t="s">
        <v>347</v>
      </c>
      <c r="C131" s="1476"/>
      <c r="D131" s="1499">
        <v>38</v>
      </c>
      <c r="E131" s="1499">
        <v>76</v>
      </c>
      <c r="F131" s="1499">
        <v>114</v>
      </c>
      <c r="G131" s="1499">
        <v>0</v>
      </c>
      <c r="H131" s="1499">
        <v>0</v>
      </c>
      <c r="I131" s="1499">
        <v>0</v>
      </c>
      <c r="J131" s="1499">
        <f t="shared" si="25"/>
        <v>38</v>
      </c>
      <c r="K131" s="1499">
        <f t="shared" si="24"/>
        <v>76</v>
      </c>
      <c r="L131" s="1499">
        <f t="shared" si="24"/>
        <v>114</v>
      </c>
      <c r="M131" s="1514"/>
      <c r="N131" s="108" t="s">
        <v>792</v>
      </c>
      <c r="O131" s="2935"/>
    </row>
    <row r="132" spans="1:15" ht="15" customHeight="1">
      <c r="A132" s="2710"/>
      <c r="B132" s="1476" t="s">
        <v>361</v>
      </c>
      <c r="C132" s="1476"/>
      <c r="D132" s="1499">
        <v>36</v>
      </c>
      <c r="E132" s="1499">
        <v>3</v>
      </c>
      <c r="F132" s="1499">
        <v>39</v>
      </c>
      <c r="G132" s="1499">
        <v>0</v>
      </c>
      <c r="H132" s="1499">
        <v>0</v>
      </c>
      <c r="I132" s="1499">
        <v>0</v>
      </c>
      <c r="J132" s="1499">
        <f t="shared" si="25"/>
        <v>36</v>
      </c>
      <c r="K132" s="1499">
        <f t="shared" si="24"/>
        <v>3</v>
      </c>
      <c r="L132" s="1499">
        <f t="shared" si="24"/>
        <v>39</v>
      </c>
      <c r="M132" s="1514"/>
      <c r="N132" s="108" t="s">
        <v>803</v>
      </c>
      <c r="O132" s="2935"/>
    </row>
    <row r="133" spans="1:15" ht="24.75" customHeight="1">
      <c r="A133" s="2710"/>
      <c r="B133" s="1889" t="s">
        <v>394</v>
      </c>
      <c r="C133" s="1889"/>
      <c r="D133" s="1896">
        <v>68</v>
      </c>
      <c r="E133" s="1896">
        <v>52</v>
      </c>
      <c r="F133" s="1896">
        <v>120</v>
      </c>
      <c r="G133" s="1896">
        <v>0</v>
      </c>
      <c r="H133" s="1896">
        <v>0</v>
      </c>
      <c r="I133" s="1896">
        <v>0</v>
      </c>
      <c r="J133" s="1896">
        <f t="shared" si="25"/>
        <v>68</v>
      </c>
      <c r="K133" s="1896">
        <f t="shared" si="24"/>
        <v>52</v>
      </c>
      <c r="L133" s="1896">
        <f t="shared" si="24"/>
        <v>120</v>
      </c>
      <c r="M133" s="1897"/>
      <c r="N133" s="1592" t="s">
        <v>861</v>
      </c>
      <c r="O133" s="2935"/>
    </row>
    <row r="134" spans="1:15" ht="21.75" customHeight="1" thickBot="1">
      <c r="A134" s="2728" t="s">
        <v>356</v>
      </c>
      <c r="B134" s="2728"/>
      <c r="C134" s="2728"/>
      <c r="D134" s="317">
        <f>SUM(D125:D133)</f>
        <v>398</v>
      </c>
      <c r="E134" s="317">
        <f>SUM(E125:E133)</f>
        <v>262</v>
      </c>
      <c r="F134" s="317">
        <f t="shared" ref="F134:F145" si="30">SUM(D134:E134)</f>
        <v>660</v>
      </c>
      <c r="G134" s="317">
        <v>0</v>
      </c>
      <c r="H134" s="317">
        <v>0</v>
      </c>
      <c r="I134" s="317">
        <v>0</v>
      </c>
      <c r="J134" s="317">
        <f t="shared" si="25"/>
        <v>398</v>
      </c>
      <c r="K134" s="317">
        <f t="shared" si="24"/>
        <v>262</v>
      </c>
      <c r="L134" s="317">
        <f t="shared" si="24"/>
        <v>660</v>
      </c>
      <c r="M134" s="3464" t="s">
        <v>1024</v>
      </c>
      <c r="N134" s="3464"/>
      <c r="O134" s="3464"/>
    </row>
    <row r="135" spans="1:15" ht="15.75" customHeight="1" thickTop="1">
      <c r="A135" s="1908"/>
      <c r="B135" s="1908"/>
      <c r="C135" s="1908"/>
      <c r="D135" s="1937"/>
      <c r="E135" s="1937"/>
      <c r="F135" s="1937"/>
      <c r="G135" s="1937"/>
      <c r="H135" s="1937"/>
      <c r="I135" s="1937"/>
      <c r="J135" s="1937"/>
      <c r="K135" s="1937"/>
      <c r="L135" s="1937"/>
      <c r="M135" s="1953"/>
      <c r="N135" s="1953"/>
      <c r="O135" s="1953"/>
    </row>
    <row r="136" spans="1:15" ht="9" customHeight="1">
      <c r="A136" s="1908"/>
      <c r="B136" s="1908"/>
      <c r="C136" s="1908"/>
      <c r="D136" s="1937"/>
      <c r="E136" s="1937"/>
      <c r="F136" s="1937"/>
      <c r="G136" s="1937"/>
      <c r="H136" s="1937"/>
      <c r="I136" s="1937"/>
      <c r="J136" s="1937"/>
      <c r="K136" s="1937"/>
      <c r="L136" s="1937"/>
      <c r="M136" s="1953"/>
      <c r="N136" s="1953"/>
      <c r="O136" s="1953"/>
    </row>
    <row r="137" spans="1:15" ht="19.5" customHeight="1" thickBot="1">
      <c r="A137" s="3144" t="s">
        <v>2298</v>
      </c>
      <c r="B137" s="3144"/>
      <c r="C137" s="2271"/>
      <c r="D137" s="2271"/>
      <c r="E137" s="2271"/>
      <c r="F137" s="2271"/>
      <c r="G137" s="2271"/>
      <c r="H137" s="2271"/>
      <c r="I137" s="2271"/>
      <c r="J137" s="2271"/>
      <c r="K137" s="2271"/>
      <c r="L137" s="2271"/>
      <c r="M137" s="1600"/>
      <c r="N137" s="3453" t="s">
        <v>2161</v>
      </c>
      <c r="O137" s="3453"/>
    </row>
    <row r="138" spans="1:15" ht="17.25" customHeight="1" thickTop="1">
      <c r="A138" s="3058" t="s">
        <v>311</v>
      </c>
      <c r="B138" s="3058" t="s">
        <v>54</v>
      </c>
      <c r="C138" s="3058" t="s">
        <v>55</v>
      </c>
      <c r="D138" s="3048" t="s">
        <v>45</v>
      </c>
      <c r="E138" s="3048"/>
      <c r="F138" s="3048"/>
      <c r="G138" s="3048" t="s">
        <v>46</v>
      </c>
      <c r="H138" s="3048"/>
      <c r="I138" s="3048"/>
      <c r="J138" s="3048" t="s">
        <v>47</v>
      </c>
      <c r="K138" s="3048"/>
      <c r="L138" s="3048"/>
      <c r="M138" s="3094" t="s">
        <v>503</v>
      </c>
      <c r="N138" s="3094" t="s">
        <v>509</v>
      </c>
      <c r="O138" s="3469" t="s">
        <v>808</v>
      </c>
    </row>
    <row r="139" spans="1:15" ht="17.25" customHeight="1">
      <c r="A139" s="3054"/>
      <c r="B139" s="3054"/>
      <c r="C139" s="3054"/>
      <c r="D139" s="3049" t="s">
        <v>890</v>
      </c>
      <c r="E139" s="3049"/>
      <c r="F139" s="3049"/>
      <c r="G139" s="3049" t="s">
        <v>463</v>
      </c>
      <c r="H139" s="3049"/>
      <c r="I139" s="3049"/>
      <c r="J139" s="3049" t="s">
        <v>464</v>
      </c>
      <c r="K139" s="3049"/>
      <c r="L139" s="3049"/>
      <c r="M139" s="3095"/>
      <c r="N139" s="3095"/>
      <c r="O139" s="3470"/>
    </row>
    <row r="140" spans="1:15" ht="17.25" customHeight="1">
      <c r="A140" s="3054"/>
      <c r="B140" s="3054"/>
      <c r="C140" s="3054"/>
      <c r="D140" s="1491" t="s">
        <v>931</v>
      </c>
      <c r="E140" s="1491" t="s">
        <v>932</v>
      </c>
      <c r="F140" s="1491" t="s">
        <v>954</v>
      </c>
      <c r="G140" s="1491" t="s">
        <v>931</v>
      </c>
      <c r="H140" s="1491" t="s">
        <v>932</v>
      </c>
      <c r="I140" s="1491" t="s">
        <v>954</v>
      </c>
      <c r="J140" s="1491" t="s">
        <v>931</v>
      </c>
      <c r="K140" s="1491" t="s">
        <v>932</v>
      </c>
      <c r="L140" s="1491" t="s">
        <v>954</v>
      </c>
      <c r="M140" s="3095"/>
      <c r="N140" s="3095"/>
      <c r="O140" s="3470"/>
    </row>
    <row r="141" spans="1:15" ht="15" customHeight="1" thickBot="1">
      <c r="A141" s="3059"/>
      <c r="B141" s="3059"/>
      <c r="C141" s="3059"/>
      <c r="D141" s="1492" t="s">
        <v>934</v>
      </c>
      <c r="E141" s="1492" t="s">
        <v>935</v>
      </c>
      <c r="F141" s="1492" t="s">
        <v>936</v>
      </c>
      <c r="G141" s="1492" t="s">
        <v>934</v>
      </c>
      <c r="H141" s="1492" t="s">
        <v>935</v>
      </c>
      <c r="I141" s="1492" t="s">
        <v>936</v>
      </c>
      <c r="J141" s="1492" t="s">
        <v>934</v>
      </c>
      <c r="K141" s="1492" t="s">
        <v>935</v>
      </c>
      <c r="L141" s="1492" t="s">
        <v>936</v>
      </c>
      <c r="M141" s="3096"/>
      <c r="N141" s="3096"/>
      <c r="O141" s="3471"/>
    </row>
    <row r="142" spans="1:15" ht="25.5" customHeight="1">
      <c r="A142" s="2710" t="s">
        <v>325</v>
      </c>
      <c r="B142" s="1882" t="s">
        <v>84</v>
      </c>
      <c r="C142" s="1882"/>
      <c r="D142" s="996">
        <v>103</v>
      </c>
      <c r="E142" s="996">
        <v>82</v>
      </c>
      <c r="F142" s="996">
        <v>185</v>
      </c>
      <c r="G142" s="996">
        <v>0</v>
      </c>
      <c r="H142" s="996">
        <v>0</v>
      </c>
      <c r="I142" s="996">
        <v>0</v>
      </c>
      <c r="J142" s="996">
        <f t="shared" si="25"/>
        <v>103</v>
      </c>
      <c r="K142" s="996">
        <f t="shared" si="24"/>
        <v>82</v>
      </c>
      <c r="L142" s="996">
        <f t="shared" si="24"/>
        <v>185</v>
      </c>
      <c r="M142" s="1002"/>
      <c r="N142" s="1002" t="s">
        <v>532</v>
      </c>
      <c r="O142" s="2935" t="s">
        <v>831</v>
      </c>
    </row>
    <row r="143" spans="1:15" ht="19.5" customHeight="1">
      <c r="A143" s="2710"/>
      <c r="B143" s="3472" t="s">
        <v>376</v>
      </c>
      <c r="C143" s="1476" t="s">
        <v>396</v>
      </c>
      <c r="D143" s="1499">
        <v>15</v>
      </c>
      <c r="E143" s="1499">
        <v>5</v>
      </c>
      <c r="F143" s="1499">
        <v>20</v>
      </c>
      <c r="G143" s="1499">
        <v>0</v>
      </c>
      <c r="H143" s="1499">
        <v>0</v>
      </c>
      <c r="I143" s="1499">
        <v>0</v>
      </c>
      <c r="J143" s="1499">
        <f t="shared" si="25"/>
        <v>15</v>
      </c>
      <c r="K143" s="1499">
        <f t="shared" si="24"/>
        <v>5</v>
      </c>
      <c r="L143" s="1499">
        <f t="shared" si="24"/>
        <v>20</v>
      </c>
      <c r="M143" s="108" t="s">
        <v>668</v>
      </c>
      <c r="N143" s="3467" t="s">
        <v>704</v>
      </c>
      <c r="O143" s="2935"/>
    </row>
    <row r="144" spans="1:15" ht="25.5" customHeight="1">
      <c r="A144" s="2710"/>
      <c r="B144" s="3472"/>
      <c r="C144" s="1476" t="s">
        <v>423</v>
      </c>
      <c r="D144" s="1499">
        <v>0</v>
      </c>
      <c r="E144" s="1499">
        <v>0</v>
      </c>
      <c r="F144" s="1499">
        <f t="shared" si="30"/>
        <v>0</v>
      </c>
      <c r="G144" s="1499">
        <v>0</v>
      </c>
      <c r="H144" s="1499">
        <v>0</v>
      </c>
      <c r="I144" s="1499">
        <v>0</v>
      </c>
      <c r="J144" s="1499">
        <f t="shared" si="25"/>
        <v>0</v>
      </c>
      <c r="K144" s="1499">
        <f t="shared" si="25"/>
        <v>0</v>
      </c>
      <c r="L144" s="1499">
        <f t="shared" si="25"/>
        <v>0</v>
      </c>
      <c r="M144" s="108" t="s">
        <v>862</v>
      </c>
      <c r="N144" s="3468"/>
      <c r="O144" s="2935"/>
    </row>
    <row r="145" spans="1:15" ht="19.5" customHeight="1">
      <c r="A145" s="2710"/>
      <c r="B145" s="2742" t="s">
        <v>270</v>
      </c>
      <c r="C145" s="2706"/>
      <c r="D145" s="1499">
        <f>SUM(D143:D144)</f>
        <v>15</v>
      </c>
      <c r="E145" s="1499">
        <f>SUM(E143:E144)</f>
        <v>5</v>
      </c>
      <c r="F145" s="1499">
        <f t="shared" si="30"/>
        <v>20</v>
      </c>
      <c r="G145" s="1499">
        <v>0</v>
      </c>
      <c r="H145" s="1499">
        <v>0</v>
      </c>
      <c r="I145" s="1499">
        <v>0</v>
      </c>
      <c r="J145" s="1499">
        <f t="shared" ref="J145:L150" si="31">SUM(D145,G145)</f>
        <v>15</v>
      </c>
      <c r="K145" s="1499">
        <f t="shared" si="31"/>
        <v>5</v>
      </c>
      <c r="L145" s="1499">
        <f t="shared" si="31"/>
        <v>20</v>
      </c>
      <c r="M145" s="3189" t="s">
        <v>714</v>
      </c>
      <c r="N145" s="3189"/>
      <c r="O145" s="2935"/>
    </row>
    <row r="146" spans="1:15" ht="25.5" customHeight="1">
      <c r="A146" s="2710"/>
      <c r="B146" s="2974" t="s">
        <v>397</v>
      </c>
      <c r="C146" s="1476" t="s">
        <v>371</v>
      </c>
      <c r="D146" s="1499">
        <v>20</v>
      </c>
      <c r="E146" s="1499">
        <v>2</v>
      </c>
      <c r="F146" s="1499">
        <v>22</v>
      </c>
      <c r="G146" s="1499">
        <v>0</v>
      </c>
      <c r="H146" s="1499">
        <v>0</v>
      </c>
      <c r="I146" s="1499">
        <v>0</v>
      </c>
      <c r="J146" s="1499">
        <f t="shared" si="31"/>
        <v>20</v>
      </c>
      <c r="K146" s="1499">
        <f t="shared" si="31"/>
        <v>2</v>
      </c>
      <c r="L146" s="1499">
        <f t="shared" si="31"/>
        <v>22</v>
      </c>
      <c r="M146" s="1418" t="s">
        <v>812</v>
      </c>
      <c r="N146" s="3467" t="s">
        <v>630</v>
      </c>
      <c r="O146" s="2935"/>
    </row>
    <row r="147" spans="1:15" ht="21" customHeight="1">
      <c r="A147" s="2710"/>
      <c r="B147" s="2976"/>
      <c r="C147" s="1878" t="s">
        <v>423</v>
      </c>
      <c r="D147" s="1895">
        <v>24</v>
      </c>
      <c r="E147" s="1895">
        <v>8</v>
      </c>
      <c r="F147" s="1895">
        <v>32</v>
      </c>
      <c r="G147" s="1895">
        <v>0</v>
      </c>
      <c r="H147" s="1895">
        <v>0</v>
      </c>
      <c r="I147" s="1895">
        <v>0</v>
      </c>
      <c r="J147" s="1895">
        <f t="shared" ref="J147" si="32">SUM(D147,G147)</f>
        <v>24</v>
      </c>
      <c r="K147" s="1895">
        <f t="shared" ref="K147" si="33">SUM(E147,H147)</f>
        <v>8</v>
      </c>
      <c r="L147" s="1895">
        <f t="shared" ref="L147" si="34">SUM(F147,I147)</f>
        <v>32</v>
      </c>
      <c r="M147" s="1418" t="s">
        <v>862</v>
      </c>
      <c r="N147" s="3468"/>
      <c r="O147" s="2935"/>
    </row>
    <row r="148" spans="1:15" ht="25.5" customHeight="1">
      <c r="A148" s="2710"/>
      <c r="B148" s="2742" t="s">
        <v>270</v>
      </c>
      <c r="C148" s="2706"/>
      <c r="D148" s="1895">
        <f>SUM(D146:D147)</f>
        <v>44</v>
      </c>
      <c r="E148" s="1895">
        <f t="shared" ref="E148:L148" si="35">SUM(E146:E147)</f>
        <v>10</v>
      </c>
      <c r="F148" s="1895">
        <f t="shared" si="35"/>
        <v>54</v>
      </c>
      <c r="G148" s="1895">
        <f t="shared" si="35"/>
        <v>0</v>
      </c>
      <c r="H148" s="1895">
        <f t="shared" si="35"/>
        <v>0</v>
      </c>
      <c r="I148" s="1895">
        <f t="shared" si="35"/>
        <v>0</v>
      </c>
      <c r="J148" s="1895">
        <f t="shared" si="35"/>
        <v>44</v>
      </c>
      <c r="K148" s="1895">
        <f t="shared" si="35"/>
        <v>10</v>
      </c>
      <c r="L148" s="1895">
        <f t="shared" si="35"/>
        <v>54</v>
      </c>
      <c r="M148" s="3484" t="s">
        <v>714</v>
      </c>
      <c r="N148" s="3485"/>
      <c r="O148" s="2935"/>
    </row>
    <row r="149" spans="1:15" ht="25.5" customHeight="1">
      <c r="A149" s="2710"/>
      <c r="B149" s="1474" t="s">
        <v>261</v>
      </c>
      <c r="C149" s="1476" t="s">
        <v>366</v>
      </c>
      <c r="D149" s="1499">
        <v>21</v>
      </c>
      <c r="E149" s="1499">
        <v>24</v>
      </c>
      <c r="F149" s="1499">
        <v>45</v>
      </c>
      <c r="G149" s="1499">
        <v>0</v>
      </c>
      <c r="H149" s="1499">
        <v>0</v>
      </c>
      <c r="I149" s="1499">
        <v>0</v>
      </c>
      <c r="J149" s="1499">
        <f t="shared" si="31"/>
        <v>21</v>
      </c>
      <c r="K149" s="1499">
        <f t="shared" si="31"/>
        <v>24</v>
      </c>
      <c r="L149" s="1499">
        <f t="shared" si="31"/>
        <v>45</v>
      </c>
      <c r="M149" s="1418" t="s">
        <v>845</v>
      </c>
      <c r="N149" s="1595" t="s">
        <v>703</v>
      </c>
      <c r="O149" s="2935"/>
    </row>
    <row r="150" spans="1:15" ht="21.75" customHeight="1">
      <c r="A150" s="2710"/>
      <c r="B150" s="1477" t="s">
        <v>241</v>
      </c>
      <c r="C150" s="1477"/>
      <c r="D150" s="1520">
        <v>9</v>
      </c>
      <c r="E150" s="1520">
        <v>0</v>
      </c>
      <c r="F150" s="1520">
        <v>9</v>
      </c>
      <c r="G150" s="1520">
        <v>0</v>
      </c>
      <c r="H150" s="1520">
        <v>0</v>
      </c>
      <c r="I150" s="1520">
        <v>0</v>
      </c>
      <c r="J150" s="1520">
        <f t="shared" si="31"/>
        <v>9</v>
      </c>
      <c r="K150" s="1520">
        <f t="shared" si="31"/>
        <v>0</v>
      </c>
      <c r="L150" s="1520">
        <f t="shared" si="31"/>
        <v>9</v>
      </c>
      <c r="M150" s="114"/>
      <c r="N150" s="35" t="s">
        <v>1767</v>
      </c>
      <c r="O150" s="2935"/>
    </row>
    <row r="151" spans="1:15" ht="21" customHeight="1">
      <c r="A151" s="2706" t="s">
        <v>356</v>
      </c>
      <c r="B151" s="2706"/>
      <c r="C151" s="2706"/>
      <c r="D151" s="1499">
        <f>SUM(D149:D150,D148,D145,D142)</f>
        <v>192</v>
      </c>
      <c r="E151" s="1895">
        <f t="shared" ref="E151:L151" si="36">SUM(E149:E150,E148,E145,E142)</f>
        <v>121</v>
      </c>
      <c r="F151" s="1895">
        <f t="shared" si="36"/>
        <v>313</v>
      </c>
      <c r="G151" s="1895">
        <f t="shared" si="36"/>
        <v>0</v>
      </c>
      <c r="H151" s="1895">
        <f t="shared" si="36"/>
        <v>0</v>
      </c>
      <c r="I151" s="1895">
        <f t="shared" si="36"/>
        <v>0</v>
      </c>
      <c r="J151" s="1895">
        <f t="shared" si="36"/>
        <v>192</v>
      </c>
      <c r="K151" s="1895">
        <f t="shared" si="36"/>
        <v>121</v>
      </c>
      <c r="L151" s="1895">
        <f t="shared" si="36"/>
        <v>313</v>
      </c>
      <c r="M151" s="2774" t="s">
        <v>2355</v>
      </c>
      <c r="N151" s="2774"/>
      <c r="O151" s="2774"/>
    </row>
    <row r="152" spans="1:15" ht="17.25" customHeight="1">
      <c r="A152" s="2709" t="s">
        <v>326</v>
      </c>
      <c r="B152" s="2421" t="s">
        <v>261</v>
      </c>
      <c r="C152" s="1878" t="s">
        <v>366</v>
      </c>
      <c r="D152" s="1898">
        <v>145</v>
      </c>
      <c r="E152" s="1898">
        <v>60</v>
      </c>
      <c r="F152" s="1895">
        <v>205</v>
      </c>
      <c r="G152" s="1895">
        <f>SUM(G143,G146,G149:G151)</f>
        <v>0</v>
      </c>
      <c r="H152" s="1895">
        <f>SUM(H143,H146,H149:H151)</f>
        <v>0</v>
      </c>
      <c r="I152" s="1895">
        <f>SUM(I143,I146,I149:I151)</f>
        <v>0</v>
      </c>
      <c r="J152" s="1895">
        <f>SUM(D152,G152)</f>
        <v>145</v>
      </c>
      <c r="K152" s="1895">
        <f t="shared" ref="K152:L157" si="37">SUM(E152,H152)</f>
        <v>60</v>
      </c>
      <c r="L152" s="1895">
        <f t="shared" si="37"/>
        <v>205</v>
      </c>
      <c r="M152" s="1905" t="s">
        <v>845</v>
      </c>
      <c r="N152" s="1906" t="s">
        <v>703</v>
      </c>
      <c r="O152" s="2934" t="s">
        <v>830</v>
      </c>
    </row>
    <row r="153" spans="1:15" ht="25.5" customHeight="1">
      <c r="A153" s="2710"/>
      <c r="B153" s="2421" t="s">
        <v>376</v>
      </c>
      <c r="C153" s="1878" t="s">
        <v>396</v>
      </c>
      <c r="D153" s="1898">
        <v>39</v>
      </c>
      <c r="E153" s="1895">
        <v>13</v>
      </c>
      <c r="F153" s="1895">
        <v>52</v>
      </c>
      <c r="G153" s="1895">
        <f t="shared" ref="G153:I155" si="38">SUM(G144,G149,G150:G152)</f>
        <v>0</v>
      </c>
      <c r="H153" s="1895">
        <f t="shared" si="38"/>
        <v>0</v>
      </c>
      <c r="I153" s="1895">
        <f t="shared" si="38"/>
        <v>0</v>
      </c>
      <c r="J153" s="1895">
        <f t="shared" ref="J153:L158" si="39">SUM(D153,G153)</f>
        <v>39</v>
      </c>
      <c r="K153" s="1895">
        <f t="shared" si="37"/>
        <v>13</v>
      </c>
      <c r="L153" s="1895">
        <f t="shared" si="37"/>
        <v>52</v>
      </c>
      <c r="M153" s="1905" t="s">
        <v>668</v>
      </c>
      <c r="N153" s="1906" t="s">
        <v>704</v>
      </c>
      <c r="O153" s="2935"/>
    </row>
    <row r="154" spans="1:15" ht="25.5" customHeight="1">
      <c r="A154" s="2710"/>
      <c r="B154" s="2421" t="s">
        <v>397</v>
      </c>
      <c r="C154" s="1878" t="s">
        <v>371</v>
      </c>
      <c r="D154" s="1898">
        <v>34</v>
      </c>
      <c r="E154" s="1895">
        <v>13</v>
      </c>
      <c r="F154" s="1895">
        <v>47</v>
      </c>
      <c r="G154" s="1895">
        <f t="shared" si="38"/>
        <v>0</v>
      </c>
      <c r="H154" s="1895">
        <f t="shared" si="38"/>
        <v>0</v>
      </c>
      <c r="I154" s="1895">
        <f t="shared" si="38"/>
        <v>0</v>
      </c>
      <c r="J154" s="1895">
        <f t="shared" si="39"/>
        <v>34</v>
      </c>
      <c r="K154" s="1895">
        <f t="shared" si="37"/>
        <v>13</v>
      </c>
      <c r="L154" s="1895">
        <f t="shared" si="37"/>
        <v>47</v>
      </c>
      <c r="M154" s="1905" t="s">
        <v>812</v>
      </c>
      <c r="N154" s="1906" t="s">
        <v>630</v>
      </c>
      <c r="O154" s="2935"/>
    </row>
    <row r="155" spans="1:15" ht="19.5" customHeight="1">
      <c r="A155" s="2710"/>
      <c r="B155" s="1878" t="s">
        <v>361</v>
      </c>
      <c r="C155" s="1878"/>
      <c r="D155" s="1898">
        <v>44</v>
      </c>
      <c r="E155" s="1898">
        <v>19</v>
      </c>
      <c r="F155" s="1895">
        <v>63</v>
      </c>
      <c r="G155" s="1895">
        <f t="shared" si="38"/>
        <v>0</v>
      </c>
      <c r="H155" s="1895">
        <f t="shared" si="38"/>
        <v>0</v>
      </c>
      <c r="I155" s="1895">
        <f t="shared" si="38"/>
        <v>0</v>
      </c>
      <c r="J155" s="1895">
        <f t="shared" si="39"/>
        <v>44</v>
      </c>
      <c r="K155" s="1895">
        <f t="shared" si="37"/>
        <v>19</v>
      </c>
      <c r="L155" s="1895">
        <f t="shared" si="37"/>
        <v>63</v>
      </c>
      <c r="M155" s="1904"/>
      <c r="N155" s="1906" t="s">
        <v>803</v>
      </c>
      <c r="O155" s="2935"/>
    </row>
    <row r="156" spans="1:15" ht="25.5" customHeight="1">
      <c r="A156" s="2710"/>
      <c r="B156" s="1878" t="s">
        <v>394</v>
      </c>
      <c r="C156" s="1878"/>
      <c r="D156" s="1898">
        <v>122</v>
      </c>
      <c r="E156" s="1898">
        <v>181</v>
      </c>
      <c r="F156" s="1895">
        <v>303</v>
      </c>
      <c r="G156" s="1895">
        <f t="shared" ref="G156:I157" si="40">SUM(G149,G152,G153:G155)</f>
        <v>0</v>
      </c>
      <c r="H156" s="1895">
        <f t="shared" si="40"/>
        <v>0</v>
      </c>
      <c r="I156" s="1895">
        <f t="shared" si="40"/>
        <v>0</v>
      </c>
      <c r="J156" s="1895">
        <f t="shared" si="39"/>
        <v>122</v>
      </c>
      <c r="K156" s="1895">
        <f t="shared" si="37"/>
        <v>181</v>
      </c>
      <c r="L156" s="1895">
        <f t="shared" si="37"/>
        <v>303</v>
      </c>
      <c r="M156" s="1904"/>
      <c r="N156" s="1906" t="s">
        <v>842</v>
      </c>
      <c r="O156" s="2935"/>
    </row>
    <row r="157" spans="1:15" ht="25.5" customHeight="1">
      <c r="A157" s="2710"/>
      <c r="B157" s="1878" t="s">
        <v>84</v>
      </c>
      <c r="C157" s="1878"/>
      <c r="D157" s="1898">
        <v>159</v>
      </c>
      <c r="E157" s="1898">
        <v>256</v>
      </c>
      <c r="F157" s="1895">
        <v>415</v>
      </c>
      <c r="G157" s="1895">
        <f t="shared" si="40"/>
        <v>0</v>
      </c>
      <c r="H157" s="1895">
        <f t="shared" si="40"/>
        <v>0</v>
      </c>
      <c r="I157" s="1895">
        <f t="shared" si="40"/>
        <v>0</v>
      </c>
      <c r="J157" s="1895">
        <f t="shared" si="39"/>
        <v>159</v>
      </c>
      <c r="K157" s="1895">
        <f t="shared" si="37"/>
        <v>256</v>
      </c>
      <c r="L157" s="1895">
        <f t="shared" si="37"/>
        <v>415</v>
      </c>
      <c r="M157" s="1904"/>
      <c r="N157" s="1906" t="s">
        <v>532</v>
      </c>
      <c r="O157" s="2935"/>
    </row>
    <row r="158" spans="1:15" ht="18" customHeight="1">
      <c r="A158" s="2710"/>
      <c r="B158" s="1476" t="s">
        <v>424</v>
      </c>
      <c r="C158" s="1476"/>
      <c r="D158" s="1509">
        <v>34</v>
      </c>
      <c r="E158" s="1509">
        <v>40</v>
      </c>
      <c r="F158" s="1499">
        <v>74</v>
      </c>
      <c r="G158" s="1499">
        <f>SUM(G151,G154,G155:G157)</f>
        <v>0</v>
      </c>
      <c r="H158" s="1499">
        <f>SUM(H151,H154,H155:H157)</f>
        <v>0</v>
      </c>
      <c r="I158" s="1499">
        <f>SUM(I151,I154,I155:I157)</f>
        <v>0</v>
      </c>
      <c r="J158" s="1499">
        <f t="shared" si="39"/>
        <v>34</v>
      </c>
      <c r="K158" s="1499">
        <f t="shared" si="39"/>
        <v>40</v>
      </c>
      <c r="L158" s="1499">
        <f t="shared" si="39"/>
        <v>74</v>
      </c>
      <c r="M158" s="1514"/>
      <c r="N158" s="108" t="s">
        <v>819</v>
      </c>
      <c r="O158" s="2935"/>
    </row>
    <row r="159" spans="1:15" ht="25.5" customHeight="1">
      <c r="A159" s="2710"/>
      <c r="B159" s="1479" t="s">
        <v>347</v>
      </c>
      <c r="C159" s="1479"/>
      <c r="D159" s="1000">
        <v>4</v>
      </c>
      <c r="E159" s="1000">
        <v>55</v>
      </c>
      <c r="F159" s="1499">
        <v>59</v>
      </c>
      <c r="G159" s="1499">
        <f>SUM(G152,G155,G156:G157)</f>
        <v>0</v>
      </c>
      <c r="H159" s="1499">
        <f>SUM(H152,H155,H156:H157)</f>
        <v>0</v>
      </c>
      <c r="I159" s="1499">
        <f>SUM(I152,I155,I156:I157)</f>
        <v>0</v>
      </c>
      <c r="J159" s="1499">
        <f t="shared" ref="J159:L162" si="41">SUM(D159,G159)</f>
        <v>4</v>
      </c>
      <c r="K159" s="1499">
        <f t="shared" si="41"/>
        <v>55</v>
      </c>
      <c r="L159" s="1499">
        <f t="shared" si="41"/>
        <v>59</v>
      </c>
      <c r="M159" s="251"/>
      <c r="N159" s="1002" t="s">
        <v>792</v>
      </c>
      <c r="O159" s="2935"/>
    </row>
    <row r="160" spans="1:15" ht="17.25" customHeight="1">
      <c r="A160" s="2710"/>
      <c r="B160" s="1476" t="s">
        <v>351</v>
      </c>
      <c r="C160" s="1476"/>
      <c r="D160" s="1509">
        <v>41</v>
      </c>
      <c r="E160" s="1499">
        <v>46</v>
      </c>
      <c r="F160" s="1499">
        <v>87</v>
      </c>
      <c r="G160" s="1499">
        <f t="shared" ref="G160:I161" si="42">SUM(G153,G156,G157:G157)</f>
        <v>0</v>
      </c>
      <c r="H160" s="1499">
        <f t="shared" si="42"/>
        <v>0</v>
      </c>
      <c r="I160" s="1499">
        <f t="shared" si="42"/>
        <v>0</v>
      </c>
      <c r="J160" s="1499">
        <f t="shared" si="41"/>
        <v>41</v>
      </c>
      <c r="K160" s="1499">
        <f t="shared" si="41"/>
        <v>46</v>
      </c>
      <c r="L160" s="1499">
        <f t="shared" si="41"/>
        <v>87</v>
      </c>
      <c r="M160" s="1514"/>
      <c r="N160" s="108" t="s">
        <v>482</v>
      </c>
      <c r="O160" s="2935"/>
    </row>
    <row r="161" spans="1:15" ht="25.5" customHeight="1">
      <c r="A161" s="2711"/>
      <c r="B161" s="1476" t="s">
        <v>1041</v>
      </c>
      <c r="C161" s="1476"/>
      <c r="D161" s="1509">
        <v>69</v>
      </c>
      <c r="E161" s="1499">
        <v>40</v>
      </c>
      <c r="F161" s="1499">
        <v>109</v>
      </c>
      <c r="G161" s="1925">
        <f t="shared" si="42"/>
        <v>0</v>
      </c>
      <c r="H161" s="1925">
        <f t="shared" si="42"/>
        <v>0</v>
      </c>
      <c r="I161" s="1925">
        <f t="shared" si="42"/>
        <v>0</v>
      </c>
      <c r="J161" s="1925">
        <f t="shared" ref="J161" si="43">SUM(D161,G161)</f>
        <v>69</v>
      </c>
      <c r="K161" s="1925">
        <f t="shared" ref="K161" si="44">SUM(E161,H161)</f>
        <v>40</v>
      </c>
      <c r="L161" s="1925">
        <f t="shared" ref="L161" si="45">SUM(F161,I161)</f>
        <v>109</v>
      </c>
      <c r="M161" s="1514"/>
      <c r="N161" s="108" t="s">
        <v>698</v>
      </c>
      <c r="O161" s="2936"/>
    </row>
    <row r="162" spans="1:15" ht="20.25" customHeight="1">
      <c r="A162" s="2736" t="s">
        <v>356</v>
      </c>
      <c r="B162" s="2736"/>
      <c r="C162" s="2736"/>
      <c r="D162" s="1927">
        <f t="shared" ref="D162:I162" si="46">SUM(D152,D153,D154,D155,D156,D157,D158,D159,D160,D161)</f>
        <v>691</v>
      </c>
      <c r="E162" s="1927">
        <f t="shared" si="46"/>
        <v>723</v>
      </c>
      <c r="F162" s="1927">
        <f t="shared" si="46"/>
        <v>1414</v>
      </c>
      <c r="G162" s="1927">
        <f t="shared" si="46"/>
        <v>0</v>
      </c>
      <c r="H162" s="1927">
        <f t="shared" si="46"/>
        <v>0</v>
      </c>
      <c r="I162" s="1927">
        <f t="shared" si="46"/>
        <v>0</v>
      </c>
      <c r="J162" s="1927">
        <f t="shared" si="41"/>
        <v>691</v>
      </c>
      <c r="K162" s="1927">
        <f t="shared" si="41"/>
        <v>723</v>
      </c>
      <c r="L162" s="1927">
        <f t="shared" si="41"/>
        <v>1414</v>
      </c>
      <c r="M162" s="3482" t="s">
        <v>2354</v>
      </c>
      <c r="N162" s="3482"/>
      <c r="O162" s="3482"/>
    </row>
    <row r="163" spans="1:15" ht="19.5" customHeight="1" thickBot="1">
      <c r="A163" s="2442" t="s">
        <v>1054</v>
      </c>
      <c r="B163" s="2442"/>
      <c r="C163" s="2442"/>
      <c r="D163" s="317">
        <f t="shared" ref="D163:L163" si="47">SUM(D162,D151,D134,D124,D105,D100,D85,D78,D72,D57,D25)</f>
        <v>4046</v>
      </c>
      <c r="E163" s="317">
        <f t="shared" si="47"/>
        <v>3522</v>
      </c>
      <c r="F163" s="317">
        <f t="shared" si="47"/>
        <v>7568</v>
      </c>
      <c r="G163" s="317">
        <f t="shared" si="47"/>
        <v>0</v>
      </c>
      <c r="H163" s="317">
        <f t="shared" si="47"/>
        <v>1</v>
      </c>
      <c r="I163" s="317">
        <f t="shared" si="47"/>
        <v>1</v>
      </c>
      <c r="J163" s="317">
        <f t="shared" si="47"/>
        <v>4046</v>
      </c>
      <c r="K163" s="317">
        <f t="shared" si="47"/>
        <v>3523</v>
      </c>
      <c r="L163" s="317">
        <f t="shared" si="47"/>
        <v>7569</v>
      </c>
      <c r="M163" s="3483" t="s">
        <v>1064</v>
      </c>
      <c r="N163" s="3483"/>
      <c r="O163" s="3483"/>
    </row>
    <row r="164" spans="1:15" ht="18.75" customHeight="1" thickTop="1" thickBot="1">
      <c r="A164" s="3144" t="s">
        <v>2298</v>
      </c>
      <c r="B164" s="3144"/>
      <c r="C164" s="2271"/>
      <c r="D164" s="2271"/>
      <c r="E164" s="2271"/>
      <c r="F164" s="2271"/>
      <c r="G164" s="2271"/>
      <c r="H164" s="2271"/>
      <c r="I164" s="2271"/>
      <c r="J164" s="2271"/>
      <c r="K164" s="2271"/>
      <c r="L164" s="2271"/>
      <c r="M164" s="1600"/>
      <c r="N164" s="3453" t="s">
        <v>2161</v>
      </c>
      <c r="O164" s="3453"/>
    </row>
    <row r="165" spans="1:15" ht="17.25" customHeight="1" thickTop="1">
      <c r="A165" s="3058" t="s">
        <v>311</v>
      </c>
      <c r="B165" s="3058" t="s">
        <v>54</v>
      </c>
      <c r="C165" s="3058" t="s">
        <v>55</v>
      </c>
      <c r="D165" s="3048" t="s">
        <v>45</v>
      </c>
      <c r="E165" s="3048"/>
      <c r="F165" s="3048"/>
      <c r="G165" s="3048" t="s">
        <v>46</v>
      </c>
      <c r="H165" s="3048"/>
      <c r="I165" s="3048"/>
      <c r="J165" s="3048" t="s">
        <v>47</v>
      </c>
      <c r="K165" s="3048"/>
      <c r="L165" s="3048"/>
      <c r="M165" s="3094" t="s">
        <v>503</v>
      </c>
      <c r="N165" s="3094" t="s">
        <v>509</v>
      </c>
      <c r="O165" s="3469" t="s">
        <v>808</v>
      </c>
    </row>
    <row r="166" spans="1:15" ht="17.25" customHeight="1">
      <c r="A166" s="3054"/>
      <c r="B166" s="3054"/>
      <c r="C166" s="3054"/>
      <c r="D166" s="3049" t="s">
        <v>890</v>
      </c>
      <c r="E166" s="3049"/>
      <c r="F166" s="3049"/>
      <c r="G166" s="3049" t="s">
        <v>463</v>
      </c>
      <c r="H166" s="3049"/>
      <c r="I166" s="3049"/>
      <c r="J166" s="3049" t="s">
        <v>464</v>
      </c>
      <c r="K166" s="3049"/>
      <c r="L166" s="3049"/>
      <c r="M166" s="3095"/>
      <c r="N166" s="3095"/>
      <c r="O166" s="3470"/>
    </row>
    <row r="167" spans="1:15" ht="17.25" customHeight="1">
      <c r="A167" s="3054"/>
      <c r="B167" s="3054"/>
      <c r="C167" s="3054"/>
      <c r="D167" s="1491" t="s">
        <v>931</v>
      </c>
      <c r="E167" s="1491" t="s">
        <v>932</v>
      </c>
      <c r="F167" s="1491" t="s">
        <v>954</v>
      </c>
      <c r="G167" s="1491" t="s">
        <v>931</v>
      </c>
      <c r="H167" s="1491" t="s">
        <v>932</v>
      </c>
      <c r="I167" s="1491" t="s">
        <v>954</v>
      </c>
      <c r="J167" s="1491" t="s">
        <v>931</v>
      </c>
      <c r="K167" s="1491" t="s">
        <v>932</v>
      </c>
      <c r="L167" s="1491" t="s">
        <v>954</v>
      </c>
      <c r="M167" s="3095"/>
      <c r="N167" s="3095"/>
      <c r="O167" s="3470"/>
    </row>
    <row r="168" spans="1:15" ht="17.25" customHeight="1" thickBot="1">
      <c r="A168" s="3059"/>
      <c r="B168" s="3059"/>
      <c r="C168" s="3059"/>
      <c r="D168" s="1492" t="s">
        <v>934</v>
      </c>
      <c r="E168" s="1492" t="s">
        <v>935</v>
      </c>
      <c r="F168" s="1492" t="s">
        <v>936</v>
      </c>
      <c r="G168" s="1492" t="s">
        <v>934</v>
      </c>
      <c r="H168" s="1492" t="s">
        <v>935</v>
      </c>
      <c r="I168" s="1492" t="s">
        <v>936</v>
      </c>
      <c r="J168" s="1492" t="s">
        <v>934</v>
      </c>
      <c r="K168" s="1492" t="s">
        <v>935</v>
      </c>
      <c r="L168" s="1492" t="s">
        <v>936</v>
      </c>
      <c r="M168" s="3096"/>
      <c r="N168" s="3096"/>
      <c r="O168" s="3471"/>
    </row>
    <row r="169" spans="1:15" ht="29.25" customHeight="1">
      <c r="A169" s="2710" t="s">
        <v>1042</v>
      </c>
      <c r="B169" s="1914" t="s">
        <v>1043</v>
      </c>
      <c r="C169" s="1914"/>
      <c r="D169" s="996">
        <v>4</v>
      </c>
      <c r="E169" s="996">
        <v>10</v>
      </c>
      <c r="F169" s="996">
        <v>14</v>
      </c>
      <c r="G169" s="996">
        <v>0</v>
      </c>
      <c r="H169" s="996">
        <v>0</v>
      </c>
      <c r="I169" s="996">
        <v>0</v>
      </c>
      <c r="J169" s="996">
        <f>SUM(D169,G169)</f>
        <v>4</v>
      </c>
      <c r="K169" s="996">
        <f t="shared" ref="K169:L169" si="48">SUM(E169,H169)</f>
        <v>10</v>
      </c>
      <c r="L169" s="996">
        <f t="shared" si="48"/>
        <v>14</v>
      </c>
      <c r="M169" s="251"/>
      <c r="N169" s="1002" t="s">
        <v>1785</v>
      </c>
      <c r="O169" s="2760" t="s">
        <v>1764</v>
      </c>
    </row>
    <row r="170" spans="1:15" ht="34.5" customHeight="1">
      <c r="A170" s="2710"/>
      <c r="B170" s="1476" t="s">
        <v>1044</v>
      </c>
      <c r="C170" s="1476"/>
      <c r="D170" s="1499">
        <v>10</v>
      </c>
      <c r="E170" s="1499">
        <v>2</v>
      </c>
      <c r="F170" s="1499">
        <v>12</v>
      </c>
      <c r="G170" s="1499">
        <v>0</v>
      </c>
      <c r="H170" s="1499">
        <v>0</v>
      </c>
      <c r="I170" s="1499">
        <v>0</v>
      </c>
      <c r="J170" s="1499">
        <f>SUM(D170,G170)</f>
        <v>10</v>
      </c>
      <c r="K170" s="1499">
        <f t="shared" ref="K170:L184" si="49">SUM(E170,H170)</f>
        <v>2</v>
      </c>
      <c r="L170" s="1499">
        <f t="shared" si="49"/>
        <v>12</v>
      </c>
      <c r="M170" s="1514"/>
      <c r="N170" s="108" t="s">
        <v>1786</v>
      </c>
      <c r="O170" s="2760"/>
    </row>
    <row r="171" spans="1:15" ht="19.5" customHeight="1">
      <c r="A171" s="2710"/>
      <c r="B171" s="1476" t="s">
        <v>1045</v>
      </c>
      <c r="C171" s="1476"/>
      <c r="D171" s="1499">
        <v>26</v>
      </c>
      <c r="E171" s="1499">
        <v>12</v>
      </c>
      <c r="F171" s="1499">
        <v>38</v>
      </c>
      <c r="G171" s="1499">
        <v>0</v>
      </c>
      <c r="H171" s="1499">
        <v>0</v>
      </c>
      <c r="I171" s="1499">
        <v>0</v>
      </c>
      <c r="J171" s="1499">
        <f t="shared" ref="J171:L187" si="50">SUM(D171,G171)</f>
        <v>26</v>
      </c>
      <c r="K171" s="1499">
        <f t="shared" si="49"/>
        <v>12</v>
      </c>
      <c r="L171" s="1499">
        <f t="shared" si="49"/>
        <v>38</v>
      </c>
      <c r="M171" s="1514"/>
      <c r="N171" s="108" t="s">
        <v>1787</v>
      </c>
      <c r="O171" s="2760"/>
    </row>
    <row r="172" spans="1:15" ht="30.75" customHeight="1">
      <c r="A172" s="2710"/>
      <c r="B172" s="1476" t="s">
        <v>1046</v>
      </c>
      <c r="C172" s="1476"/>
      <c r="D172" s="1499">
        <v>15</v>
      </c>
      <c r="E172" s="1499">
        <v>5</v>
      </c>
      <c r="F172" s="1499">
        <v>20</v>
      </c>
      <c r="G172" s="1499">
        <v>0</v>
      </c>
      <c r="H172" s="1499">
        <v>0</v>
      </c>
      <c r="I172" s="1499">
        <v>0</v>
      </c>
      <c r="J172" s="1499">
        <f t="shared" si="50"/>
        <v>15</v>
      </c>
      <c r="K172" s="1499">
        <f t="shared" si="49"/>
        <v>5</v>
      </c>
      <c r="L172" s="1499">
        <f t="shared" si="49"/>
        <v>20</v>
      </c>
      <c r="M172" s="1420"/>
      <c r="N172" s="1420" t="s">
        <v>1788</v>
      </c>
      <c r="O172" s="2760"/>
    </row>
    <row r="173" spans="1:15" ht="18.75" customHeight="1">
      <c r="A173" s="2710"/>
      <c r="B173" s="1476" t="s">
        <v>1047</v>
      </c>
      <c r="C173" s="1476"/>
      <c r="D173" s="1499">
        <v>8</v>
      </c>
      <c r="E173" s="1499">
        <v>4</v>
      </c>
      <c r="F173" s="1499">
        <v>12</v>
      </c>
      <c r="G173" s="1499">
        <v>0</v>
      </c>
      <c r="H173" s="1499">
        <v>0</v>
      </c>
      <c r="I173" s="1499">
        <v>0</v>
      </c>
      <c r="J173" s="1499">
        <f t="shared" si="50"/>
        <v>8</v>
      </c>
      <c r="K173" s="1499">
        <f t="shared" si="49"/>
        <v>4</v>
      </c>
      <c r="L173" s="1499">
        <f t="shared" si="49"/>
        <v>12</v>
      </c>
      <c r="M173" s="1514"/>
      <c r="N173" s="1906" t="s">
        <v>1789</v>
      </c>
      <c r="O173" s="2760"/>
    </row>
    <row r="174" spans="1:15" ht="34.5" customHeight="1">
      <c r="A174" s="2710"/>
      <c r="B174" s="1476" t="s">
        <v>1048</v>
      </c>
      <c r="C174" s="1476"/>
      <c r="D174" s="1499">
        <v>3</v>
      </c>
      <c r="E174" s="1499">
        <v>11</v>
      </c>
      <c r="F174" s="1499">
        <v>14</v>
      </c>
      <c r="G174" s="1499">
        <v>0</v>
      </c>
      <c r="H174" s="1499">
        <v>0</v>
      </c>
      <c r="I174" s="1499">
        <v>0</v>
      </c>
      <c r="J174" s="1499">
        <f t="shared" si="50"/>
        <v>3</v>
      </c>
      <c r="K174" s="1499">
        <f t="shared" si="49"/>
        <v>11</v>
      </c>
      <c r="L174" s="1499">
        <f t="shared" si="49"/>
        <v>14</v>
      </c>
      <c r="M174" s="1514"/>
      <c r="N174" s="108" t="s">
        <v>1790</v>
      </c>
      <c r="O174" s="2760"/>
    </row>
    <row r="175" spans="1:15" ht="19.5" customHeight="1">
      <c r="A175" s="2711"/>
      <c r="B175" s="1476" t="s">
        <v>1049</v>
      </c>
      <c r="C175" s="1476"/>
      <c r="D175" s="1499">
        <v>10</v>
      </c>
      <c r="E175" s="1499">
        <v>12</v>
      </c>
      <c r="F175" s="1499">
        <v>22</v>
      </c>
      <c r="G175" s="1499">
        <v>0</v>
      </c>
      <c r="H175" s="1499">
        <v>0</v>
      </c>
      <c r="I175" s="1499">
        <v>0</v>
      </c>
      <c r="J175" s="1499">
        <f t="shared" si="50"/>
        <v>10</v>
      </c>
      <c r="K175" s="1499">
        <f t="shared" si="49"/>
        <v>12</v>
      </c>
      <c r="L175" s="1499">
        <f t="shared" si="49"/>
        <v>22</v>
      </c>
      <c r="M175" s="3491" t="s">
        <v>1791</v>
      </c>
      <c r="N175" s="3492"/>
      <c r="O175" s="2761"/>
    </row>
    <row r="176" spans="1:15" ht="18" customHeight="1">
      <c r="A176" s="2706" t="s">
        <v>225</v>
      </c>
      <c r="B176" s="2706"/>
      <c r="C176" s="2706"/>
      <c r="D176" s="1499">
        <f>SUM(D169:D175)</f>
        <v>76</v>
      </c>
      <c r="E176" s="1499">
        <f t="shared" ref="E176:F176" si="51">SUM(E169:E175)</f>
        <v>56</v>
      </c>
      <c r="F176" s="1499">
        <f t="shared" si="51"/>
        <v>132</v>
      </c>
      <c r="G176" s="1499">
        <v>0</v>
      </c>
      <c r="H176" s="1499">
        <v>0</v>
      </c>
      <c r="I176" s="1499">
        <v>0</v>
      </c>
      <c r="J176" s="1499">
        <f t="shared" si="50"/>
        <v>76</v>
      </c>
      <c r="K176" s="1499">
        <f t="shared" si="49"/>
        <v>56</v>
      </c>
      <c r="L176" s="1499">
        <f t="shared" si="49"/>
        <v>132</v>
      </c>
      <c r="M176" s="2774" t="s">
        <v>2354</v>
      </c>
      <c r="N176" s="2774"/>
      <c r="O176" s="2774"/>
    </row>
    <row r="177" spans="1:15" ht="21.75" customHeight="1">
      <c r="A177" s="2741" t="s">
        <v>331</v>
      </c>
      <c r="B177" s="1476" t="s">
        <v>431</v>
      </c>
      <c r="C177" s="1476"/>
      <c r="D177" s="1499">
        <v>21</v>
      </c>
      <c r="E177" s="1499">
        <v>40</v>
      </c>
      <c r="F177" s="1499">
        <v>61</v>
      </c>
      <c r="G177" s="1499">
        <v>0</v>
      </c>
      <c r="H177" s="1499">
        <v>0</v>
      </c>
      <c r="I177" s="1499">
        <v>0</v>
      </c>
      <c r="J177" s="1499">
        <f t="shared" si="50"/>
        <v>21</v>
      </c>
      <c r="K177" s="1499">
        <f t="shared" si="49"/>
        <v>40</v>
      </c>
      <c r="L177" s="1499">
        <f t="shared" si="49"/>
        <v>61</v>
      </c>
      <c r="M177" s="3488" t="s">
        <v>873</v>
      </c>
      <c r="N177" s="3489"/>
      <c r="O177" s="3099" t="s">
        <v>867</v>
      </c>
    </row>
    <row r="178" spans="1:15" ht="27" customHeight="1">
      <c r="A178" s="2741"/>
      <c r="B178" s="1476" t="s">
        <v>432</v>
      </c>
      <c r="C178" s="1476"/>
      <c r="D178" s="1499">
        <v>12</v>
      </c>
      <c r="E178" s="1499">
        <v>17</v>
      </c>
      <c r="F178" s="1499">
        <v>29</v>
      </c>
      <c r="G178" s="1499">
        <v>0</v>
      </c>
      <c r="H178" s="1499">
        <v>0</v>
      </c>
      <c r="I178" s="1499">
        <v>0</v>
      </c>
      <c r="J178" s="1499">
        <f t="shared" si="50"/>
        <v>12</v>
      </c>
      <c r="K178" s="1499">
        <f t="shared" si="49"/>
        <v>17</v>
      </c>
      <c r="L178" s="1499">
        <f t="shared" si="49"/>
        <v>29</v>
      </c>
      <c r="M178" s="3493" t="s">
        <v>874</v>
      </c>
      <c r="N178" s="3494"/>
      <c r="O178" s="3100"/>
    </row>
    <row r="179" spans="1:15" ht="25.5" customHeight="1">
      <c r="A179" s="2741"/>
      <c r="B179" s="1476" t="s">
        <v>433</v>
      </c>
      <c r="C179" s="1476"/>
      <c r="D179" s="1499">
        <v>8</v>
      </c>
      <c r="E179" s="1499">
        <v>15</v>
      </c>
      <c r="F179" s="1499">
        <v>23</v>
      </c>
      <c r="G179" s="1499">
        <v>0</v>
      </c>
      <c r="H179" s="1499">
        <v>0</v>
      </c>
      <c r="I179" s="1499">
        <v>0</v>
      </c>
      <c r="J179" s="1499">
        <f t="shared" si="50"/>
        <v>8</v>
      </c>
      <c r="K179" s="1499">
        <f t="shared" si="49"/>
        <v>15</v>
      </c>
      <c r="L179" s="1499">
        <f t="shared" si="49"/>
        <v>23</v>
      </c>
      <c r="M179" s="1597"/>
      <c r="N179" s="1598" t="s">
        <v>875</v>
      </c>
      <c r="O179" s="3100"/>
    </row>
    <row r="180" spans="1:15" ht="25.5" customHeight="1">
      <c r="A180" s="2741"/>
      <c r="B180" s="1476" t="s">
        <v>434</v>
      </c>
      <c r="C180" s="1476"/>
      <c r="D180" s="1499">
        <v>10</v>
      </c>
      <c r="E180" s="1499">
        <v>25</v>
      </c>
      <c r="F180" s="1499">
        <v>35</v>
      </c>
      <c r="G180" s="1499">
        <v>0</v>
      </c>
      <c r="H180" s="1499">
        <v>0</v>
      </c>
      <c r="I180" s="1499">
        <v>0</v>
      </c>
      <c r="J180" s="1499">
        <f t="shared" si="50"/>
        <v>10</v>
      </c>
      <c r="K180" s="1499">
        <f t="shared" si="49"/>
        <v>25</v>
      </c>
      <c r="L180" s="1499">
        <f t="shared" si="49"/>
        <v>35</v>
      </c>
      <c r="M180" s="1597"/>
      <c r="N180" s="1598" t="s">
        <v>876</v>
      </c>
      <c r="O180" s="3100"/>
    </row>
    <row r="181" spans="1:15" ht="25.5" customHeight="1">
      <c r="A181" s="2741"/>
      <c r="B181" s="1476" t="s">
        <v>435</v>
      </c>
      <c r="C181" s="1476"/>
      <c r="D181" s="1499">
        <v>16</v>
      </c>
      <c r="E181" s="1499">
        <v>19</v>
      </c>
      <c r="F181" s="1499">
        <v>35</v>
      </c>
      <c r="G181" s="1499">
        <v>0</v>
      </c>
      <c r="H181" s="1499">
        <v>0</v>
      </c>
      <c r="I181" s="1499">
        <v>0</v>
      </c>
      <c r="J181" s="1499">
        <f t="shared" si="50"/>
        <v>16</v>
      </c>
      <c r="K181" s="1499">
        <f t="shared" si="49"/>
        <v>19</v>
      </c>
      <c r="L181" s="1499">
        <f t="shared" si="49"/>
        <v>35</v>
      </c>
      <c r="M181" s="3493" t="s">
        <v>877</v>
      </c>
      <c r="N181" s="3494"/>
      <c r="O181" s="3100"/>
    </row>
    <row r="182" spans="1:15" ht="25.5" customHeight="1">
      <c r="A182" s="2741"/>
      <c r="B182" s="1476" t="s">
        <v>436</v>
      </c>
      <c r="C182" s="1476"/>
      <c r="D182" s="1499">
        <v>21</v>
      </c>
      <c r="E182" s="1499">
        <v>21</v>
      </c>
      <c r="F182" s="1499">
        <v>42</v>
      </c>
      <c r="G182" s="1499">
        <v>0</v>
      </c>
      <c r="H182" s="1499">
        <v>0</v>
      </c>
      <c r="I182" s="1499">
        <v>0</v>
      </c>
      <c r="J182" s="1499">
        <f t="shared" si="50"/>
        <v>21</v>
      </c>
      <c r="K182" s="1499">
        <f t="shared" si="49"/>
        <v>21</v>
      </c>
      <c r="L182" s="1499">
        <f t="shared" si="49"/>
        <v>42</v>
      </c>
      <c r="M182" s="3493" t="s">
        <v>878</v>
      </c>
      <c r="N182" s="3494"/>
      <c r="O182" s="3100"/>
    </row>
    <row r="183" spans="1:15" ht="25.5" customHeight="1">
      <c r="A183" s="2741"/>
      <c r="B183" s="1476" t="s">
        <v>437</v>
      </c>
      <c r="C183" s="1476"/>
      <c r="D183" s="1499">
        <v>10</v>
      </c>
      <c r="E183" s="1499">
        <v>14</v>
      </c>
      <c r="F183" s="1499">
        <v>24</v>
      </c>
      <c r="G183" s="1499">
        <v>0</v>
      </c>
      <c r="H183" s="1499">
        <v>0</v>
      </c>
      <c r="I183" s="1499">
        <v>0</v>
      </c>
      <c r="J183" s="1499">
        <f t="shared" si="50"/>
        <v>10</v>
      </c>
      <c r="K183" s="1499">
        <f t="shared" si="49"/>
        <v>14</v>
      </c>
      <c r="L183" s="1499">
        <f t="shared" si="49"/>
        <v>24</v>
      </c>
      <c r="M183" s="1490"/>
      <c r="N183" s="1598" t="s">
        <v>795</v>
      </c>
      <c r="O183" s="3101"/>
    </row>
    <row r="184" spans="1:15" ht="21.75" customHeight="1">
      <c r="A184" s="2706" t="s">
        <v>225</v>
      </c>
      <c r="B184" s="2706"/>
      <c r="C184" s="2706"/>
      <c r="D184" s="1499">
        <f>SUM(D177:D183)</f>
        <v>98</v>
      </c>
      <c r="E184" s="1499">
        <f t="shared" ref="E184:F184" si="52">SUM(E177:E183)</f>
        <v>151</v>
      </c>
      <c r="F184" s="1499">
        <f t="shared" si="52"/>
        <v>249</v>
      </c>
      <c r="G184" s="1499">
        <v>0</v>
      </c>
      <c r="H184" s="1499">
        <v>0</v>
      </c>
      <c r="I184" s="1499">
        <v>0</v>
      </c>
      <c r="J184" s="1499">
        <f t="shared" si="50"/>
        <v>98</v>
      </c>
      <c r="K184" s="1499">
        <f t="shared" si="49"/>
        <v>151</v>
      </c>
      <c r="L184" s="1499">
        <f t="shared" si="49"/>
        <v>249</v>
      </c>
      <c r="M184" s="3490" t="s">
        <v>2348</v>
      </c>
      <c r="N184" s="3490"/>
      <c r="O184" s="3490"/>
    </row>
    <row r="185" spans="1:15" ht="33.75" customHeight="1">
      <c r="A185" s="2709" t="s">
        <v>332</v>
      </c>
      <c r="B185" s="2974" t="s">
        <v>104</v>
      </c>
      <c r="C185" s="1476" t="s">
        <v>1050</v>
      </c>
      <c r="D185" s="1499">
        <v>7</v>
      </c>
      <c r="E185" s="1499">
        <v>10</v>
      </c>
      <c r="F185" s="1499">
        <v>17</v>
      </c>
      <c r="G185" s="1499">
        <v>0</v>
      </c>
      <c r="H185" s="1499">
        <v>0</v>
      </c>
      <c r="I185" s="1499">
        <v>0</v>
      </c>
      <c r="J185" s="1499">
        <f t="shared" si="50"/>
        <v>7</v>
      </c>
      <c r="K185" s="1499">
        <f t="shared" si="50"/>
        <v>10</v>
      </c>
      <c r="L185" s="1499">
        <f t="shared" si="50"/>
        <v>17</v>
      </c>
      <c r="M185" s="1523" t="s">
        <v>1773</v>
      </c>
      <c r="N185" s="3486" t="s">
        <v>879</v>
      </c>
      <c r="O185" s="2934" t="s">
        <v>868</v>
      </c>
    </row>
    <row r="186" spans="1:15" ht="30.75" customHeight="1">
      <c r="A186" s="2710"/>
      <c r="B186" s="2975"/>
      <c r="C186" s="1921" t="s">
        <v>1051</v>
      </c>
      <c r="D186" s="1927">
        <v>10</v>
      </c>
      <c r="E186" s="1927">
        <v>9</v>
      </c>
      <c r="F186" s="1927">
        <v>19</v>
      </c>
      <c r="G186" s="1927">
        <v>0</v>
      </c>
      <c r="H186" s="1927">
        <v>0</v>
      </c>
      <c r="I186" s="1927">
        <v>0</v>
      </c>
      <c r="J186" s="1927">
        <f t="shared" si="50"/>
        <v>10</v>
      </c>
      <c r="K186" s="1927">
        <f t="shared" si="50"/>
        <v>9</v>
      </c>
      <c r="L186" s="1927">
        <f t="shared" si="50"/>
        <v>19</v>
      </c>
      <c r="M186" s="1972" t="s">
        <v>1774</v>
      </c>
      <c r="N186" s="3487"/>
      <c r="O186" s="2935"/>
    </row>
    <row r="187" spans="1:15" ht="24.75" customHeight="1" thickBot="1">
      <c r="A187" s="2728" t="s">
        <v>270</v>
      </c>
      <c r="B187" s="2728"/>
      <c r="C187" s="2728"/>
      <c r="D187" s="317">
        <f>SUM(D185:D186)</f>
        <v>17</v>
      </c>
      <c r="E187" s="317">
        <f t="shared" ref="E187:F187" si="53">SUM(E185:E186)</f>
        <v>19</v>
      </c>
      <c r="F187" s="317">
        <f t="shared" si="53"/>
        <v>36</v>
      </c>
      <c r="G187" s="317">
        <v>0</v>
      </c>
      <c r="H187" s="317">
        <v>0</v>
      </c>
      <c r="I187" s="317">
        <v>0</v>
      </c>
      <c r="J187" s="317">
        <f t="shared" si="50"/>
        <v>17</v>
      </c>
      <c r="K187" s="317">
        <f t="shared" si="50"/>
        <v>19</v>
      </c>
      <c r="L187" s="317">
        <f t="shared" si="50"/>
        <v>36</v>
      </c>
      <c r="M187" s="3170" t="s">
        <v>2349</v>
      </c>
      <c r="N187" s="3170"/>
      <c r="O187" s="3170"/>
    </row>
    <row r="188" spans="1:15" ht="20.25" customHeight="1" thickTop="1" thickBot="1">
      <c r="A188" s="3144" t="s">
        <v>2298</v>
      </c>
      <c r="B188" s="3144"/>
      <c r="C188" s="2271"/>
      <c r="D188" s="2271"/>
      <c r="E188" s="2271"/>
      <c r="F188" s="2271"/>
      <c r="G188" s="2271"/>
      <c r="H188" s="2271"/>
      <c r="I188" s="2271"/>
      <c r="J188" s="2271"/>
      <c r="K188" s="2271"/>
      <c r="L188" s="2271"/>
      <c r="M188" s="1600"/>
      <c r="N188" s="3453" t="s">
        <v>2161</v>
      </c>
      <c r="O188" s="3453"/>
    </row>
    <row r="189" spans="1:15" ht="20.25" customHeight="1" thickTop="1">
      <c r="A189" s="3454" t="s">
        <v>311</v>
      </c>
      <c r="B189" s="3454" t="s">
        <v>54</v>
      </c>
      <c r="C189" s="3454" t="s">
        <v>55</v>
      </c>
      <c r="D189" s="3048" t="s">
        <v>45</v>
      </c>
      <c r="E189" s="3048"/>
      <c r="F189" s="3048"/>
      <c r="G189" s="3048" t="s">
        <v>46</v>
      </c>
      <c r="H189" s="3048"/>
      <c r="I189" s="3048"/>
      <c r="J189" s="3048" t="s">
        <v>47</v>
      </c>
      <c r="K189" s="3048"/>
      <c r="L189" s="3048"/>
      <c r="M189" s="3457" t="s">
        <v>503</v>
      </c>
      <c r="N189" s="3457" t="s">
        <v>509</v>
      </c>
      <c r="O189" s="3498" t="s">
        <v>808</v>
      </c>
    </row>
    <row r="190" spans="1:15" ht="20.25" customHeight="1">
      <c r="A190" s="3455"/>
      <c r="B190" s="3455"/>
      <c r="C190" s="3455"/>
      <c r="D190" s="3049" t="s">
        <v>890</v>
      </c>
      <c r="E190" s="3049"/>
      <c r="F190" s="3049"/>
      <c r="G190" s="3049" t="s">
        <v>463</v>
      </c>
      <c r="H190" s="3049"/>
      <c r="I190" s="3049"/>
      <c r="J190" s="3049" t="s">
        <v>464</v>
      </c>
      <c r="K190" s="3049"/>
      <c r="L190" s="3049"/>
      <c r="M190" s="3458"/>
      <c r="N190" s="3458"/>
      <c r="O190" s="3499"/>
    </row>
    <row r="191" spans="1:15" ht="20.25" customHeight="1">
      <c r="A191" s="3455"/>
      <c r="B191" s="3455"/>
      <c r="C191" s="3455"/>
      <c r="D191" s="1491" t="s">
        <v>931</v>
      </c>
      <c r="E191" s="1491" t="s">
        <v>932</v>
      </c>
      <c r="F191" s="1491" t="s">
        <v>954</v>
      </c>
      <c r="G191" s="1491" t="s">
        <v>931</v>
      </c>
      <c r="H191" s="1491" t="s">
        <v>932</v>
      </c>
      <c r="I191" s="1491" t="s">
        <v>954</v>
      </c>
      <c r="J191" s="1491" t="s">
        <v>931</v>
      </c>
      <c r="K191" s="1491" t="s">
        <v>932</v>
      </c>
      <c r="L191" s="1491" t="s">
        <v>954</v>
      </c>
      <c r="M191" s="3458"/>
      <c r="N191" s="3458"/>
      <c r="O191" s="3499"/>
    </row>
    <row r="192" spans="1:15" ht="20.25" customHeight="1" thickBot="1">
      <c r="A192" s="3456"/>
      <c r="B192" s="3456"/>
      <c r="C192" s="3456"/>
      <c r="D192" s="1492" t="s">
        <v>934</v>
      </c>
      <c r="E192" s="1492" t="s">
        <v>935</v>
      </c>
      <c r="F192" s="1492" t="s">
        <v>936</v>
      </c>
      <c r="G192" s="1492" t="s">
        <v>934</v>
      </c>
      <c r="H192" s="1492" t="s">
        <v>935</v>
      </c>
      <c r="I192" s="1492" t="s">
        <v>936</v>
      </c>
      <c r="J192" s="1492" t="s">
        <v>934</v>
      </c>
      <c r="K192" s="1492" t="s">
        <v>935</v>
      </c>
      <c r="L192" s="1492" t="s">
        <v>936</v>
      </c>
      <c r="M192" s="3459"/>
      <c r="N192" s="3459"/>
      <c r="O192" s="3500"/>
    </row>
    <row r="193" spans="1:15" ht="24.75" customHeight="1">
      <c r="A193" s="2747" t="s">
        <v>332</v>
      </c>
      <c r="B193" s="1479" t="s">
        <v>1052</v>
      </c>
      <c r="C193" s="1476"/>
      <c r="D193" s="1499">
        <v>25</v>
      </c>
      <c r="E193" s="1499">
        <v>17</v>
      </c>
      <c r="F193" s="1499">
        <v>42</v>
      </c>
      <c r="G193" s="1499">
        <v>0</v>
      </c>
      <c r="H193" s="1499">
        <v>0</v>
      </c>
      <c r="I193" s="1499">
        <v>0</v>
      </c>
      <c r="J193" s="1499">
        <f>SUM(D193,G193)</f>
        <v>25</v>
      </c>
      <c r="K193" s="1499">
        <f t="shared" ref="K193:L199" si="54">SUM(E193,H193)</f>
        <v>17</v>
      </c>
      <c r="L193" s="1499">
        <f t="shared" si="54"/>
        <v>42</v>
      </c>
      <c r="M193" s="269"/>
      <c r="N193" s="1601" t="s">
        <v>1768</v>
      </c>
      <c r="O193" s="3312" t="s">
        <v>868</v>
      </c>
    </row>
    <row r="194" spans="1:15" ht="24.75" customHeight="1">
      <c r="A194" s="2711"/>
      <c r="B194" s="1476" t="s">
        <v>1053</v>
      </c>
      <c r="C194" s="1476"/>
      <c r="D194" s="1499">
        <v>28</v>
      </c>
      <c r="E194" s="1499">
        <v>7</v>
      </c>
      <c r="F194" s="1499">
        <v>35</v>
      </c>
      <c r="G194" s="1499">
        <v>0</v>
      </c>
      <c r="H194" s="1499">
        <v>0</v>
      </c>
      <c r="I194" s="1499">
        <v>0</v>
      </c>
      <c r="J194" s="1499">
        <f t="shared" ref="J194:J199" si="55">SUM(D194,G194)</f>
        <v>28</v>
      </c>
      <c r="K194" s="1499">
        <f t="shared" si="54"/>
        <v>7</v>
      </c>
      <c r="L194" s="1499">
        <f t="shared" si="54"/>
        <v>35</v>
      </c>
      <c r="M194" s="254"/>
      <c r="N194" s="1528" t="s">
        <v>1769</v>
      </c>
      <c r="O194" s="2936"/>
    </row>
    <row r="195" spans="1:15" ht="24.75" customHeight="1">
      <c r="A195" s="2736" t="s">
        <v>225</v>
      </c>
      <c r="B195" s="2706"/>
      <c r="C195" s="2706"/>
      <c r="D195" s="1499">
        <f>SUM(D187,D193:D194)</f>
        <v>70</v>
      </c>
      <c r="E195" s="1499">
        <f>SUM(E187,E193:E194)</f>
        <v>43</v>
      </c>
      <c r="F195" s="1499">
        <f t="shared" ref="F195" si="56">SUM(D195:E195)</f>
        <v>113</v>
      </c>
      <c r="G195" s="1499">
        <v>0</v>
      </c>
      <c r="H195" s="1499">
        <v>0</v>
      </c>
      <c r="I195" s="1499">
        <v>0</v>
      </c>
      <c r="J195" s="1499">
        <f t="shared" si="55"/>
        <v>70</v>
      </c>
      <c r="K195" s="1499">
        <f t="shared" si="54"/>
        <v>43</v>
      </c>
      <c r="L195" s="1499">
        <f t="shared" si="54"/>
        <v>113</v>
      </c>
      <c r="M195" s="3387" t="s">
        <v>2348</v>
      </c>
      <c r="N195" s="3387"/>
      <c r="O195" s="3495"/>
    </row>
    <row r="196" spans="1:15" ht="36" customHeight="1">
      <c r="A196" s="2709" t="s">
        <v>333</v>
      </c>
      <c r="B196" s="1476" t="s">
        <v>1109</v>
      </c>
      <c r="C196" s="1476"/>
      <c r="D196" s="1499">
        <v>73</v>
      </c>
      <c r="E196" s="1499">
        <v>95</v>
      </c>
      <c r="F196" s="1499">
        <v>168</v>
      </c>
      <c r="G196" s="1499">
        <v>0</v>
      </c>
      <c r="H196" s="1499">
        <v>0</v>
      </c>
      <c r="I196" s="1499">
        <v>0</v>
      </c>
      <c r="J196" s="1499">
        <f t="shared" si="55"/>
        <v>73</v>
      </c>
      <c r="K196" s="1499">
        <f t="shared" si="54"/>
        <v>95</v>
      </c>
      <c r="L196" s="1499">
        <f t="shared" si="54"/>
        <v>168</v>
      </c>
      <c r="M196" s="1490"/>
      <c r="N196" s="647" t="s">
        <v>880</v>
      </c>
      <c r="O196" s="3099" t="s">
        <v>869</v>
      </c>
    </row>
    <row r="197" spans="1:15" ht="38.25" customHeight="1">
      <c r="A197" s="2710"/>
      <c r="B197" s="1476" t="s">
        <v>438</v>
      </c>
      <c r="C197" s="1476"/>
      <c r="D197" s="1499">
        <v>54</v>
      </c>
      <c r="E197" s="1499">
        <v>54</v>
      </c>
      <c r="F197" s="1499">
        <v>108</v>
      </c>
      <c r="G197" s="1499">
        <v>0</v>
      </c>
      <c r="H197" s="1499">
        <v>0</v>
      </c>
      <c r="I197" s="1499">
        <v>0</v>
      </c>
      <c r="J197" s="1499">
        <f t="shared" si="55"/>
        <v>54</v>
      </c>
      <c r="K197" s="1499">
        <f t="shared" si="54"/>
        <v>54</v>
      </c>
      <c r="L197" s="1499">
        <f t="shared" si="54"/>
        <v>108</v>
      </c>
      <c r="M197" s="1490"/>
      <c r="N197" s="647" t="s">
        <v>881</v>
      </c>
      <c r="O197" s="3100"/>
    </row>
    <row r="198" spans="1:15" ht="34.5" customHeight="1">
      <c r="A198" s="2710"/>
      <c r="B198" s="1476" t="s">
        <v>439</v>
      </c>
      <c r="C198" s="1476"/>
      <c r="D198" s="1499">
        <v>26</v>
      </c>
      <c r="E198" s="1499">
        <v>38</v>
      </c>
      <c r="F198" s="1499">
        <v>64</v>
      </c>
      <c r="G198" s="1499">
        <v>0</v>
      </c>
      <c r="H198" s="1499">
        <v>0</v>
      </c>
      <c r="I198" s="1499">
        <v>0</v>
      </c>
      <c r="J198" s="1499">
        <f t="shared" si="55"/>
        <v>26</v>
      </c>
      <c r="K198" s="1499">
        <f t="shared" si="54"/>
        <v>38</v>
      </c>
      <c r="L198" s="1499">
        <f t="shared" si="54"/>
        <v>64</v>
      </c>
      <c r="M198" s="1490"/>
      <c r="N198" s="647" t="s">
        <v>882</v>
      </c>
      <c r="O198" s="3100"/>
    </row>
    <row r="199" spans="1:15" ht="38.25" customHeight="1">
      <c r="A199" s="2711"/>
      <c r="B199" s="1493" t="s">
        <v>440</v>
      </c>
      <c r="C199" s="1493"/>
      <c r="D199" s="1503">
        <v>30</v>
      </c>
      <c r="E199" s="1503">
        <v>33</v>
      </c>
      <c r="F199" s="1503">
        <v>63</v>
      </c>
      <c r="G199" s="1503">
        <v>0</v>
      </c>
      <c r="H199" s="1503">
        <v>0</v>
      </c>
      <c r="I199" s="1503">
        <v>0</v>
      </c>
      <c r="J199" s="1503">
        <f t="shared" si="55"/>
        <v>30</v>
      </c>
      <c r="K199" s="1503">
        <f t="shared" si="54"/>
        <v>33</v>
      </c>
      <c r="L199" s="1503">
        <f t="shared" si="54"/>
        <v>63</v>
      </c>
      <c r="M199" s="1508"/>
      <c r="N199" s="648" t="s">
        <v>883</v>
      </c>
      <c r="O199" s="3101"/>
    </row>
    <row r="200" spans="1:15" ht="31.5" customHeight="1">
      <c r="A200" s="2736" t="s">
        <v>225</v>
      </c>
      <c r="B200" s="2736"/>
      <c r="C200" s="2736"/>
      <c r="D200" s="1503">
        <f>SUM(D196:D199)</f>
        <v>183</v>
      </c>
      <c r="E200" s="1503">
        <f t="shared" ref="E200:L200" si="57">SUM(E196:E199)</f>
        <v>220</v>
      </c>
      <c r="F200" s="1503">
        <f t="shared" si="57"/>
        <v>403</v>
      </c>
      <c r="G200" s="1503">
        <f t="shared" si="57"/>
        <v>0</v>
      </c>
      <c r="H200" s="1503">
        <f t="shared" si="57"/>
        <v>0</v>
      </c>
      <c r="I200" s="1503">
        <f t="shared" si="57"/>
        <v>0</v>
      </c>
      <c r="J200" s="1503">
        <f t="shared" si="57"/>
        <v>183</v>
      </c>
      <c r="K200" s="1503">
        <f t="shared" si="57"/>
        <v>220</v>
      </c>
      <c r="L200" s="1503">
        <f t="shared" si="57"/>
        <v>403</v>
      </c>
      <c r="M200" s="3387" t="s">
        <v>2348</v>
      </c>
      <c r="N200" s="3387"/>
      <c r="O200" s="3387"/>
    </row>
    <row r="201" spans="1:15" ht="29.25" customHeight="1">
      <c r="A201" s="2709" t="s">
        <v>442</v>
      </c>
      <c r="B201" s="1476" t="s">
        <v>139</v>
      </c>
      <c r="C201" s="1476"/>
      <c r="D201" s="1499">
        <v>8</v>
      </c>
      <c r="E201" s="1499">
        <v>12</v>
      </c>
      <c r="F201" s="1499">
        <v>20</v>
      </c>
      <c r="G201" s="1499">
        <v>0</v>
      </c>
      <c r="H201" s="1499">
        <v>0</v>
      </c>
      <c r="I201" s="1499">
        <v>0</v>
      </c>
      <c r="J201" s="1499">
        <f>SUM(D201,G201)</f>
        <v>8</v>
      </c>
      <c r="K201" s="1499">
        <f t="shared" ref="K201:L202" si="58">SUM(E201,H201)</f>
        <v>12</v>
      </c>
      <c r="L201" s="1499">
        <f t="shared" si="58"/>
        <v>20</v>
      </c>
      <c r="M201" s="50"/>
      <c r="N201" s="1007" t="s">
        <v>570</v>
      </c>
      <c r="O201" s="3099" t="s">
        <v>870</v>
      </c>
    </row>
    <row r="202" spans="1:15" ht="34.5" customHeight="1">
      <c r="A202" s="2711"/>
      <c r="B202" s="1476" t="s">
        <v>443</v>
      </c>
      <c r="C202" s="1476"/>
      <c r="D202" s="1499">
        <v>34</v>
      </c>
      <c r="E202" s="1499">
        <v>21</v>
      </c>
      <c r="F202" s="1499">
        <v>55</v>
      </c>
      <c r="G202" s="1499">
        <v>0</v>
      </c>
      <c r="H202" s="1499">
        <v>0</v>
      </c>
      <c r="I202" s="1499">
        <v>0</v>
      </c>
      <c r="J202" s="1499">
        <f>SUM(D202,G202)</f>
        <v>34</v>
      </c>
      <c r="K202" s="1499">
        <f t="shared" si="58"/>
        <v>21</v>
      </c>
      <c r="L202" s="1499">
        <f t="shared" si="58"/>
        <v>55</v>
      </c>
      <c r="M202" s="1490"/>
      <c r="N202" s="645" t="s">
        <v>884</v>
      </c>
      <c r="O202" s="3101"/>
    </row>
    <row r="203" spans="1:15" ht="32.25" customHeight="1">
      <c r="A203" s="2706" t="s">
        <v>225</v>
      </c>
      <c r="B203" s="2706"/>
      <c r="C203" s="2706"/>
      <c r="D203" s="1499">
        <f>SUM(D201:D202)</f>
        <v>42</v>
      </c>
      <c r="E203" s="1499">
        <f t="shared" ref="E203:L203" si="59">SUM(E201:E202)</f>
        <v>33</v>
      </c>
      <c r="F203" s="1499">
        <f t="shared" si="59"/>
        <v>75</v>
      </c>
      <c r="G203" s="1499">
        <f t="shared" si="59"/>
        <v>0</v>
      </c>
      <c r="H203" s="1499">
        <f t="shared" si="59"/>
        <v>0</v>
      </c>
      <c r="I203" s="1499">
        <f t="shared" si="59"/>
        <v>0</v>
      </c>
      <c r="J203" s="1499">
        <f t="shared" si="59"/>
        <v>42</v>
      </c>
      <c r="K203" s="1499">
        <f t="shared" si="59"/>
        <v>33</v>
      </c>
      <c r="L203" s="1499">
        <f t="shared" si="59"/>
        <v>75</v>
      </c>
      <c r="M203" s="3387" t="s">
        <v>2348</v>
      </c>
      <c r="N203" s="3387"/>
      <c r="O203" s="3387"/>
    </row>
    <row r="204" spans="1:15" ht="33" customHeight="1">
      <c r="A204" s="3120" t="s">
        <v>338</v>
      </c>
      <c r="B204" s="3120"/>
      <c r="C204" s="3120"/>
      <c r="D204" s="1503">
        <f t="shared" ref="D204:L204" si="60">SUM(D203,D200,D195,D184,D176)</f>
        <v>469</v>
      </c>
      <c r="E204" s="1503">
        <f t="shared" si="60"/>
        <v>503</v>
      </c>
      <c r="F204" s="1503">
        <f t="shared" si="60"/>
        <v>972</v>
      </c>
      <c r="G204" s="1503">
        <f t="shared" si="60"/>
        <v>0</v>
      </c>
      <c r="H204" s="1503">
        <f t="shared" si="60"/>
        <v>0</v>
      </c>
      <c r="I204" s="1503">
        <f t="shared" si="60"/>
        <v>0</v>
      </c>
      <c r="J204" s="1503">
        <f t="shared" si="60"/>
        <v>469</v>
      </c>
      <c r="K204" s="1503">
        <f t="shared" si="60"/>
        <v>503</v>
      </c>
      <c r="L204" s="1503">
        <f t="shared" si="60"/>
        <v>972</v>
      </c>
      <c r="M204" s="3496" t="s">
        <v>895</v>
      </c>
      <c r="N204" s="3496"/>
      <c r="O204" s="3496"/>
    </row>
    <row r="205" spans="1:15" ht="33" customHeight="1" thickBot="1">
      <c r="A205" s="2971" t="s">
        <v>453</v>
      </c>
      <c r="B205" s="2971"/>
      <c r="C205" s="2971"/>
      <c r="D205" s="317">
        <f t="shared" ref="D205:L205" si="61">SUM(D204,D163)</f>
        <v>4515</v>
      </c>
      <c r="E205" s="317">
        <f t="shared" si="61"/>
        <v>4025</v>
      </c>
      <c r="F205" s="317">
        <f t="shared" si="61"/>
        <v>8540</v>
      </c>
      <c r="G205" s="317">
        <f t="shared" si="61"/>
        <v>0</v>
      </c>
      <c r="H205" s="317">
        <f t="shared" si="61"/>
        <v>1</v>
      </c>
      <c r="I205" s="317">
        <f t="shared" si="61"/>
        <v>1</v>
      </c>
      <c r="J205" s="317">
        <f t="shared" si="61"/>
        <v>4515</v>
      </c>
      <c r="K205" s="317">
        <f t="shared" si="61"/>
        <v>4026</v>
      </c>
      <c r="L205" s="317">
        <f t="shared" si="61"/>
        <v>8541</v>
      </c>
      <c r="M205" s="3497" t="s">
        <v>2343</v>
      </c>
      <c r="N205" s="3497"/>
      <c r="O205" s="3497"/>
    </row>
    <row r="206" spans="1:15" ht="18.75" customHeight="1" thickTop="1">
      <c r="A206" s="1477"/>
      <c r="B206" s="1477"/>
      <c r="C206" s="1477"/>
      <c r="D206" s="1477"/>
      <c r="E206" s="1477"/>
      <c r="F206" s="1477"/>
      <c r="G206" s="1477"/>
      <c r="H206" s="1477"/>
      <c r="I206" s="1477"/>
      <c r="J206" s="1477"/>
      <c r="K206" s="1477"/>
      <c r="L206" s="1522"/>
      <c r="M206" s="1522"/>
      <c r="N206" s="1522"/>
      <c r="O206" s="1522"/>
    </row>
    <row r="207" spans="1:15" ht="18.75" customHeight="1">
      <c r="A207" s="1477"/>
      <c r="B207" s="1477"/>
      <c r="C207" s="1477"/>
      <c r="D207" s="1477"/>
      <c r="E207" s="1477"/>
      <c r="F207" s="1477"/>
      <c r="G207" s="1477"/>
      <c r="H207" s="1477"/>
      <c r="I207" s="1477"/>
      <c r="J207" s="1477"/>
      <c r="K207" s="1477"/>
      <c r="L207" s="1522"/>
      <c r="M207" s="1522"/>
      <c r="N207" s="1522"/>
      <c r="O207" s="1522"/>
    </row>
    <row r="208" spans="1:15" ht="18.75" customHeight="1">
      <c r="A208" s="1477"/>
      <c r="B208" s="1477"/>
      <c r="C208" s="1477"/>
      <c r="D208" s="1477"/>
      <c r="E208" s="1477"/>
      <c r="F208" s="1477"/>
      <c r="G208" s="1477"/>
      <c r="H208" s="1477"/>
      <c r="I208" s="1477"/>
      <c r="J208" s="1477"/>
      <c r="K208" s="1477"/>
      <c r="L208" s="1522"/>
      <c r="M208" s="1522"/>
      <c r="N208" s="1522"/>
      <c r="O208" s="1522"/>
    </row>
    <row r="209" spans="1:15" ht="18.75" customHeight="1">
      <c r="A209" s="1477"/>
      <c r="B209" s="1477"/>
      <c r="C209" s="1477"/>
      <c r="D209" s="1477"/>
      <c r="E209" s="1477"/>
      <c r="F209" s="1477"/>
      <c r="G209" s="1477"/>
      <c r="H209" s="1477"/>
      <c r="I209" s="1477"/>
      <c r="J209" s="1477"/>
      <c r="K209" s="1477"/>
      <c r="L209" s="1522"/>
      <c r="M209" s="1522"/>
      <c r="N209" s="1522"/>
      <c r="O209" s="1522"/>
    </row>
    <row r="210" spans="1:15" ht="18.75" customHeight="1">
      <c r="A210" s="1477"/>
      <c r="B210" s="1477"/>
      <c r="C210" s="1477"/>
      <c r="D210" s="1477"/>
      <c r="E210" s="1477"/>
      <c r="F210" s="1477"/>
      <c r="G210" s="1477"/>
      <c r="H210" s="1477"/>
      <c r="I210" s="1477"/>
      <c r="J210" s="1477"/>
      <c r="K210" s="1477"/>
      <c r="L210" s="1522"/>
      <c r="M210" s="1522"/>
      <c r="N210" s="1522"/>
      <c r="O210" s="1522"/>
    </row>
    <row r="211" spans="1:15" ht="18.75" customHeight="1" thickBot="1">
      <c r="A211" s="3144" t="s">
        <v>2298</v>
      </c>
      <c r="B211" s="3144"/>
      <c r="C211" s="2271"/>
      <c r="D211" s="2271"/>
      <c r="E211" s="2271"/>
      <c r="F211" s="2271"/>
      <c r="G211" s="2271"/>
      <c r="H211" s="2271"/>
      <c r="I211" s="2271"/>
      <c r="J211" s="2271"/>
      <c r="K211" s="2271"/>
      <c r="L211" s="2271"/>
      <c r="M211" s="1600"/>
      <c r="N211" s="3453" t="s">
        <v>2161</v>
      </c>
      <c r="O211" s="3453"/>
    </row>
    <row r="212" spans="1:15" ht="16.5" thickTop="1">
      <c r="A212" s="3454" t="s">
        <v>311</v>
      </c>
      <c r="B212" s="3454" t="s">
        <v>54</v>
      </c>
      <c r="C212" s="3454" t="s">
        <v>55</v>
      </c>
      <c r="D212" s="3048" t="s">
        <v>45</v>
      </c>
      <c r="E212" s="3048"/>
      <c r="F212" s="3048"/>
      <c r="G212" s="3048" t="s">
        <v>46</v>
      </c>
      <c r="H212" s="3048"/>
      <c r="I212" s="3048"/>
      <c r="J212" s="3048" t="s">
        <v>47</v>
      </c>
      <c r="K212" s="3048"/>
      <c r="L212" s="3048"/>
      <c r="M212" s="3457" t="s">
        <v>503</v>
      </c>
      <c r="N212" s="3457" t="s">
        <v>509</v>
      </c>
      <c r="O212" s="3498" t="s">
        <v>808</v>
      </c>
    </row>
    <row r="213" spans="1:15">
      <c r="A213" s="3455"/>
      <c r="B213" s="3455"/>
      <c r="C213" s="3455"/>
      <c r="D213" s="3049" t="s">
        <v>890</v>
      </c>
      <c r="E213" s="3049"/>
      <c r="F213" s="3049"/>
      <c r="G213" s="3049" t="s">
        <v>463</v>
      </c>
      <c r="H213" s="3049"/>
      <c r="I213" s="3049"/>
      <c r="J213" s="3049" t="s">
        <v>464</v>
      </c>
      <c r="K213" s="3049"/>
      <c r="L213" s="3049"/>
      <c r="M213" s="3458"/>
      <c r="N213" s="3458"/>
      <c r="O213" s="3499"/>
    </row>
    <row r="214" spans="1:15">
      <c r="A214" s="3455"/>
      <c r="B214" s="3455"/>
      <c r="C214" s="3455"/>
      <c r="D214" s="1919" t="s">
        <v>931</v>
      </c>
      <c r="E214" s="1919" t="s">
        <v>932</v>
      </c>
      <c r="F214" s="1919" t="s">
        <v>954</v>
      </c>
      <c r="G214" s="1919" t="s">
        <v>931</v>
      </c>
      <c r="H214" s="1919" t="s">
        <v>932</v>
      </c>
      <c r="I214" s="1919" t="s">
        <v>954</v>
      </c>
      <c r="J214" s="1919" t="s">
        <v>931</v>
      </c>
      <c r="K214" s="1919" t="s">
        <v>932</v>
      </c>
      <c r="L214" s="1919" t="s">
        <v>954</v>
      </c>
      <c r="M214" s="3458"/>
      <c r="N214" s="3458"/>
      <c r="O214" s="3499"/>
    </row>
    <row r="215" spans="1:15" ht="16.5" thickBot="1">
      <c r="A215" s="3456"/>
      <c r="B215" s="3456"/>
      <c r="C215" s="3456"/>
      <c r="D215" s="1920" t="s">
        <v>934</v>
      </c>
      <c r="E215" s="1920" t="s">
        <v>935</v>
      </c>
      <c r="F215" s="1920" t="s">
        <v>936</v>
      </c>
      <c r="G215" s="1920" t="s">
        <v>934</v>
      </c>
      <c r="H215" s="1920" t="s">
        <v>935</v>
      </c>
      <c r="I215" s="1920" t="s">
        <v>936</v>
      </c>
      <c r="J215" s="1920" t="s">
        <v>934</v>
      </c>
      <c r="K215" s="1920" t="s">
        <v>935</v>
      </c>
      <c r="L215" s="1920" t="s">
        <v>936</v>
      </c>
      <c r="M215" s="3459"/>
      <c r="N215" s="3459"/>
      <c r="O215" s="3500"/>
    </row>
    <row r="216" spans="1:15" ht="18" customHeight="1">
      <c r="A216" s="1479" t="s">
        <v>51</v>
      </c>
      <c r="B216" s="1479"/>
      <c r="C216" s="1479"/>
      <c r="D216" s="1479"/>
      <c r="E216" s="1479"/>
      <c r="F216" s="1479"/>
      <c r="G216" s="1479"/>
      <c r="H216" s="1479"/>
      <c r="I216" s="1479"/>
      <c r="J216" s="1479"/>
      <c r="K216" s="1479"/>
      <c r="L216" s="1479"/>
      <c r="M216" s="254"/>
      <c r="N216" s="3463" t="s">
        <v>582</v>
      </c>
      <c r="O216" s="3463"/>
    </row>
    <row r="217" spans="1:15" ht="15.75" customHeight="1">
      <c r="A217" s="2709" t="s">
        <v>339</v>
      </c>
      <c r="B217" s="1476" t="s">
        <v>398</v>
      </c>
      <c r="C217" s="1630" t="s">
        <v>366</v>
      </c>
      <c r="D217" s="1499">
        <v>46</v>
      </c>
      <c r="E217" s="1499">
        <v>0</v>
      </c>
      <c r="F217" s="1499">
        <f>SUM(D217:E217)</f>
        <v>46</v>
      </c>
      <c r="G217" s="1499">
        <v>0</v>
      </c>
      <c r="H217" s="1499">
        <v>0</v>
      </c>
      <c r="I217" s="1499">
        <v>0</v>
      </c>
      <c r="J217" s="1499">
        <f>SUM(D217,G217)</f>
        <v>46</v>
      </c>
      <c r="K217" s="1499">
        <f t="shared" ref="K217:L235" si="62">SUM(E217,H217)</f>
        <v>0</v>
      </c>
      <c r="L217" s="1499">
        <f t="shared" si="62"/>
        <v>46</v>
      </c>
      <c r="M217" s="1518" t="s">
        <v>809</v>
      </c>
      <c r="N217" s="1517" t="s">
        <v>703</v>
      </c>
      <c r="O217" s="3460" t="s">
        <v>784</v>
      </c>
    </row>
    <row r="218" spans="1:15" ht="32.25" customHeight="1">
      <c r="A218" s="2710"/>
      <c r="B218" s="1476" t="s">
        <v>1055</v>
      </c>
      <c r="C218" s="1630" t="s">
        <v>358</v>
      </c>
      <c r="D218" s="1499">
        <v>8</v>
      </c>
      <c r="E218" s="1499">
        <v>3</v>
      </c>
      <c r="F218" s="1499">
        <v>11</v>
      </c>
      <c r="G218" s="1499">
        <v>0</v>
      </c>
      <c r="H218" s="1499">
        <v>0</v>
      </c>
      <c r="I218" s="1499">
        <v>0</v>
      </c>
      <c r="J218" s="1499">
        <f t="shared" ref="J218:J235" si="63">SUM(D218,G218)</f>
        <v>8</v>
      </c>
      <c r="K218" s="1499">
        <f t="shared" si="62"/>
        <v>3</v>
      </c>
      <c r="L218" s="1499">
        <f t="shared" si="62"/>
        <v>11</v>
      </c>
      <c r="M218" s="1524" t="s">
        <v>801</v>
      </c>
      <c r="N218" s="1521" t="s">
        <v>1779</v>
      </c>
      <c r="O218" s="3461"/>
    </row>
    <row r="219" spans="1:15" ht="21" customHeight="1">
      <c r="A219" s="2710"/>
      <c r="B219" s="1476" t="s">
        <v>376</v>
      </c>
      <c r="C219" s="1630" t="s">
        <v>396</v>
      </c>
      <c r="D219" s="1499">
        <v>29</v>
      </c>
      <c r="E219" s="1499">
        <v>0</v>
      </c>
      <c r="F219" s="1499">
        <v>29</v>
      </c>
      <c r="G219" s="1499">
        <v>0</v>
      </c>
      <c r="H219" s="1499">
        <v>0</v>
      </c>
      <c r="I219" s="1499">
        <v>0</v>
      </c>
      <c r="J219" s="1499">
        <f t="shared" si="63"/>
        <v>29</v>
      </c>
      <c r="K219" s="1499">
        <f t="shared" si="62"/>
        <v>0</v>
      </c>
      <c r="L219" s="1499">
        <f t="shared" si="62"/>
        <v>29</v>
      </c>
      <c r="M219" s="1518" t="s">
        <v>668</v>
      </c>
      <c r="N219" s="1517" t="s">
        <v>704</v>
      </c>
      <c r="O219" s="3461"/>
    </row>
    <row r="220" spans="1:15" ht="20.25" customHeight="1">
      <c r="A220" s="2711"/>
      <c r="B220" s="1476" t="s">
        <v>362</v>
      </c>
      <c r="C220" s="1630" t="s">
        <v>362</v>
      </c>
      <c r="D220" s="1499">
        <v>8</v>
      </c>
      <c r="E220" s="1499">
        <v>1</v>
      </c>
      <c r="F220" s="1499">
        <v>9</v>
      </c>
      <c r="G220" s="1499">
        <v>0</v>
      </c>
      <c r="H220" s="1499">
        <v>0</v>
      </c>
      <c r="I220" s="1499">
        <v>0</v>
      </c>
      <c r="J220" s="1499">
        <f t="shared" si="63"/>
        <v>8</v>
      </c>
      <c r="K220" s="1499">
        <f t="shared" si="62"/>
        <v>1</v>
      </c>
      <c r="L220" s="1499">
        <f t="shared" si="62"/>
        <v>9</v>
      </c>
      <c r="M220" s="1518" t="s">
        <v>645</v>
      </c>
      <c r="N220" s="1517" t="s">
        <v>645</v>
      </c>
      <c r="O220" s="3462"/>
    </row>
    <row r="221" spans="1:15" ht="15.75" customHeight="1">
      <c r="A221" s="2706" t="s">
        <v>356</v>
      </c>
      <c r="B221" s="2706"/>
      <c r="C221" s="2706"/>
      <c r="D221" s="1499">
        <f>SUM(D217:D220)</f>
        <v>91</v>
      </c>
      <c r="E221" s="1925">
        <f t="shared" ref="E221:L221" si="64">SUM(E217:E220)</f>
        <v>4</v>
      </c>
      <c r="F221" s="1925">
        <f t="shared" si="64"/>
        <v>95</v>
      </c>
      <c r="G221" s="1925">
        <f t="shared" si="64"/>
        <v>0</v>
      </c>
      <c r="H221" s="1925">
        <f t="shared" si="64"/>
        <v>0</v>
      </c>
      <c r="I221" s="1925">
        <f t="shared" si="64"/>
        <v>0</v>
      </c>
      <c r="J221" s="1925">
        <f t="shared" si="64"/>
        <v>91</v>
      </c>
      <c r="K221" s="1925">
        <f t="shared" si="64"/>
        <v>4</v>
      </c>
      <c r="L221" s="1925">
        <f t="shared" si="64"/>
        <v>95</v>
      </c>
      <c r="M221" s="3387" t="s">
        <v>2354</v>
      </c>
      <c r="N221" s="3387"/>
      <c r="O221" s="3387"/>
    </row>
    <row r="222" spans="1:15" ht="30" customHeight="1">
      <c r="A222" s="2709" t="s">
        <v>1056</v>
      </c>
      <c r="B222" s="1476" t="s">
        <v>347</v>
      </c>
      <c r="C222" s="1476"/>
      <c r="D222" s="1499">
        <v>79</v>
      </c>
      <c r="E222" s="1499">
        <v>23</v>
      </c>
      <c r="F222" s="1499">
        <v>102</v>
      </c>
      <c r="G222" s="1499">
        <v>0</v>
      </c>
      <c r="H222" s="1499">
        <v>0</v>
      </c>
      <c r="I222" s="1499">
        <v>0</v>
      </c>
      <c r="J222" s="1499">
        <f t="shared" si="63"/>
        <v>79</v>
      </c>
      <c r="K222" s="1499">
        <f t="shared" si="62"/>
        <v>23</v>
      </c>
      <c r="L222" s="1499">
        <f t="shared" si="62"/>
        <v>102</v>
      </c>
      <c r="M222" s="1514"/>
      <c r="N222" s="1514" t="s">
        <v>792</v>
      </c>
      <c r="O222" s="3508" t="s">
        <v>788</v>
      </c>
    </row>
    <row r="223" spans="1:15" ht="27" customHeight="1">
      <c r="A223" s="2711"/>
      <c r="B223" s="1914" t="s">
        <v>351</v>
      </c>
      <c r="C223" s="1914"/>
      <c r="D223" s="996">
        <v>55</v>
      </c>
      <c r="E223" s="996">
        <v>44</v>
      </c>
      <c r="F223" s="1925">
        <v>99</v>
      </c>
      <c r="G223" s="1925">
        <v>0</v>
      </c>
      <c r="H223" s="1925">
        <v>0</v>
      </c>
      <c r="I223" s="1925">
        <v>0</v>
      </c>
      <c r="J223" s="1925">
        <f t="shared" ref="J223" si="65">SUM(D223,G223)</f>
        <v>55</v>
      </c>
      <c r="K223" s="1925">
        <f t="shared" ref="K223" si="66">SUM(E223,H223)</f>
        <v>44</v>
      </c>
      <c r="L223" s="1925">
        <f t="shared" ref="L223" si="67">SUM(F223,I223)</f>
        <v>99</v>
      </c>
      <c r="M223" s="251"/>
      <c r="N223" s="251" t="s">
        <v>482</v>
      </c>
      <c r="O223" s="3509"/>
    </row>
    <row r="224" spans="1:15" ht="24" customHeight="1">
      <c r="A224" s="2706" t="s">
        <v>356</v>
      </c>
      <c r="B224" s="2706"/>
      <c r="C224" s="2706"/>
      <c r="D224" s="996">
        <f>SUM(D222:D223)</f>
        <v>134</v>
      </c>
      <c r="E224" s="996">
        <f t="shared" ref="E224:L224" si="68">SUM(E222:E223)</f>
        <v>67</v>
      </c>
      <c r="F224" s="996">
        <f t="shared" si="68"/>
        <v>201</v>
      </c>
      <c r="G224" s="996">
        <f t="shared" si="68"/>
        <v>0</v>
      </c>
      <c r="H224" s="996">
        <f t="shared" si="68"/>
        <v>0</v>
      </c>
      <c r="I224" s="996">
        <f t="shared" si="68"/>
        <v>0</v>
      </c>
      <c r="J224" s="996">
        <f t="shared" si="68"/>
        <v>134</v>
      </c>
      <c r="K224" s="996">
        <f t="shared" si="68"/>
        <v>67</v>
      </c>
      <c r="L224" s="996">
        <f t="shared" si="68"/>
        <v>201</v>
      </c>
      <c r="M224" s="3305" t="s">
        <v>2354</v>
      </c>
      <c r="N224" s="3305"/>
      <c r="O224" s="3305"/>
    </row>
    <row r="225" spans="1:24" ht="27" customHeight="1">
      <c r="A225" s="3186" t="s">
        <v>1057</v>
      </c>
      <c r="B225" s="1479" t="s">
        <v>386</v>
      </c>
      <c r="C225" s="1479"/>
      <c r="D225" s="996">
        <v>31</v>
      </c>
      <c r="E225" s="996">
        <v>43</v>
      </c>
      <c r="F225" s="1499">
        <f t="shared" ref="F225:F226" si="69">SUM(D225:E225)</f>
        <v>74</v>
      </c>
      <c r="G225" s="996">
        <v>0</v>
      </c>
      <c r="H225" s="996">
        <v>0</v>
      </c>
      <c r="I225" s="1499">
        <f t="shared" ref="I225:I226" si="70">SUM(G225:H225)</f>
        <v>0</v>
      </c>
      <c r="J225" s="1499">
        <f t="shared" si="63"/>
        <v>31</v>
      </c>
      <c r="K225" s="1499">
        <f t="shared" si="62"/>
        <v>43</v>
      </c>
      <c r="L225" s="1499">
        <f t="shared" si="62"/>
        <v>74</v>
      </c>
      <c r="M225" s="251"/>
      <c r="N225" s="251" t="s">
        <v>698</v>
      </c>
      <c r="O225" s="3450" t="s">
        <v>1058</v>
      </c>
    </row>
    <row r="226" spans="1:24" ht="29.25" customHeight="1">
      <c r="A226" s="3335"/>
      <c r="B226" s="1474" t="s">
        <v>1059</v>
      </c>
      <c r="C226" s="1476" t="s">
        <v>388</v>
      </c>
      <c r="D226" s="1499">
        <v>72</v>
      </c>
      <c r="E226" s="1499">
        <v>21</v>
      </c>
      <c r="F226" s="1499">
        <f t="shared" si="69"/>
        <v>93</v>
      </c>
      <c r="G226" s="996">
        <v>0</v>
      </c>
      <c r="H226" s="996">
        <v>0</v>
      </c>
      <c r="I226" s="1499">
        <f t="shared" si="70"/>
        <v>0</v>
      </c>
      <c r="J226" s="1499">
        <f t="shared" si="63"/>
        <v>72</v>
      </c>
      <c r="K226" s="1499">
        <f t="shared" si="62"/>
        <v>21</v>
      </c>
      <c r="L226" s="1499">
        <f t="shared" si="62"/>
        <v>93</v>
      </c>
      <c r="M226" s="1596" t="s">
        <v>670</v>
      </c>
      <c r="N226" s="1025" t="s">
        <v>645</v>
      </c>
      <c r="O226" s="3451"/>
    </row>
    <row r="227" spans="1:24" ht="29.25" customHeight="1">
      <c r="A227" s="3335"/>
      <c r="B227" s="1910" t="s">
        <v>2001</v>
      </c>
      <c r="C227" s="1910"/>
      <c r="D227" s="1925">
        <v>75</v>
      </c>
      <c r="E227" s="1925">
        <v>60</v>
      </c>
      <c r="F227" s="1925">
        <v>135</v>
      </c>
      <c r="G227" s="996">
        <v>0</v>
      </c>
      <c r="H227" s="996">
        <v>0</v>
      </c>
      <c r="I227" s="1925">
        <f t="shared" ref="I227:I228" si="71">SUM(G227:H227)</f>
        <v>0</v>
      </c>
      <c r="J227" s="1925">
        <f t="shared" ref="J227:J228" si="72">SUM(D227,G227)</f>
        <v>75</v>
      </c>
      <c r="K227" s="1925">
        <f t="shared" ref="K227:K228" si="73">SUM(E227,H227)</f>
        <v>60</v>
      </c>
      <c r="L227" s="1925">
        <f t="shared" ref="L227:L228" si="74">SUM(F227,I227)</f>
        <v>135</v>
      </c>
      <c r="M227" s="1906"/>
      <c r="N227" s="1420" t="s">
        <v>2325</v>
      </c>
      <c r="O227" s="3451"/>
    </row>
    <row r="228" spans="1:24" ht="22.5" customHeight="1">
      <c r="A228" s="3187"/>
      <c r="B228" s="1910" t="s">
        <v>2002</v>
      </c>
      <c r="C228" s="1910"/>
      <c r="D228" s="1925">
        <v>39</v>
      </c>
      <c r="E228" s="1925">
        <v>53</v>
      </c>
      <c r="F228" s="1925">
        <v>92</v>
      </c>
      <c r="G228" s="996">
        <v>0</v>
      </c>
      <c r="H228" s="996">
        <v>0</v>
      </c>
      <c r="I228" s="1925">
        <f t="shared" si="71"/>
        <v>0</v>
      </c>
      <c r="J228" s="1925">
        <f t="shared" si="72"/>
        <v>39</v>
      </c>
      <c r="K228" s="1925">
        <f t="shared" si="73"/>
        <v>53</v>
      </c>
      <c r="L228" s="1925">
        <f t="shared" si="74"/>
        <v>92</v>
      </c>
      <c r="M228" s="1906"/>
      <c r="N228" s="1025" t="s">
        <v>2116</v>
      </c>
      <c r="O228" s="3452"/>
    </row>
    <row r="229" spans="1:24" ht="18.75" customHeight="1">
      <c r="A229" s="2706" t="s">
        <v>356</v>
      </c>
      <c r="B229" s="2706"/>
      <c r="C229" s="2706"/>
      <c r="D229" s="1499">
        <f>SUM(D225:D228)</f>
        <v>217</v>
      </c>
      <c r="E229" s="1925">
        <f t="shared" ref="E229:L229" si="75">SUM(E225:E228)</f>
        <v>177</v>
      </c>
      <c r="F229" s="1925">
        <f t="shared" si="75"/>
        <v>394</v>
      </c>
      <c r="G229" s="1925">
        <f t="shared" si="75"/>
        <v>0</v>
      </c>
      <c r="H229" s="1925">
        <f t="shared" si="75"/>
        <v>0</v>
      </c>
      <c r="I229" s="1925">
        <f t="shared" si="75"/>
        <v>0</v>
      </c>
      <c r="J229" s="1925">
        <f t="shared" si="75"/>
        <v>217</v>
      </c>
      <c r="K229" s="1925">
        <f t="shared" si="75"/>
        <v>177</v>
      </c>
      <c r="L229" s="1925">
        <f t="shared" si="75"/>
        <v>394</v>
      </c>
      <c r="M229" s="3387" t="s">
        <v>2354</v>
      </c>
      <c r="N229" s="3387"/>
      <c r="O229" s="3387"/>
    </row>
    <row r="230" spans="1:24" ht="21.75" customHeight="1">
      <c r="A230" s="2709" t="s">
        <v>454</v>
      </c>
      <c r="B230" s="1476" t="s">
        <v>84</v>
      </c>
      <c r="C230" s="1476"/>
      <c r="D230" s="1499">
        <v>8</v>
      </c>
      <c r="E230" s="1499">
        <v>23</v>
      </c>
      <c r="F230" s="1499">
        <v>31</v>
      </c>
      <c r="G230" s="1499">
        <v>0</v>
      </c>
      <c r="H230" s="1499">
        <v>0</v>
      </c>
      <c r="I230" s="1499">
        <v>0</v>
      </c>
      <c r="J230" s="1499">
        <f t="shared" si="63"/>
        <v>8</v>
      </c>
      <c r="K230" s="1499">
        <f t="shared" si="62"/>
        <v>23</v>
      </c>
      <c r="L230" s="1499">
        <f t="shared" si="62"/>
        <v>31</v>
      </c>
      <c r="M230" s="73"/>
      <c r="N230" s="1523" t="s">
        <v>532</v>
      </c>
      <c r="O230" s="2934" t="s">
        <v>785</v>
      </c>
    </row>
    <row r="231" spans="1:24" ht="19.5" customHeight="1">
      <c r="A231" s="2710"/>
      <c r="B231" s="1476" t="s">
        <v>378</v>
      </c>
      <c r="C231" s="1476"/>
      <c r="D231" s="1499">
        <v>28</v>
      </c>
      <c r="E231" s="1499">
        <v>40</v>
      </c>
      <c r="F231" s="1499">
        <v>68</v>
      </c>
      <c r="G231" s="1499">
        <v>0</v>
      </c>
      <c r="H231" s="1499">
        <v>0</v>
      </c>
      <c r="I231" s="1499">
        <v>0</v>
      </c>
      <c r="J231" s="1499">
        <f t="shared" si="63"/>
        <v>28</v>
      </c>
      <c r="K231" s="1499">
        <f t="shared" si="62"/>
        <v>40</v>
      </c>
      <c r="L231" s="1499">
        <f t="shared" si="62"/>
        <v>68</v>
      </c>
      <c r="M231" s="73"/>
      <c r="N231" s="1523" t="s">
        <v>816</v>
      </c>
      <c r="O231" s="2935"/>
    </row>
    <row r="232" spans="1:24" ht="19.5" customHeight="1">
      <c r="A232" s="2710"/>
      <c r="B232" s="1476" t="s">
        <v>380</v>
      </c>
      <c r="C232" s="1476"/>
      <c r="D232" s="1499">
        <v>24</v>
      </c>
      <c r="E232" s="1499">
        <v>32</v>
      </c>
      <c r="F232" s="1499">
        <v>56</v>
      </c>
      <c r="G232" s="1499">
        <v>0</v>
      </c>
      <c r="H232" s="1499">
        <v>0</v>
      </c>
      <c r="I232" s="1499">
        <v>0</v>
      </c>
      <c r="J232" s="1499">
        <f t="shared" si="63"/>
        <v>24</v>
      </c>
      <c r="K232" s="1499">
        <f t="shared" si="62"/>
        <v>32</v>
      </c>
      <c r="L232" s="1499">
        <f t="shared" si="62"/>
        <v>56</v>
      </c>
      <c r="M232" s="73"/>
      <c r="N232" s="1523" t="s">
        <v>843</v>
      </c>
      <c r="O232" s="2935"/>
    </row>
    <row r="233" spans="1:24" ht="19.5" customHeight="1">
      <c r="A233" s="2710"/>
      <c r="B233" s="1476" t="s">
        <v>381</v>
      </c>
      <c r="C233" s="1476"/>
      <c r="D233" s="1499">
        <v>16</v>
      </c>
      <c r="E233" s="1499">
        <v>5</v>
      </c>
      <c r="F233" s="1499">
        <v>21</v>
      </c>
      <c r="G233" s="1499">
        <v>0</v>
      </c>
      <c r="H233" s="1499">
        <v>0</v>
      </c>
      <c r="I233" s="1499">
        <v>0</v>
      </c>
      <c r="J233" s="1499">
        <f t="shared" si="63"/>
        <v>16</v>
      </c>
      <c r="K233" s="1499">
        <f t="shared" si="62"/>
        <v>5</v>
      </c>
      <c r="L233" s="1499">
        <f t="shared" si="62"/>
        <v>21</v>
      </c>
      <c r="M233" s="73"/>
      <c r="N233" s="1523" t="s">
        <v>819</v>
      </c>
      <c r="O233" s="2935"/>
    </row>
    <row r="234" spans="1:24" ht="19.5" customHeight="1">
      <c r="A234" s="2710"/>
      <c r="B234" s="1476" t="s">
        <v>394</v>
      </c>
      <c r="C234" s="1476"/>
      <c r="D234" s="1499">
        <v>32</v>
      </c>
      <c r="E234" s="1499">
        <v>28</v>
      </c>
      <c r="F234" s="1499">
        <v>60</v>
      </c>
      <c r="G234" s="1499">
        <v>0</v>
      </c>
      <c r="H234" s="1499">
        <v>0</v>
      </c>
      <c r="I234" s="1499">
        <v>0</v>
      </c>
      <c r="J234" s="1499">
        <f t="shared" si="63"/>
        <v>32</v>
      </c>
      <c r="K234" s="1499">
        <f t="shared" si="62"/>
        <v>28</v>
      </c>
      <c r="L234" s="1499">
        <f t="shared" si="62"/>
        <v>60</v>
      </c>
      <c r="M234" s="73"/>
      <c r="N234" s="1523" t="s">
        <v>842</v>
      </c>
      <c r="O234" s="2935"/>
      <c r="P234" s="262"/>
      <c r="Q234" s="262"/>
      <c r="R234" s="262"/>
      <c r="S234" s="262"/>
      <c r="T234" s="262"/>
      <c r="U234" s="262"/>
      <c r="V234" s="262"/>
      <c r="W234" s="262"/>
      <c r="X234" s="262"/>
    </row>
    <row r="235" spans="1:24" ht="22.5" customHeight="1">
      <c r="A235" s="2710"/>
      <c r="B235" s="2444" t="s">
        <v>1060</v>
      </c>
      <c r="C235" s="2444"/>
      <c r="D235" s="2465">
        <v>41</v>
      </c>
      <c r="E235" s="2465">
        <v>34</v>
      </c>
      <c r="F235" s="2465">
        <v>75</v>
      </c>
      <c r="G235" s="2465">
        <v>0</v>
      </c>
      <c r="H235" s="2465">
        <v>0</v>
      </c>
      <c r="I235" s="2465">
        <v>0</v>
      </c>
      <c r="J235" s="2465">
        <f t="shared" si="63"/>
        <v>41</v>
      </c>
      <c r="K235" s="2465">
        <f t="shared" si="62"/>
        <v>34</v>
      </c>
      <c r="L235" s="2465">
        <f t="shared" si="62"/>
        <v>75</v>
      </c>
      <c r="M235" s="3505" t="s">
        <v>1772</v>
      </c>
      <c r="N235" s="3506"/>
      <c r="O235" s="2935"/>
      <c r="P235" s="262"/>
      <c r="Q235" s="262"/>
      <c r="R235" s="262"/>
      <c r="S235" s="262"/>
      <c r="T235" s="262"/>
      <c r="U235" s="262"/>
      <c r="V235" s="262"/>
      <c r="W235" s="262"/>
      <c r="X235" s="262"/>
    </row>
    <row r="236" spans="1:24" ht="23.25" customHeight="1" thickBot="1">
      <c r="A236" s="2728" t="s">
        <v>356</v>
      </c>
      <c r="B236" s="2728"/>
      <c r="C236" s="2728"/>
      <c r="D236" s="317">
        <f t="shared" ref="D236:L236" si="76">SUM(D230:D235)</f>
        <v>149</v>
      </c>
      <c r="E236" s="317">
        <f t="shared" si="76"/>
        <v>162</v>
      </c>
      <c r="F236" s="317">
        <f t="shared" si="76"/>
        <v>311</v>
      </c>
      <c r="G236" s="317">
        <f t="shared" si="76"/>
        <v>0</v>
      </c>
      <c r="H236" s="317">
        <f t="shared" si="76"/>
        <v>0</v>
      </c>
      <c r="I236" s="317">
        <f t="shared" si="76"/>
        <v>0</v>
      </c>
      <c r="J236" s="317">
        <f t="shared" si="76"/>
        <v>149</v>
      </c>
      <c r="K236" s="317">
        <f t="shared" si="76"/>
        <v>162</v>
      </c>
      <c r="L236" s="317">
        <f t="shared" si="76"/>
        <v>311</v>
      </c>
      <c r="M236" s="3510" t="s">
        <v>2354</v>
      </c>
      <c r="N236" s="3510"/>
      <c r="O236" s="3510"/>
      <c r="P236" s="262"/>
      <c r="Q236" s="262"/>
      <c r="R236" s="262"/>
      <c r="S236" s="262"/>
      <c r="T236" s="262"/>
      <c r="U236" s="262"/>
      <c r="V236" s="262"/>
      <c r="W236" s="262"/>
      <c r="X236" s="262"/>
    </row>
    <row r="237" spans="1:24" ht="17.25" customHeight="1" thickTop="1">
      <c r="A237" s="2140"/>
      <c r="B237" s="2140"/>
      <c r="C237" s="2140"/>
      <c r="D237" s="2147"/>
      <c r="E237" s="2147"/>
      <c r="F237" s="2147"/>
      <c r="G237" s="2147"/>
      <c r="H237" s="2147"/>
      <c r="I237" s="2147"/>
      <c r="J237" s="2147"/>
      <c r="K237" s="2147"/>
      <c r="L237" s="2147"/>
      <c r="M237" s="2143"/>
      <c r="N237" s="2143"/>
      <c r="O237" s="2143"/>
      <c r="P237" s="262"/>
      <c r="Q237" s="262"/>
      <c r="R237" s="262"/>
      <c r="S237" s="262"/>
      <c r="T237" s="262"/>
      <c r="U237" s="262"/>
      <c r="V237" s="262"/>
      <c r="W237" s="262"/>
      <c r="X237" s="262"/>
    </row>
    <row r="238" spans="1:24" ht="17.25" customHeight="1">
      <c r="A238" s="2140"/>
      <c r="B238" s="2140"/>
      <c r="C238" s="2140"/>
      <c r="D238" s="2147"/>
      <c r="E238" s="2147"/>
      <c r="F238" s="2147"/>
      <c r="G238" s="2147"/>
      <c r="H238" s="2147"/>
      <c r="I238" s="2147"/>
      <c r="J238" s="2147"/>
      <c r="K238" s="2147"/>
      <c r="L238" s="2147"/>
      <c r="M238" s="2143"/>
      <c r="N238" s="2143"/>
      <c r="O238" s="2143"/>
      <c r="P238" s="262"/>
      <c r="Q238" s="262"/>
      <c r="R238" s="262"/>
      <c r="S238" s="262"/>
      <c r="T238" s="262"/>
      <c r="U238" s="262"/>
      <c r="V238" s="262"/>
      <c r="W238" s="262"/>
      <c r="X238" s="262"/>
    </row>
    <row r="239" spans="1:24" ht="20.25" customHeight="1" thickBot="1">
      <c r="A239" s="3144" t="s">
        <v>2298</v>
      </c>
      <c r="B239" s="3144"/>
      <c r="C239" s="2271"/>
      <c r="D239" s="2271"/>
      <c r="E239" s="2271"/>
      <c r="F239" s="2271"/>
      <c r="G239" s="2271"/>
      <c r="H239" s="2271"/>
      <c r="I239" s="2271"/>
      <c r="J239" s="2271"/>
      <c r="K239" s="2271"/>
      <c r="L239" s="2271"/>
      <c r="M239" s="1600"/>
      <c r="N239" s="3453" t="s">
        <v>2161</v>
      </c>
      <c r="O239" s="3453"/>
    </row>
    <row r="240" spans="1:24" ht="20.25" customHeight="1" thickTop="1">
      <c r="A240" s="3058" t="s">
        <v>311</v>
      </c>
      <c r="B240" s="3058" t="s">
        <v>54</v>
      </c>
      <c r="C240" s="3058" t="s">
        <v>55</v>
      </c>
      <c r="D240" s="3048" t="s">
        <v>45</v>
      </c>
      <c r="E240" s="3048"/>
      <c r="F240" s="3048"/>
      <c r="G240" s="3048" t="s">
        <v>46</v>
      </c>
      <c r="H240" s="3048"/>
      <c r="I240" s="3048"/>
      <c r="J240" s="3048" t="s">
        <v>47</v>
      </c>
      <c r="K240" s="3048"/>
      <c r="L240" s="3048"/>
      <c r="M240" s="3094" t="s">
        <v>503</v>
      </c>
      <c r="N240" s="3094" t="s">
        <v>509</v>
      </c>
      <c r="O240" s="3469" t="s">
        <v>808</v>
      </c>
    </row>
    <row r="241" spans="1:24" ht="20.25" customHeight="1">
      <c r="A241" s="3054"/>
      <c r="B241" s="3054"/>
      <c r="C241" s="3054"/>
      <c r="D241" s="3049" t="s">
        <v>890</v>
      </c>
      <c r="E241" s="3049"/>
      <c r="F241" s="3049"/>
      <c r="G241" s="3049" t="s">
        <v>463</v>
      </c>
      <c r="H241" s="3049"/>
      <c r="I241" s="3049"/>
      <c r="J241" s="3049" t="s">
        <v>464</v>
      </c>
      <c r="K241" s="3049"/>
      <c r="L241" s="3049"/>
      <c r="M241" s="3095"/>
      <c r="N241" s="3095"/>
      <c r="O241" s="3470"/>
    </row>
    <row r="242" spans="1:24" ht="20.25" customHeight="1">
      <c r="A242" s="3054"/>
      <c r="B242" s="3054"/>
      <c r="C242" s="3054"/>
      <c r="D242" s="1919" t="s">
        <v>931</v>
      </c>
      <c r="E242" s="1919" t="s">
        <v>932</v>
      </c>
      <c r="F242" s="1919" t="s">
        <v>954</v>
      </c>
      <c r="G242" s="1919" t="s">
        <v>931</v>
      </c>
      <c r="H242" s="1919" t="s">
        <v>932</v>
      </c>
      <c r="I242" s="1919" t="s">
        <v>954</v>
      </c>
      <c r="J242" s="1919" t="s">
        <v>931</v>
      </c>
      <c r="K242" s="1919" t="s">
        <v>932</v>
      </c>
      <c r="L242" s="1919" t="s">
        <v>954</v>
      </c>
      <c r="M242" s="3095"/>
      <c r="N242" s="3095"/>
      <c r="O242" s="3470"/>
    </row>
    <row r="243" spans="1:24" ht="20.25" customHeight="1" thickBot="1">
      <c r="A243" s="3059"/>
      <c r="B243" s="3059"/>
      <c r="C243" s="3059"/>
      <c r="D243" s="1920" t="s">
        <v>934</v>
      </c>
      <c r="E243" s="1920" t="s">
        <v>935</v>
      </c>
      <c r="F243" s="1920" t="s">
        <v>936</v>
      </c>
      <c r="G243" s="1920" t="s">
        <v>934</v>
      </c>
      <c r="H243" s="1920" t="s">
        <v>935</v>
      </c>
      <c r="I243" s="1920" t="s">
        <v>936</v>
      </c>
      <c r="J243" s="1920" t="s">
        <v>934</v>
      </c>
      <c r="K243" s="1920" t="s">
        <v>935</v>
      </c>
      <c r="L243" s="1920" t="s">
        <v>936</v>
      </c>
      <c r="M243" s="3096"/>
      <c r="N243" s="3096"/>
      <c r="O243" s="3471"/>
    </row>
    <row r="244" spans="1:24" ht="24.75" customHeight="1">
      <c r="A244" s="3335" t="s">
        <v>319</v>
      </c>
      <c r="B244" s="1914" t="s">
        <v>347</v>
      </c>
      <c r="C244" s="1914"/>
      <c r="D244" s="996">
        <v>4</v>
      </c>
      <c r="E244" s="996">
        <v>0</v>
      </c>
      <c r="F244" s="996">
        <v>4</v>
      </c>
      <c r="G244" s="996">
        <v>0</v>
      </c>
      <c r="H244" s="996">
        <v>0</v>
      </c>
      <c r="I244" s="996">
        <v>0</v>
      </c>
      <c r="J244" s="996">
        <f t="shared" ref="J244:L256" si="77">SUM(D244,G244)</f>
        <v>4</v>
      </c>
      <c r="K244" s="996">
        <f t="shared" si="77"/>
        <v>0</v>
      </c>
      <c r="L244" s="996">
        <f t="shared" si="77"/>
        <v>4</v>
      </c>
      <c r="M244" s="251"/>
      <c r="N244" s="251" t="s">
        <v>792</v>
      </c>
      <c r="O244" s="3501" t="s">
        <v>1061</v>
      </c>
      <c r="P244" s="262"/>
      <c r="Q244" s="262"/>
      <c r="R244" s="262"/>
      <c r="S244" s="262"/>
      <c r="T244" s="262"/>
      <c r="U244" s="262"/>
      <c r="V244" s="262"/>
      <c r="W244" s="262"/>
      <c r="X244" s="262"/>
    </row>
    <row r="245" spans="1:24" ht="24.75" customHeight="1">
      <c r="A245" s="3187"/>
      <c r="B245" s="191" t="s">
        <v>228</v>
      </c>
      <c r="C245" s="1910"/>
      <c r="D245" s="1925">
        <v>18</v>
      </c>
      <c r="E245" s="1925">
        <v>4</v>
      </c>
      <c r="F245" s="1925">
        <v>22</v>
      </c>
      <c r="G245" s="1925">
        <v>0</v>
      </c>
      <c r="H245" s="1925">
        <v>0</v>
      </c>
      <c r="I245" s="1925">
        <v>0</v>
      </c>
      <c r="J245" s="1925">
        <f t="shared" ref="J245" si="78">SUM(D245,G245)</f>
        <v>18</v>
      </c>
      <c r="K245" s="1925">
        <f t="shared" ref="K245" si="79">SUM(E245,H245)</f>
        <v>4</v>
      </c>
      <c r="L245" s="1925">
        <f t="shared" ref="L245" si="80">SUM(F245,I245)</f>
        <v>22</v>
      </c>
      <c r="M245" s="760"/>
      <c r="N245" s="109" t="s">
        <v>532</v>
      </c>
      <c r="O245" s="3502"/>
      <c r="P245" s="262"/>
      <c r="Q245" s="262"/>
      <c r="R245" s="262"/>
      <c r="S245" s="262"/>
      <c r="T245" s="262"/>
      <c r="U245" s="262"/>
      <c r="V245" s="262"/>
      <c r="W245" s="262"/>
      <c r="X245" s="262"/>
    </row>
    <row r="246" spans="1:24" ht="24.75" customHeight="1">
      <c r="A246" s="3188" t="s">
        <v>356</v>
      </c>
      <c r="B246" s="3188"/>
      <c r="C246" s="1910"/>
      <c r="D246" s="1925">
        <f>SUM(D244:D245)</f>
        <v>22</v>
      </c>
      <c r="E246" s="1925">
        <f t="shared" ref="E246:L246" si="81">SUM(E244:E245)</f>
        <v>4</v>
      </c>
      <c r="F246" s="1925">
        <f t="shared" si="81"/>
        <v>26</v>
      </c>
      <c r="G246" s="1925">
        <f t="shared" si="81"/>
        <v>0</v>
      </c>
      <c r="H246" s="1925">
        <f t="shared" si="81"/>
        <v>0</v>
      </c>
      <c r="I246" s="1925">
        <f t="shared" si="81"/>
        <v>0</v>
      </c>
      <c r="J246" s="1925">
        <f t="shared" si="81"/>
        <v>22</v>
      </c>
      <c r="K246" s="1925">
        <f t="shared" si="81"/>
        <v>4</v>
      </c>
      <c r="L246" s="1925">
        <f t="shared" si="81"/>
        <v>26</v>
      </c>
      <c r="M246" s="2774" t="s">
        <v>2354</v>
      </c>
      <c r="N246" s="2774"/>
      <c r="O246" s="2774"/>
      <c r="P246" s="262"/>
      <c r="Q246" s="262"/>
      <c r="R246" s="262"/>
      <c r="S246" s="262"/>
      <c r="T246" s="262"/>
      <c r="U246" s="262"/>
      <c r="V246" s="262"/>
      <c r="W246" s="262"/>
      <c r="X246" s="262"/>
    </row>
    <row r="247" spans="1:24" ht="24.75" customHeight="1">
      <c r="A247" s="3186" t="s">
        <v>1994</v>
      </c>
      <c r="B247" s="1924" t="s">
        <v>2003</v>
      </c>
      <c r="C247" s="1910"/>
      <c r="D247" s="1925">
        <v>72</v>
      </c>
      <c r="E247" s="1925">
        <v>27</v>
      </c>
      <c r="F247" s="1925">
        <v>99</v>
      </c>
      <c r="G247" s="1925">
        <f t="shared" ref="G247:G249" si="82">SUM(G245:G246)</f>
        <v>0</v>
      </c>
      <c r="H247" s="1925">
        <f t="shared" ref="H247:H249" si="83">SUM(H245:H246)</f>
        <v>0</v>
      </c>
      <c r="I247" s="1925">
        <f t="shared" ref="I247:I249" si="84">SUM(I245:I246)</f>
        <v>0</v>
      </c>
      <c r="J247" s="1925">
        <f>SUM(D247,G247)</f>
        <v>72</v>
      </c>
      <c r="K247" s="1925">
        <f t="shared" ref="K247:L247" si="85">SUM(E247,H247)</f>
        <v>27</v>
      </c>
      <c r="L247" s="1925">
        <f t="shared" si="85"/>
        <v>99</v>
      </c>
      <c r="M247" s="1912"/>
      <c r="N247" s="1025" t="s">
        <v>698</v>
      </c>
      <c r="O247" s="3450" t="s">
        <v>833</v>
      </c>
      <c r="P247" s="262"/>
      <c r="Q247" s="262"/>
      <c r="R247" s="262"/>
      <c r="S247" s="262"/>
      <c r="T247" s="262"/>
      <c r="U247" s="262"/>
      <c r="V247" s="262"/>
      <c r="W247" s="262"/>
      <c r="X247" s="262"/>
    </row>
    <row r="248" spans="1:24" ht="24.75" customHeight="1">
      <c r="A248" s="3335"/>
      <c r="B248" s="1924" t="s">
        <v>2004</v>
      </c>
      <c r="C248" s="1910"/>
      <c r="D248" s="1925">
        <v>133</v>
      </c>
      <c r="E248" s="1925">
        <v>26</v>
      </c>
      <c r="F248" s="1925">
        <v>159</v>
      </c>
      <c r="G248" s="1925">
        <f t="shared" si="82"/>
        <v>0</v>
      </c>
      <c r="H248" s="1925">
        <f t="shared" si="83"/>
        <v>0</v>
      </c>
      <c r="I248" s="1925">
        <f t="shared" si="84"/>
        <v>0</v>
      </c>
      <c r="J248" s="1925">
        <f t="shared" ref="J248:J249" si="86">SUM(D248,G248)</f>
        <v>133</v>
      </c>
      <c r="K248" s="1925">
        <f t="shared" ref="K248:K249" si="87">SUM(E248,H248)</f>
        <v>26</v>
      </c>
      <c r="L248" s="1925">
        <f t="shared" ref="L248:L249" si="88">SUM(F248,I248)</f>
        <v>159</v>
      </c>
      <c r="M248" s="1912"/>
      <c r="N248" s="1025" t="s">
        <v>792</v>
      </c>
      <c r="O248" s="3451"/>
      <c r="P248" s="262"/>
      <c r="Q248" s="262"/>
      <c r="R248" s="262"/>
      <c r="S248" s="262"/>
      <c r="T248" s="262"/>
      <c r="U248" s="262"/>
      <c r="V248" s="262"/>
      <c r="W248" s="262"/>
      <c r="X248" s="262"/>
    </row>
    <row r="249" spans="1:24" ht="21" customHeight="1">
      <c r="A249" s="3187"/>
      <c r="B249" s="1924" t="s">
        <v>2005</v>
      </c>
      <c r="C249" s="1910"/>
      <c r="D249" s="1925">
        <v>13</v>
      </c>
      <c r="E249" s="1925">
        <v>12</v>
      </c>
      <c r="F249" s="1925">
        <v>25</v>
      </c>
      <c r="G249" s="1925">
        <f t="shared" si="82"/>
        <v>0</v>
      </c>
      <c r="H249" s="1925">
        <f t="shared" si="83"/>
        <v>0</v>
      </c>
      <c r="I249" s="1925">
        <f t="shared" si="84"/>
        <v>0</v>
      </c>
      <c r="J249" s="1925">
        <f t="shared" si="86"/>
        <v>13</v>
      </c>
      <c r="K249" s="1925">
        <f t="shared" si="87"/>
        <v>12</v>
      </c>
      <c r="L249" s="1925">
        <f t="shared" si="88"/>
        <v>25</v>
      </c>
      <c r="M249" s="1912"/>
      <c r="N249" s="109" t="s">
        <v>2117</v>
      </c>
      <c r="O249" s="3452"/>
      <c r="P249" s="262"/>
      <c r="Q249" s="262"/>
      <c r="R249" s="262"/>
      <c r="S249" s="262"/>
      <c r="T249" s="262"/>
      <c r="U249" s="262"/>
      <c r="V249" s="262"/>
      <c r="W249" s="262"/>
      <c r="X249" s="262"/>
    </row>
    <row r="250" spans="1:24" ht="20.25" customHeight="1">
      <c r="A250" s="3188" t="s">
        <v>356</v>
      </c>
      <c r="B250" s="3188"/>
      <c r="C250" s="1910"/>
      <c r="D250" s="1925">
        <f>SUM(D247:D249)</f>
        <v>218</v>
      </c>
      <c r="E250" s="1925">
        <f t="shared" ref="E250:L250" si="89">SUM(E247:E249)</f>
        <v>65</v>
      </c>
      <c r="F250" s="1925">
        <f t="shared" si="89"/>
        <v>283</v>
      </c>
      <c r="G250" s="1925">
        <f t="shared" si="89"/>
        <v>0</v>
      </c>
      <c r="H250" s="1925">
        <f t="shared" si="89"/>
        <v>0</v>
      </c>
      <c r="I250" s="1925">
        <f t="shared" si="89"/>
        <v>0</v>
      </c>
      <c r="J250" s="1925">
        <f t="shared" si="89"/>
        <v>218</v>
      </c>
      <c r="K250" s="1925">
        <f t="shared" si="89"/>
        <v>65</v>
      </c>
      <c r="L250" s="1925">
        <f t="shared" si="89"/>
        <v>283</v>
      </c>
      <c r="M250" s="3305" t="s">
        <v>2354</v>
      </c>
      <c r="N250" s="3305"/>
      <c r="O250" s="3305"/>
      <c r="P250" s="262"/>
      <c r="Q250" s="262"/>
      <c r="R250" s="262"/>
      <c r="S250" s="262"/>
      <c r="T250" s="262"/>
      <c r="U250" s="262"/>
      <c r="V250" s="262"/>
      <c r="W250" s="262"/>
      <c r="X250" s="262"/>
    </row>
    <row r="251" spans="1:24" ht="35.25" customHeight="1">
      <c r="A251" s="3186" t="s">
        <v>1995</v>
      </c>
      <c r="B251" s="1924" t="s">
        <v>2006</v>
      </c>
      <c r="C251" s="1910"/>
      <c r="D251" s="1925">
        <v>7</v>
      </c>
      <c r="E251" s="1925">
        <v>27</v>
      </c>
      <c r="F251" s="1925">
        <v>34</v>
      </c>
      <c r="G251" s="1925">
        <v>0</v>
      </c>
      <c r="H251" s="1925">
        <v>0</v>
      </c>
      <c r="I251" s="1925">
        <v>0</v>
      </c>
      <c r="J251" s="1925">
        <f>SUM(D251,G251)</f>
        <v>7</v>
      </c>
      <c r="K251" s="1925">
        <f t="shared" ref="K251:L251" si="90">SUM(E251,H251)</f>
        <v>27</v>
      </c>
      <c r="L251" s="1925">
        <f t="shared" si="90"/>
        <v>34</v>
      </c>
      <c r="M251" s="1928"/>
      <c r="N251" s="1928" t="s">
        <v>824</v>
      </c>
      <c r="O251" s="2934" t="s">
        <v>821</v>
      </c>
      <c r="P251" s="262"/>
      <c r="Q251" s="262"/>
      <c r="R251" s="262"/>
      <c r="S251" s="262"/>
      <c r="T251" s="262"/>
      <c r="U251" s="262"/>
      <c r="V251" s="262"/>
      <c r="W251" s="262"/>
      <c r="X251" s="262"/>
    </row>
    <row r="252" spans="1:24" ht="24.75" customHeight="1">
      <c r="A252" s="3187"/>
      <c r="B252" s="1924" t="s">
        <v>2007</v>
      </c>
      <c r="C252" s="1910"/>
      <c r="D252" s="1925">
        <v>2</v>
      </c>
      <c r="E252" s="1925">
        <v>20</v>
      </c>
      <c r="F252" s="1925">
        <v>22</v>
      </c>
      <c r="G252" s="1925">
        <v>0</v>
      </c>
      <c r="H252" s="1925">
        <v>0</v>
      </c>
      <c r="I252" s="1925">
        <v>0</v>
      </c>
      <c r="J252" s="1925">
        <f>SUM(D252,G252)</f>
        <v>2</v>
      </c>
      <c r="K252" s="1925">
        <f t="shared" ref="K252" si="91">SUM(E252,H252)</f>
        <v>20</v>
      </c>
      <c r="L252" s="1925">
        <f t="shared" ref="L252" si="92">SUM(F252,I252)</f>
        <v>22</v>
      </c>
      <c r="M252" s="1928"/>
      <c r="N252" s="1928" t="s">
        <v>1766</v>
      </c>
      <c r="O252" s="2936"/>
      <c r="P252" s="262"/>
      <c r="Q252" s="262"/>
      <c r="R252" s="262"/>
      <c r="S252" s="262"/>
      <c r="T252" s="262"/>
      <c r="U252" s="262"/>
      <c r="V252" s="262"/>
      <c r="W252" s="262"/>
      <c r="X252" s="262"/>
    </row>
    <row r="253" spans="1:24" ht="24.75" customHeight="1">
      <c r="A253" s="3188" t="s">
        <v>356</v>
      </c>
      <c r="B253" s="3188"/>
      <c r="C253" s="3188"/>
      <c r="D253" s="1925">
        <f>SUM(D251:D252)</f>
        <v>9</v>
      </c>
      <c r="E253" s="1925">
        <f t="shared" ref="E253:L253" si="93">SUM(E251:E252)</f>
        <v>47</v>
      </c>
      <c r="F253" s="1925">
        <f t="shared" si="93"/>
        <v>56</v>
      </c>
      <c r="G253" s="1925">
        <f t="shared" si="93"/>
        <v>0</v>
      </c>
      <c r="H253" s="1925">
        <f t="shared" si="93"/>
        <v>0</v>
      </c>
      <c r="I253" s="1925">
        <f t="shared" si="93"/>
        <v>0</v>
      </c>
      <c r="J253" s="1925">
        <f t="shared" si="93"/>
        <v>9</v>
      </c>
      <c r="K253" s="1925">
        <f t="shared" si="93"/>
        <v>47</v>
      </c>
      <c r="L253" s="1925">
        <f t="shared" si="93"/>
        <v>56</v>
      </c>
      <c r="M253" s="1928"/>
      <c r="N253" s="1928" t="s">
        <v>2354</v>
      </c>
      <c r="O253" s="1929"/>
      <c r="P253" s="262"/>
      <c r="Q253" s="262"/>
      <c r="R253" s="262"/>
      <c r="S253" s="262"/>
      <c r="T253" s="262"/>
      <c r="U253" s="262"/>
      <c r="V253" s="262"/>
      <c r="W253" s="262"/>
      <c r="X253" s="262"/>
    </row>
    <row r="254" spans="1:24" ht="26.25" customHeight="1">
      <c r="A254" s="3186" t="s">
        <v>326</v>
      </c>
      <c r="B254" s="1476" t="s">
        <v>1062</v>
      </c>
      <c r="C254" s="1476" t="s">
        <v>366</v>
      </c>
      <c r="D254" s="1003">
        <v>48</v>
      </c>
      <c r="E254" s="1003">
        <v>6</v>
      </c>
      <c r="F254" s="1499">
        <v>54</v>
      </c>
      <c r="G254" s="1499">
        <f>SUM(G220,G225,G226:G231)</f>
        <v>0</v>
      </c>
      <c r="H254" s="1499">
        <f>SUM(H220,H225,H226:H231)</f>
        <v>0</v>
      </c>
      <c r="I254" s="1499">
        <f>SUM(I220,I225,I226:I231)</f>
        <v>0</v>
      </c>
      <c r="J254" s="1499">
        <f t="shared" si="77"/>
        <v>48</v>
      </c>
      <c r="K254" s="1499">
        <f t="shared" si="77"/>
        <v>6</v>
      </c>
      <c r="L254" s="1499">
        <f t="shared" si="77"/>
        <v>54</v>
      </c>
      <c r="M254" s="1514"/>
      <c r="N254" s="1025" t="s">
        <v>1809</v>
      </c>
      <c r="O254" s="3450" t="s">
        <v>830</v>
      </c>
    </row>
    <row r="255" spans="1:24" ht="27.75" customHeight="1">
      <c r="A255" s="3335"/>
      <c r="B255" s="1476" t="s">
        <v>2008</v>
      </c>
      <c r="C255" s="1476" t="s">
        <v>351</v>
      </c>
      <c r="D255" s="1925">
        <v>79</v>
      </c>
      <c r="E255" s="1925">
        <v>18</v>
      </c>
      <c r="F255" s="1925">
        <v>97</v>
      </c>
      <c r="G255" s="1925">
        <f t="shared" ref="G255:I257" si="94">SUM(G222,G230,G231:G233)</f>
        <v>0</v>
      </c>
      <c r="H255" s="1925">
        <f t="shared" si="94"/>
        <v>0</v>
      </c>
      <c r="I255" s="1925">
        <f t="shared" si="94"/>
        <v>0</v>
      </c>
      <c r="J255" s="1925">
        <f t="shared" si="77"/>
        <v>79</v>
      </c>
      <c r="K255" s="1925">
        <f t="shared" si="77"/>
        <v>18</v>
      </c>
      <c r="L255" s="1925">
        <f t="shared" si="77"/>
        <v>97</v>
      </c>
      <c r="M255" s="1514"/>
      <c r="N255" s="1025" t="s">
        <v>1770</v>
      </c>
      <c r="O255" s="3451"/>
    </row>
    <row r="256" spans="1:24" ht="27.75" customHeight="1">
      <c r="A256" s="3335"/>
      <c r="B256" s="1910" t="s">
        <v>2009</v>
      </c>
      <c r="C256" s="1910"/>
      <c r="D256" s="1925">
        <v>35</v>
      </c>
      <c r="E256" s="1925">
        <v>23</v>
      </c>
      <c r="F256" s="1925">
        <v>58</v>
      </c>
      <c r="G256" s="1925">
        <f t="shared" si="94"/>
        <v>0</v>
      </c>
      <c r="H256" s="1925">
        <f t="shared" si="94"/>
        <v>0</v>
      </c>
      <c r="I256" s="1925">
        <f t="shared" si="94"/>
        <v>0</v>
      </c>
      <c r="J256" s="1925">
        <f>SUM(D256,G256)</f>
        <v>35</v>
      </c>
      <c r="K256" s="1925">
        <f t="shared" si="77"/>
        <v>23</v>
      </c>
      <c r="L256" s="1925">
        <f t="shared" si="77"/>
        <v>58</v>
      </c>
      <c r="M256" s="1935"/>
      <c r="N256" s="1002" t="s">
        <v>698</v>
      </c>
      <c r="O256" s="3451"/>
    </row>
    <row r="257" spans="1:15" ht="26.25" customHeight="1">
      <c r="A257" s="3335"/>
      <c r="B257" s="1910" t="s">
        <v>2005</v>
      </c>
      <c r="C257" s="1910"/>
      <c r="D257" s="1925">
        <v>35</v>
      </c>
      <c r="E257" s="1925">
        <v>23</v>
      </c>
      <c r="F257" s="1925">
        <v>58</v>
      </c>
      <c r="G257" s="1925">
        <f t="shared" si="94"/>
        <v>0</v>
      </c>
      <c r="H257" s="1925">
        <f t="shared" si="94"/>
        <v>0</v>
      </c>
      <c r="I257" s="1925">
        <f t="shared" si="94"/>
        <v>0</v>
      </c>
      <c r="J257" s="1925">
        <f t="shared" ref="J257:J258" si="95">SUM(D257,G257)</f>
        <v>35</v>
      </c>
      <c r="K257" s="1925">
        <f t="shared" ref="K257:K258" si="96">SUM(E257,H257)</f>
        <v>23</v>
      </c>
      <c r="L257" s="1925">
        <f t="shared" ref="L257:L258" si="97">SUM(F257,I257)</f>
        <v>58</v>
      </c>
      <c r="M257" s="1935"/>
      <c r="N257" s="109" t="s">
        <v>2117</v>
      </c>
      <c r="O257" s="3451"/>
    </row>
    <row r="258" spans="1:15" ht="26.25" customHeight="1">
      <c r="A258" s="3187"/>
      <c r="B258" s="1910" t="s">
        <v>1989</v>
      </c>
      <c r="C258" s="1910"/>
      <c r="D258" s="1925">
        <v>16</v>
      </c>
      <c r="E258" s="1925">
        <v>0</v>
      </c>
      <c r="F258" s="1925">
        <v>16</v>
      </c>
      <c r="G258" s="1925">
        <f>SUM(G225,G233,G234:G235)</f>
        <v>0</v>
      </c>
      <c r="H258" s="1925">
        <f>SUM(H225,H233,H234:H235)</f>
        <v>0</v>
      </c>
      <c r="I258" s="1925">
        <f>SUM(I225,I233,I234:I235)</f>
        <v>0</v>
      </c>
      <c r="J258" s="1925">
        <f t="shared" si="95"/>
        <v>16</v>
      </c>
      <c r="K258" s="1925">
        <f t="shared" si="96"/>
        <v>0</v>
      </c>
      <c r="L258" s="1925">
        <f t="shared" si="97"/>
        <v>16</v>
      </c>
      <c r="M258" s="1935"/>
      <c r="N258" s="109" t="s">
        <v>2324</v>
      </c>
      <c r="O258" s="3452"/>
    </row>
    <row r="259" spans="1:15" ht="26.25" customHeight="1">
      <c r="A259" s="2736" t="s">
        <v>356</v>
      </c>
      <c r="B259" s="2736"/>
      <c r="C259" s="2736"/>
      <c r="D259" s="1927">
        <f>SUM(D254:D258)</f>
        <v>213</v>
      </c>
      <c r="E259" s="1927">
        <f t="shared" ref="E259:L259" si="98">SUM(E254:E258)</f>
        <v>70</v>
      </c>
      <c r="F259" s="1927">
        <f t="shared" si="98"/>
        <v>283</v>
      </c>
      <c r="G259" s="1927">
        <f t="shared" si="98"/>
        <v>0</v>
      </c>
      <c r="H259" s="1927">
        <f t="shared" si="98"/>
        <v>0</v>
      </c>
      <c r="I259" s="1927">
        <f t="shared" si="98"/>
        <v>0</v>
      </c>
      <c r="J259" s="1927">
        <f t="shared" si="98"/>
        <v>213</v>
      </c>
      <c r="K259" s="1927">
        <f t="shared" si="98"/>
        <v>70</v>
      </c>
      <c r="L259" s="1927">
        <f t="shared" si="98"/>
        <v>283</v>
      </c>
      <c r="M259" s="1973"/>
      <c r="N259" s="3490" t="s">
        <v>2354</v>
      </c>
      <c r="O259" s="3490"/>
    </row>
    <row r="260" spans="1:15" ht="26.25" customHeight="1" thickBot="1">
      <c r="A260" s="2971" t="s">
        <v>341</v>
      </c>
      <c r="B260" s="2971"/>
      <c r="C260" s="2971"/>
      <c r="D260" s="317">
        <f t="shared" ref="D260:L260" si="99">SUM(D259,D253,D250,D246,D236,D229,D224,D221)</f>
        <v>1053</v>
      </c>
      <c r="E260" s="317">
        <f t="shared" si="99"/>
        <v>596</v>
      </c>
      <c r="F260" s="317">
        <f t="shared" si="99"/>
        <v>1649</v>
      </c>
      <c r="G260" s="317">
        <f t="shared" si="99"/>
        <v>0</v>
      </c>
      <c r="H260" s="317">
        <f t="shared" si="99"/>
        <v>0</v>
      </c>
      <c r="I260" s="317">
        <f t="shared" si="99"/>
        <v>0</v>
      </c>
      <c r="J260" s="317">
        <f t="shared" si="99"/>
        <v>1053</v>
      </c>
      <c r="K260" s="317">
        <f t="shared" si="99"/>
        <v>596</v>
      </c>
      <c r="L260" s="317">
        <f t="shared" si="99"/>
        <v>1649</v>
      </c>
      <c r="M260" s="317"/>
      <c r="N260" s="317"/>
      <c r="O260" s="317" t="s">
        <v>896</v>
      </c>
    </row>
    <row r="261" spans="1:15" ht="26.25" customHeight="1" thickTop="1">
      <c r="A261" s="979"/>
      <c r="B261" s="979"/>
      <c r="C261" s="979"/>
      <c r="D261" s="2475"/>
      <c r="E261" s="2475"/>
      <c r="F261" s="2475"/>
      <c r="G261" s="2475"/>
      <c r="H261" s="2475"/>
      <c r="I261" s="2475"/>
      <c r="J261" s="2475"/>
      <c r="K261" s="2475"/>
      <c r="L261" s="2475"/>
      <c r="M261" s="2475"/>
      <c r="N261" s="2475"/>
      <c r="O261" s="2475"/>
    </row>
    <row r="262" spans="1:15" ht="20.25" customHeight="1" thickBot="1">
      <c r="A262" s="3144" t="s">
        <v>2298</v>
      </c>
      <c r="B262" s="3144"/>
      <c r="C262" s="2271"/>
      <c r="D262" s="2271"/>
      <c r="E262" s="2271"/>
      <c r="F262" s="2271"/>
      <c r="G262" s="2271"/>
      <c r="H262" s="2271"/>
      <c r="I262" s="2271"/>
      <c r="J262" s="2271"/>
      <c r="K262" s="2271"/>
      <c r="L262" s="2271"/>
      <c r="M262" s="1600"/>
      <c r="N262" s="3453" t="s">
        <v>2161</v>
      </c>
      <c r="O262" s="3453"/>
    </row>
    <row r="263" spans="1:15" ht="20.25" customHeight="1" thickTop="1">
      <c r="A263" s="3058" t="s">
        <v>311</v>
      </c>
      <c r="B263" s="3058" t="s">
        <v>54</v>
      </c>
      <c r="C263" s="3058" t="s">
        <v>55</v>
      </c>
      <c r="D263" s="3048" t="s">
        <v>45</v>
      </c>
      <c r="E263" s="3048"/>
      <c r="F263" s="3048"/>
      <c r="G263" s="3048" t="s">
        <v>46</v>
      </c>
      <c r="H263" s="3048"/>
      <c r="I263" s="3048"/>
      <c r="J263" s="3048" t="s">
        <v>47</v>
      </c>
      <c r="K263" s="3048"/>
      <c r="L263" s="3048"/>
      <c r="M263" s="3094" t="s">
        <v>503</v>
      </c>
      <c r="N263" s="3094" t="s">
        <v>509</v>
      </c>
      <c r="O263" s="3469" t="s">
        <v>808</v>
      </c>
    </row>
    <row r="264" spans="1:15" ht="20.25" customHeight="1">
      <c r="A264" s="3054"/>
      <c r="B264" s="3054"/>
      <c r="C264" s="3054"/>
      <c r="D264" s="3049" t="s">
        <v>890</v>
      </c>
      <c r="E264" s="3049"/>
      <c r="F264" s="3049"/>
      <c r="G264" s="3049" t="s">
        <v>463</v>
      </c>
      <c r="H264" s="3049"/>
      <c r="I264" s="3049"/>
      <c r="J264" s="3049" t="s">
        <v>464</v>
      </c>
      <c r="K264" s="3049"/>
      <c r="L264" s="3049"/>
      <c r="M264" s="3095"/>
      <c r="N264" s="3095"/>
      <c r="O264" s="3470"/>
    </row>
    <row r="265" spans="1:15" ht="20.25" customHeight="1">
      <c r="A265" s="3054"/>
      <c r="B265" s="3054"/>
      <c r="C265" s="3054"/>
      <c r="D265" s="1491" t="s">
        <v>931</v>
      </c>
      <c r="E265" s="1491" t="s">
        <v>932</v>
      </c>
      <c r="F265" s="1491" t="s">
        <v>954</v>
      </c>
      <c r="G265" s="1491" t="s">
        <v>931</v>
      </c>
      <c r="H265" s="1491" t="s">
        <v>932</v>
      </c>
      <c r="I265" s="1491" t="s">
        <v>954</v>
      </c>
      <c r="J265" s="1491" t="s">
        <v>931</v>
      </c>
      <c r="K265" s="1491" t="s">
        <v>932</v>
      </c>
      <c r="L265" s="1491" t="s">
        <v>954</v>
      </c>
      <c r="M265" s="3095"/>
      <c r="N265" s="3095"/>
      <c r="O265" s="3470"/>
    </row>
    <row r="266" spans="1:15" ht="20.25" customHeight="1" thickBot="1">
      <c r="A266" s="3059"/>
      <c r="B266" s="3059"/>
      <c r="C266" s="3059"/>
      <c r="D266" s="1492" t="s">
        <v>934</v>
      </c>
      <c r="E266" s="1492" t="s">
        <v>935</v>
      </c>
      <c r="F266" s="1492" t="s">
        <v>936</v>
      </c>
      <c r="G266" s="1492" t="s">
        <v>934</v>
      </c>
      <c r="H266" s="1492" t="s">
        <v>935</v>
      </c>
      <c r="I266" s="1492" t="s">
        <v>936</v>
      </c>
      <c r="J266" s="1492" t="s">
        <v>934</v>
      </c>
      <c r="K266" s="1492" t="s">
        <v>935</v>
      </c>
      <c r="L266" s="1492" t="s">
        <v>936</v>
      </c>
      <c r="M266" s="3096"/>
      <c r="N266" s="3096"/>
      <c r="O266" s="3471"/>
    </row>
    <row r="267" spans="1:15" ht="43.5" customHeight="1">
      <c r="A267" s="2747" t="s">
        <v>333</v>
      </c>
      <c r="B267" s="1479" t="s">
        <v>1109</v>
      </c>
      <c r="C267" s="1479"/>
      <c r="D267" s="996">
        <v>24</v>
      </c>
      <c r="E267" s="996">
        <v>24</v>
      </c>
      <c r="F267" s="996">
        <v>48</v>
      </c>
      <c r="G267" s="996">
        <v>0</v>
      </c>
      <c r="H267" s="996">
        <v>0</v>
      </c>
      <c r="I267" s="996">
        <v>0</v>
      </c>
      <c r="J267" s="996">
        <f>SUM(D267,G267)</f>
        <v>24</v>
      </c>
      <c r="K267" s="996">
        <f t="shared" ref="K267:L270" si="100">SUM(E267,H267)</f>
        <v>24</v>
      </c>
      <c r="L267" s="996">
        <f t="shared" si="100"/>
        <v>48</v>
      </c>
      <c r="M267" s="254"/>
      <c r="N267" s="1007" t="s">
        <v>897</v>
      </c>
      <c r="O267" s="3481" t="s">
        <v>1110</v>
      </c>
    </row>
    <row r="268" spans="1:15" ht="31.5" customHeight="1">
      <c r="A268" s="2710"/>
      <c r="B268" s="1476" t="s">
        <v>1063</v>
      </c>
      <c r="C268" s="1476"/>
      <c r="D268" s="1499">
        <v>20</v>
      </c>
      <c r="E268" s="1499">
        <v>9</v>
      </c>
      <c r="F268" s="996">
        <v>29</v>
      </c>
      <c r="G268" s="1499">
        <v>0</v>
      </c>
      <c r="H268" s="1499">
        <v>0</v>
      </c>
      <c r="I268" s="1499">
        <v>0</v>
      </c>
      <c r="J268" s="996">
        <f t="shared" ref="J268:J270" si="101">SUM(D268,G268)</f>
        <v>20</v>
      </c>
      <c r="K268" s="996">
        <f t="shared" si="100"/>
        <v>9</v>
      </c>
      <c r="L268" s="996">
        <f t="shared" si="100"/>
        <v>29</v>
      </c>
      <c r="M268" s="1602"/>
      <c r="N268" s="253" t="s">
        <v>1771</v>
      </c>
      <c r="O268" s="3100"/>
    </row>
    <row r="269" spans="1:15" ht="35.25" customHeight="1">
      <c r="A269" s="2710"/>
      <c r="B269" s="1476" t="s">
        <v>439</v>
      </c>
      <c r="C269" s="1476"/>
      <c r="D269" s="1499">
        <v>13</v>
      </c>
      <c r="E269" s="1499">
        <v>14</v>
      </c>
      <c r="F269" s="996">
        <v>27</v>
      </c>
      <c r="G269" s="1499">
        <v>0</v>
      </c>
      <c r="H269" s="1499">
        <v>0</v>
      </c>
      <c r="I269" s="1499">
        <v>0</v>
      </c>
      <c r="J269" s="996">
        <f t="shared" si="101"/>
        <v>13</v>
      </c>
      <c r="K269" s="996">
        <f t="shared" si="100"/>
        <v>14</v>
      </c>
      <c r="L269" s="996">
        <f t="shared" si="100"/>
        <v>27</v>
      </c>
      <c r="M269" s="73"/>
      <c r="N269" s="647" t="s">
        <v>882</v>
      </c>
      <c r="O269" s="3100"/>
    </row>
    <row r="270" spans="1:15" ht="24.75" customHeight="1">
      <c r="A270" s="2711"/>
      <c r="B270" s="1476" t="s">
        <v>455</v>
      </c>
      <c r="C270" s="1476"/>
      <c r="D270" s="1499">
        <v>20</v>
      </c>
      <c r="E270" s="1499">
        <v>15</v>
      </c>
      <c r="F270" s="996">
        <v>35</v>
      </c>
      <c r="G270" s="1499">
        <v>0</v>
      </c>
      <c r="H270" s="1499">
        <v>0</v>
      </c>
      <c r="I270" s="1499">
        <v>0</v>
      </c>
      <c r="J270" s="996">
        <f t="shared" si="101"/>
        <v>20</v>
      </c>
      <c r="K270" s="996">
        <f t="shared" si="100"/>
        <v>15</v>
      </c>
      <c r="L270" s="996">
        <f t="shared" si="100"/>
        <v>35</v>
      </c>
      <c r="M270" s="73"/>
      <c r="N270" s="647" t="s">
        <v>898</v>
      </c>
      <c r="O270" s="3101"/>
    </row>
    <row r="271" spans="1:15" ht="24.75" customHeight="1">
      <c r="A271" s="2706" t="s">
        <v>225</v>
      </c>
      <c r="B271" s="2706"/>
      <c r="C271" s="2706"/>
      <c r="D271" s="1499">
        <f>SUM(D267:D270)</f>
        <v>77</v>
      </c>
      <c r="E271" s="1499">
        <f t="shared" ref="E271:L271" si="102">SUM(E267:E270)</f>
        <v>62</v>
      </c>
      <c r="F271" s="1499">
        <f t="shared" si="102"/>
        <v>139</v>
      </c>
      <c r="G271" s="1499">
        <f t="shared" si="102"/>
        <v>0</v>
      </c>
      <c r="H271" s="1499">
        <f t="shared" si="102"/>
        <v>0</v>
      </c>
      <c r="I271" s="1499">
        <f t="shared" si="102"/>
        <v>0</v>
      </c>
      <c r="J271" s="1499">
        <f t="shared" si="102"/>
        <v>77</v>
      </c>
      <c r="K271" s="1499">
        <f t="shared" si="102"/>
        <v>62</v>
      </c>
      <c r="L271" s="1499">
        <f t="shared" si="102"/>
        <v>139</v>
      </c>
      <c r="M271" s="3387" t="s">
        <v>2342</v>
      </c>
      <c r="N271" s="3387"/>
      <c r="O271" s="3387"/>
    </row>
    <row r="272" spans="1:15" ht="24.75" customHeight="1">
      <c r="A272" s="2786" t="s">
        <v>343</v>
      </c>
      <c r="B272" s="2786"/>
      <c r="C272" s="2786"/>
      <c r="D272" s="1499">
        <f>SUM(D271)</f>
        <v>77</v>
      </c>
      <c r="E272" s="1499">
        <f t="shared" ref="E272:L272" si="103">SUM(E271)</f>
        <v>62</v>
      </c>
      <c r="F272" s="1499">
        <f t="shared" si="103"/>
        <v>139</v>
      </c>
      <c r="G272" s="1499">
        <f t="shared" si="103"/>
        <v>0</v>
      </c>
      <c r="H272" s="1499">
        <f t="shared" si="103"/>
        <v>0</v>
      </c>
      <c r="I272" s="1499">
        <f t="shared" si="103"/>
        <v>0</v>
      </c>
      <c r="J272" s="1499">
        <f t="shared" si="103"/>
        <v>77</v>
      </c>
      <c r="K272" s="1499">
        <f t="shared" si="103"/>
        <v>62</v>
      </c>
      <c r="L272" s="1499">
        <f t="shared" si="103"/>
        <v>139</v>
      </c>
      <c r="M272" s="3504" t="s">
        <v>899</v>
      </c>
      <c r="N272" s="3504"/>
      <c r="O272" s="3504"/>
    </row>
    <row r="273" spans="1:24" ht="24.75" customHeight="1" thickBot="1">
      <c r="A273" s="3120" t="s">
        <v>456</v>
      </c>
      <c r="B273" s="3120"/>
      <c r="C273" s="3120"/>
      <c r="D273" s="1503">
        <f t="shared" ref="D273:L273" si="104">SUM(D272,D260)</f>
        <v>1130</v>
      </c>
      <c r="E273" s="1927">
        <f t="shared" si="104"/>
        <v>658</v>
      </c>
      <c r="F273" s="1927">
        <f t="shared" si="104"/>
        <v>1788</v>
      </c>
      <c r="G273" s="1927">
        <f t="shared" si="104"/>
        <v>0</v>
      </c>
      <c r="H273" s="1927">
        <f t="shared" si="104"/>
        <v>0</v>
      </c>
      <c r="I273" s="1927">
        <f t="shared" si="104"/>
        <v>0</v>
      </c>
      <c r="J273" s="1927">
        <f t="shared" si="104"/>
        <v>1130</v>
      </c>
      <c r="K273" s="1927">
        <f t="shared" si="104"/>
        <v>658</v>
      </c>
      <c r="L273" s="1927">
        <f t="shared" si="104"/>
        <v>1788</v>
      </c>
      <c r="M273" s="3507" t="s">
        <v>588</v>
      </c>
      <c r="N273" s="3507"/>
      <c r="O273" s="3507"/>
    </row>
    <row r="274" spans="1:24" ht="24.75" customHeight="1" thickBot="1">
      <c r="A274" s="2765" t="s">
        <v>218</v>
      </c>
      <c r="B274" s="2765"/>
      <c r="C274" s="2765"/>
      <c r="D274" s="1043">
        <f t="shared" ref="D274:L274" si="105">SUM(D273,D205)</f>
        <v>5645</v>
      </c>
      <c r="E274" s="1043">
        <f t="shared" si="105"/>
        <v>4683</v>
      </c>
      <c r="F274" s="1043">
        <f t="shared" si="105"/>
        <v>10328</v>
      </c>
      <c r="G274" s="1043">
        <f t="shared" si="105"/>
        <v>0</v>
      </c>
      <c r="H274" s="1043">
        <f t="shared" si="105"/>
        <v>1</v>
      </c>
      <c r="I274" s="1043">
        <f t="shared" si="105"/>
        <v>1</v>
      </c>
      <c r="J274" s="1043">
        <f t="shared" si="105"/>
        <v>5645</v>
      </c>
      <c r="K274" s="1043">
        <f t="shared" si="105"/>
        <v>4684</v>
      </c>
      <c r="L274" s="1043">
        <f t="shared" si="105"/>
        <v>10329</v>
      </c>
      <c r="M274" s="3503"/>
      <c r="N274" s="3503"/>
      <c r="O274" s="3503"/>
    </row>
    <row r="275" spans="1:24" s="240" customFormat="1" ht="18.75" customHeight="1" thickTop="1">
      <c r="A275" s="1477"/>
      <c r="B275" s="1477"/>
      <c r="C275" s="1477"/>
      <c r="D275" s="1477"/>
      <c r="E275" s="1477"/>
      <c r="F275" s="1477"/>
      <c r="G275" s="1477"/>
      <c r="H275" s="1477"/>
      <c r="I275" s="1477"/>
      <c r="J275" s="1477"/>
      <c r="K275" s="1477"/>
      <c r="L275" s="1477"/>
      <c r="M275" s="264"/>
      <c r="N275" s="264"/>
      <c r="O275" s="264"/>
      <c r="P275" s="263"/>
      <c r="Q275" s="263"/>
      <c r="R275" s="263"/>
      <c r="S275" s="263"/>
      <c r="T275" s="263"/>
      <c r="U275" s="263"/>
      <c r="V275" s="263"/>
      <c r="W275" s="263"/>
      <c r="X275" s="263"/>
    </row>
    <row r="276" spans="1:24" s="240" customFormat="1" ht="18.75" customHeight="1">
      <c r="A276" s="1477"/>
      <c r="B276" s="1477"/>
      <c r="C276" s="1477"/>
      <c r="D276" s="1477"/>
      <c r="E276" s="1477"/>
      <c r="F276" s="1477"/>
      <c r="G276" s="1477"/>
      <c r="H276" s="1477"/>
      <c r="I276" s="1477"/>
      <c r="J276" s="1477"/>
      <c r="K276" s="1477"/>
      <c r="L276" s="1477"/>
      <c r="M276" s="264"/>
      <c r="N276" s="264"/>
      <c r="O276" s="264"/>
      <c r="P276" s="263"/>
      <c r="Q276" s="263"/>
      <c r="R276" s="263"/>
      <c r="S276" s="263"/>
      <c r="T276" s="263"/>
      <c r="U276" s="263"/>
      <c r="V276" s="263"/>
      <c r="W276" s="263"/>
      <c r="X276" s="263"/>
    </row>
    <row r="277" spans="1:24" s="240" customFormat="1" ht="18.75" customHeight="1">
      <c r="A277" s="1477"/>
      <c r="B277" s="1477"/>
      <c r="C277" s="1477"/>
      <c r="D277" s="1477"/>
      <c r="E277" s="1477"/>
      <c r="F277" s="1477"/>
      <c r="G277" s="1477"/>
      <c r="H277" s="1477"/>
      <c r="I277" s="1477"/>
      <c r="J277" s="1477"/>
      <c r="K277" s="1477"/>
      <c r="L277" s="1477"/>
      <c r="M277" s="264"/>
      <c r="N277" s="264"/>
      <c r="O277" s="264"/>
      <c r="P277" s="263"/>
      <c r="Q277" s="263"/>
      <c r="R277" s="263"/>
      <c r="S277" s="263"/>
      <c r="T277" s="263"/>
      <c r="U277" s="263"/>
      <c r="V277" s="263"/>
      <c r="W277" s="263"/>
      <c r="X277" s="263"/>
    </row>
    <row r="278" spans="1:24" s="240" customFormat="1" ht="18.75" customHeight="1">
      <c r="A278" s="1477"/>
      <c r="B278" s="1477"/>
      <c r="C278" s="1477"/>
      <c r="D278" s="1477"/>
      <c r="E278" s="1477"/>
      <c r="F278" s="1477"/>
      <c r="G278" s="1477"/>
      <c r="H278" s="1477"/>
      <c r="I278" s="1477"/>
      <c r="J278" s="1477"/>
      <c r="K278" s="1477"/>
      <c r="L278" s="1477"/>
      <c r="M278" s="264"/>
      <c r="N278" s="264"/>
      <c r="O278" s="264"/>
      <c r="P278" s="263"/>
      <c r="Q278" s="263"/>
      <c r="R278" s="263"/>
      <c r="S278" s="263"/>
      <c r="T278" s="263"/>
      <c r="U278" s="263"/>
      <c r="V278" s="263"/>
      <c r="W278" s="263"/>
      <c r="X278" s="263"/>
    </row>
    <row r="279" spans="1:24" s="240" customFormat="1" ht="18.75" customHeight="1">
      <c r="A279" s="1477"/>
      <c r="B279" s="1477"/>
      <c r="C279" s="1477"/>
      <c r="D279" s="1477"/>
      <c r="E279" s="1477"/>
      <c r="F279" s="1477"/>
      <c r="G279" s="1477"/>
      <c r="H279" s="1477"/>
      <c r="I279" s="1477"/>
      <c r="J279" s="1477"/>
      <c r="K279" s="1477"/>
      <c r="L279" s="1477"/>
      <c r="M279" s="264"/>
      <c r="N279" s="264"/>
      <c r="O279" s="264"/>
      <c r="P279" s="263"/>
      <c r="Q279" s="263"/>
      <c r="R279" s="263"/>
      <c r="S279" s="263"/>
      <c r="T279" s="263"/>
      <c r="U279" s="263"/>
      <c r="V279" s="263"/>
      <c r="W279" s="263"/>
      <c r="X279" s="263"/>
    </row>
    <row r="280" spans="1:24" s="240" customFormat="1" ht="18.75" customHeight="1">
      <c r="A280" s="1477"/>
      <c r="B280" s="1477"/>
      <c r="C280" s="1477"/>
      <c r="D280" s="1477"/>
      <c r="E280" s="1477"/>
      <c r="F280" s="1477"/>
      <c r="G280" s="1477"/>
      <c r="H280" s="1477"/>
      <c r="I280" s="1477"/>
      <c r="J280" s="1477"/>
      <c r="K280" s="1477"/>
      <c r="L280" s="1477"/>
      <c r="M280" s="264"/>
      <c r="N280" s="264"/>
      <c r="O280" s="264"/>
      <c r="P280" s="263"/>
      <c r="Q280" s="263"/>
      <c r="R280" s="263"/>
      <c r="S280" s="263"/>
      <c r="T280" s="263"/>
      <c r="U280" s="263"/>
      <c r="V280" s="263"/>
      <c r="W280" s="263"/>
      <c r="X280" s="263"/>
    </row>
    <row r="281" spans="1:24" s="240" customFormat="1" ht="18.75" customHeight="1">
      <c r="A281" s="1477"/>
      <c r="B281" s="1477"/>
      <c r="C281" s="1477"/>
      <c r="D281" s="1477"/>
      <c r="E281" s="1477"/>
      <c r="F281" s="1477"/>
      <c r="G281" s="1477"/>
      <c r="H281" s="1477"/>
      <c r="I281" s="1477"/>
      <c r="J281" s="1477"/>
      <c r="K281" s="1477"/>
      <c r="L281" s="1477"/>
      <c r="M281" s="264"/>
      <c r="N281" s="264"/>
      <c r="O281" s="264"/>
      <c r="P281" s="263"/>
      <c r="Q281" s="263"/>
      <c r="R281" s="263"/>
      <c r="S281" s="263"/>
      <c r="T281" s="263"/>
      <c r="U281" s="263"/>
      <c r="V281" s="263"/>
      <c r="W281" s="263"/>
      <c r="X281" s="263"/>
    </row>
    <row r="282" spans="1:24" s="240" customFormat="1" ht="18.75" customHeight="1">
      <c r="A282" s="1477"/>
      <c r="B282" s="1477"/>
      <c r="C282" s="1477"/>
      <c r="D282" s="1477"/>
      <c r="E282" s="1477"/>
      <c r="F282" s="1477"/>
      <c r="G282" s="1477"/>
      <c r="H282" s="1477"/>
      <c r="I282" s="1477"/>
      <c r="J282" s="1477"/>
      <c r="K282" s="1477"/>
      <c r="L282" s="1477"/>
      <c r="M282" s="264"/>
      <c r="N282" s="264"/>
      <c r="O282" s="264"/>
      <c r="P282" s="263"/>
      <c r="Q282" s="263"/>
      <c r="R282" s="263"/>
      <c r="S282" s="263"/>
      <c r="T282" s="263"/>
      <c r="U282" s="263"/>
      <c r="V282" s="263"/>
      <c r="W282" s="263"/>
      <c r="X282" s="263"/>
    </row>
    <row r="283" spans="1:24" s="240" customFormat="1" ht="18.75" customHeight="1">
      <c r="A283" s="1477"/>
      <c r="B283" s="1477"/>
      <c r="C283" s="1477"/>
      <c r="D283" s="1477"/>
      <c r="E283" s="1477"/>
      <c r="F283" s="1477"/>
      <c r="G283" s="1477"/>
      <c r="H283" s="1477"/>
      <c r="I283" s="1477"/>
      <c r="J283" s="1477"/>
      <c r="K283" s="1477"/>
      <c r="L283" s="1477"/>
      <c r="M283" s="264"/>
      <c r="N283" s="264"/>
      <c r="O283" s="264"/>
      <c r="P283" s="263"/>
      <c r="Q283" s="263"/>
      <c r="R283" s="263"/>
      <c r="S283" s="263"/>
      <c r="T283" s="263"/>
      <c r="U283" s="263"/>
      <c r="V283" s="263"/>
      <c r="W283" s="263"/>
      <c r="X283" s="263"/>
    </row>
    <row r="284" spans="1:24" s="240" customFormat="1" ht="18.75" customHeight="1">
      <c r="A284" s="1477"/>
      <c r="B284" s="1477"/>
      <c r="C284" s="1477"/>
      <c r="D284" s="1477"/>
      <c r="E284" s="1477"/>
      <c r="F284" s="1477"/>
      <c r="G284" s="1477"/>
      <c r="H284" s="1477"/>
      <c r="I284" s="1477"/>
      <c r="J284" s="1477"/>
      <c r="K284" s="1477"/>
      <c r="L284" s="1477"/>
      <c r="M284" s="264"/>
      <c r="N284" s="264"/>
      <c r="O284" s="264"/>
      <c r="P284" s="263"/>
      <c r="Q284" s="263"/>
      <c r="R284" s="263"/>
      <c r="S284" s="263"/>
      <c r="T284" s="263"/>
      <c r="U284" s="263"/>
      <c r="V284" s="263"/>
      <c r="W284" s="263"/>
      <c r="X284" s="263"/>
    </row>
    <row r="285" spans="1:24" s="240" customFormat="1" ht="18.75" customHeight="1">
      <c r="A285" s="1477"/>
      <c r="B285" s="1477"/>
      <c r="C285" s="1477"/>
      <c r="D285" s="1477"/>
      <c r="E285" s="1477"/>
      <c r="F285" s="1477"/>
      <c r="G285" s="1477"/>
      <c r="H285" s="1477"/>
      <c r="I285" s="1477"/>
      <c r="J285" s="1477"/>
      <c r="K285" s="1477"/>
      <c r="L285" s="1477"/>
      <c r="M285" s="264"/>
      <c r="N285" s="264"/>
      <c r="O285" s="264"/>
      <c r="P285" s="263"/>
      <c r="Q285" s="263"/>
      <c r="R285" s="263"/>
      <c r="S285" s="263"/>
      <c r="T285" s="263"/>
      <c r="U285" s="263"/>
      <c r="V285" s="263"/>
      <c r="W285" s="263"/>
      <c r="X285" s="263"/>
    </row>
    <row r="286" spans="1:24" s="240" customFormat="1" ht="18.75" customHeight="1">
      <c r="A286" s="1477"/>
      <c r="B286" s="1477"/>
      <c r="C286" s="1477"/>
      <c r="D286" s="1477"/>
      <c r="E286" s="1477"/>
      <c r="F286" s="1477"/>
      <c r="G286" s="1477"/>
      <c r="H286" s="1477"/>
      <c r="I286" s="1477"/>
      <c r="J286" s="1477"/>
      <c r="K286" s="1477"/>
      <c r="L286" s="1477"/>
      <c r="M286" s="264"/>
      <c r="N286" s="264"/>
      <c r="O286" s="264"/>
      <c r="P286" s="263"/>
      <c r="Q286" s="263"/>
      <c r="R286" s="263"/>
      <c r="S286" s="263"/>
      <c r="T286" s="263"/>
      <c r="U286" s="263"/>
      <c r="V286" s="263"/>
      <c r="W286" s="263"/>
      <c r="X286" s="263"/>
    </row>
    <row r="287" spans="1:24" s="240" customFormat="1" ht="18.75" customHeight="1">
      <c r="A287" s="1477"/>
      <c r="B287" s="1477"/>
      <c r="C287" s="1477"/>
      <c r="D287" s="1477"/>
      <c r="E287" s="1477"/>
      <c r="F287" s="1477"/>
      <c r="G287" s="1477"/>
      <c r="H287" s="1477"/>
      <c r="I287" s="1477"/>
      <c r="J287" s="1477"/>
      <c r="K287" s="1477"/>
      <c r="L287" s="1477"/>
      <c r="M287" s="264"/>
      <c r="N287" s="264"/>
      <c r="O287" s="264"/>
      <c r="P287" s="263"/>
      <c r="Q287" s="263"/>
      <c r="R287" s="263"/>
      <c r="S287" s="263"/>
      <c r="T287" s="263"/>
      <c r="U287" s="263"/>
      <c r="V287" s="263"/>
      <c r="W287" s="263"/>
      <c r="X287" s="263"/>
    </row>
    <row r="288" spans="1:24" s="240" customFormat="1" ht="18.75" customHeight="1">
      <c r="A288" s="1477"/>
      <c r="B288" s="1477"/>
      <c r="C288" s="1477"/>
      <c r="D288" s="1477"/>
      <c r="E288" s="1477"/>
      <c r="F288" s="1477"/>
      <c r="G288" s="1477"/>
      <c r="H288" s="1477"/>
      <c r="I288" s="1477"/>
      <c r="J288" s="1477"/>
      <c r="K288" s="1477"/>
      <c r="L288" s="1477"/>
      <c r="M288" s="264"/>
      <c r="N288" s="264"/>
      <c r="O288" s="264"/>
      <c r="P288" s="263"/>
      <c r="Q288" s="263"/>
      <c r="R288" s="263"/>
      <c r="S288" s="263"/>
      <c r="T288" s="263"/>
      <c r="U288" s="263"/>
      <c r="V288" s="263"/>
      <c r="W288" s="263"/>
      <c r="X288" s="263"/>
    </row>
    <row r="289" spans="1:24" s="240" customFormat="1" ht="18.75" customHeight="1">
      <c r="A289" s="1477"/>
      <c r="B289" s="1477"/>
      <c r="C289" s="1477"/>
      <c r="D289" s="1477"/>
      <c r="E289" s="1477"/>
      <c r="F289" s="1477"/>
      <c r="G289" s="1477"/>
      <c r="H289" s="1477"/>
      <c r="I289" s="1477"/>
      <c r="J289" s="1477"/>
      <c r="K289" s="1477"/>
      <c r="L289" s="1477"/>
      <c r="M289" s="264"/>
      <c r="N289" s="264"/>
      <c r="O289" s="264"/>
      <c r="P289" s="263"/>
      <c r="Q289" s="263"/>
      <c r="R289" s="263"/>
      <c r="S289" s="263"/>
      <c r="T289" s="263"/>
      <c r="U289" s="263"/>
      <c r="V289" s="263"/>
      <c r="W289" s="263"/>
      <c r="X289" s="263"/>
    </row>
    <row r="290" spans="1:24" s="240" customFormat="1" ht="18.75" customHeight="1">
      <c r="A290" s="264"/>
      <c r="B290" s="264"/>
      <c r="C290" s="264"/>
      <c r="D290" s="262"/>
      <c r="E290" s="262"/>
      <c r="F290" s="262"/>
      <c r="G290" s="262"/>
      <c r="H290" s="262"/>
      <c r="I290" s="262"/>
      <c r="J290" s="262"/>
      <c r="K290" s="262"/>
      <c r="L290" s="262"/>
      <c r="M290" s="264"/>
      <c r="N290" s="264"/>
      <c r="O290" s="264"/>
      <c r="P290" s="263"/>
      <c r="Q290" s="263"/>
      <c r="R290" s="263"/>
      <c r="S290" s="263"/>
      <c r="T290" s="263"/>
      <c r="U290" s="263"/>
      <c r="V290" s="263"/>
      <c r="W290" s="263"/>
      <c r="X290" s="263"/>
    </row>
    <row r="291" spans="1:24" ht="18.75" customHeight="1">
      <c r="A291" s="264"/>
      <c r="B291" s="264"/>
      <c r="C291" s="264"/>
      <c r="D291" s="262"/>
      <c r="E291" s="262"/>
      <c r="F291" s="262"/>
      <c r="G291" s="262"/>
      <c r="H291" s="262"/>
      <c r="I291" s="262"/>
      <c r="J291" s="262"/>
      <c r="K291" s="262"/>
      <c r="L291" s="262"/>
      <c r="M291" s="264"/>
      <c r="N291" s="264"/>
      <c r="O291" s="264"/>
    </row>
    <row r="292" spans="1:24" ht="18.75" customHeight="1">
      <c r="A292" s="264"/>
      <c r="B292" s="264"/>
      <c r="C292" s="264"/>
      <c r="D292" s="262"/>
      <c r="E292" s="262"/>
      <c r="F292" s="262"/>
      <c r="G292" s="262"/>
      <c r="H292" s="262"/>
      <c r="I292" s="262"/>
      <c r="J292" s="262"/>
      <c r="K292" s="262"/>
      <c r="L292" s="262"/>
      <c r="M292" s="264"/>
      <c r="N292" s="264"/>
      <c r="O292" s="264"/>
    </row>
    <row r="293" spans="1:24" ht="18.75" customHeight="1">
      <c r="A293" s="264"/>
      <c r="B293" s="264"/>
      <c r="C293" s="264"/>
      <c r="D293" s="262"/>
      <c r="E293" s="262"/>
      <c r="F293" s="262"/>
      <c r="G293" s="262"/>
      <c r="H293" s="262"/>
      <c r="I293" s="262"/>
      <c r="J293" s="262"/>
      <c r="K293" s="262"/>
      <c r="L293" s="262"/>
      <c r="M293" s="264"/>
      <c r="N293" s="264"/>
      <c r="O293" s="264"/>
    </row>
    <row r="294" spans="1:24" ht="22.5" customHeight="1">
      <c r="A294" s="264"/>
      <c r="B294" s="264"/>
      <c r="C294" s="264"/>
      <c r="D294" s="262"/>
      <c r="E294" s="262"/>
      <c r="F294" s="262"/>
      <c r="G294" s="262"/>
      <c r="H294" s="262"/>
      <c r="I294" s="262"/>
      <c r="J294" s="262"/>
      <c r="K294" s="262"/>
      <c r="L294" s="262"/>
      <c r="M294" s="264"/>
      <c r="N294" s="264"/>
      <c r="O294" s="264"/>
    </row>
    <row r="295" spans="1:24" ht="22.5" customHeight="1">
      <c r="A295" s="264"/>
      <c r="B295" s="264"/>
      <c r="C295" s="264"/>
      <c r="D295" s="262"/>
      <c r="E295" s="262"/>
      <c r="F295" s="262"/>
      <c r="G295" s="262"/>
      <c r="H295" s="262"/>
      <c r="I295" s="262"/>
      <c r="J295" s="262"/>
      <c r="K295" s="262"/>
      <c r="L295" s="262"/>
      <c r="M295" s="264"/>
      <c r="N295" s="264"/>
      <c r="O295" s="264"/>
    </row>
    <row r="296" spans="1:24" ht="22.5" customHeight="1">
      <c r="A296" s="264"/>
      <c r="B296" s="264"/>
      <c r="C296" s="264"/>
      <c r="D296" s="262"/>
      <c r="E296" s="262"/>
      <c r="F296" s="262"/>
      <c r="G296" s="262"/>
      <c r="H296" s="262"/>
      <c r="I296" s="262"/>
      <c r="J296" s="262"/>
      <c r="K296" s="262"/>
      <c r="L296" s="262"/>
      <c r="M296" s="264"/>
      <c r="N296" s="264"/>
      <c r="O296" s="264"/>
    </row>
    <row r="297" spans="1:24" ht="22.5" customHeight="1">
      <c r="A297" s="264"/>
      <c r="B297" s="264"/>
      <c r="C297" s="264"/>
      <c r="D297" s="262"/>
      <c r="E297" s="262"/>
      <c r="F297" s="262"/>
      <c r="G297" s="262"/>
      <c r="H297" s="262"/>
      <c r="I297" s="262"/>
      <c r="J297" s="262"/>
      <c r="K297" s="262"/>
      <c r="L297" s="262"/>
      <c r="M297" s="264"/>
      <c r="N297" s="264"/>
      <c r="O297" s="264"/>
    </row>
    <row r="298" spans="1:24" ht="22.5" customHeight="1">
      <c r="A298" s="264"/>
      <c r="B298" s="264"/>
      <c r="C298" s="264"/>
      <c r="D298" s="262"/>
      <c r="E298" s="262"/>
      <c r="F298" s="262"/>
      <c r="G298" s="262"/>
      <c r="H298" s="262"/>
      <c r="I298" s="262"/>
      <c r="J298" s="262"/>
      <c r="K298" s="262"/>
      <c r="L298" s="262"/>
      <c r="M298" s="264"/>
      <c r="N298" s="264"/>
      <c r="O298" s="264"/>
    </row>
    <row r="299" spans="1:24" ht="22.5" customHeight="1">
      <c r="A299" s="264"/>
      <c r="B299" s="264"/>
      <c r="C299" s="264"/>
      <c r="D299" s="262"/>
      <c r="E299" s="262"/>
      <c r="F299" s="262"/>
      <c r="G299" s="262"/>
      <c r="H299" s="262"/>
      <c r="I299" s="262"/>
      <c r="J299" s="262"/>
      <c r="K299" s="262"/>
      <c r="L299" s="262"/>
      <c r="M299" s="264"/>
      <c r="N299" s="264"/>
      <c r="O299" s="264"/>
    </row>
    <row r="300" spans="1:24" ht="22.5" customHeight="1">
      <c r="A300" s="264"/>
      <c r="B300" s="264"/>
      <c r="C300" s="264"/>
      <c r="D300" s="262"/>
      <c r="E300" s="262"/>
      <c r="F300" s="262"/>
      <c r="G300" s="262"/>
      <c r="H300" s="262"/>
      <c r="I300" s="262"/>
      <c r="J300" s="262"/>
      <c r="K300" s="262"/>
      <c r="L300" s="262"/>
      <c r="M300" s="264"/>
      <c r="N300" s="264"/>
      <c r="O300" s="264"/>
    </row>
    <row r="301" spans="1:24" ht="22.5" customHeight="1">
      <c r="A301" s="264"/>
      <c r="B301" s="264"/>
      <c r="C301" s="264"/>
      <c r="D301" s="262"/>
      <c r="E301" s="262"/>
      <c r="F301" s="262"/>
      <c r="G301" s="262"/>
      <c r="H301" s="262"/>
      <c r="I301" s="262"/>
      <c r="J301" s="262"/>
      <c r="K301" s="262"/>
      <c r="L301" s="262"/>
      <c r="M301" s="264"/>
      <c r="N301" s="264"/>
      <c r="O301" s="264"/>
    </row>
    <row r="302" spans="1:24" ht="22.5" customHeight="1">
      <c r="A302" s="264"/>
      <c r="B302" s="264"/>
      <c r="C302" s="264"/>
      <c r="D302" s="262"/>
      <c r="E302" s="262"/>
      <c r="F302" s="262"/>
      <c r="G302" s="262"/>
      <c r="H302" s="262"/>
      <c r="I302" s="262"/>
      <c r="J302" s="262"/>
      <c r="K302" s="262"/>
      <c r="L302" s="262"/>
      <c r="M302" s="264"/>
      <c r="N302" s="264"/>
      <c r="O302" s="264"/>
    </row>
    <row r="303" spans="1:24" ht="22.5" customHeight="1">
      <c r="A303" s="264"/>
      <c r="B303" s="264"/>
      <c r="C303" s="264"/>
      <c r="D303" s="262"/>
      <c r="E303" s="262"/>
      <c r="F303" s="262"/>
      <c r="G303" s="262"/>
      <c r="H303" s="262"/>
      <c r="I303" s="262"/>
      <c r="J303" s="262"/>
      <c r="K303" s="262"/>
      <c r="L303" s="262"/>
      <c r="M303" s="264"/>
      <c r="N303" s="264"/>
      <c r="O303" s="264"/>
    </row>
    <row r="304" spans="1:24" ht="22.5" customHeight="1">
      <c r="A304" s="264"/>
      <c r="B304" s="264"/>
      <c r="C304" s="264"/>
      <c r="D304" s="262"/>
      <c r="E304" s="262"/>
      <c r="F304" s="262"/>
      <c r="G304" s="262"/>
      <c r="H304" s="262"/>
      <c r="I304" s="262"/>
      <c r="J304" s="262"/>
      <c r="K304" s="262"/>
      <c r="L304" s="262"/>
      <c r="M304" s="264"/>
      <c r="N304" s="264"/>
      <c r="O304" s="264"/>
    </row>
    <row r="305" spans="1:15" ht="22.5" customHeight="1">
      <c r="A305" s="264"/>
      <c r="B305" s="264"/>
      <c r="C305" s="264"/>
      <c r="D305" s="262"/>
      <c r="E305" s="262"/>
      <c r="F305" s="262"/>
      <c r="G305" s="262"/>
      <c r="H305" s="262"/>
      <c r="I305" s="262"/>
      <c r="J305" s="262"/>
      <c r="K305" s="262"/>
      <c r="L305" s="262"/>
      <c r="M305" s="264"/>
      <c r="N305" s="264"/>
      <c r="O305" s="264"/>
    </row>
    <row r="306" spans="1:15" ht="22.5" customHeight="1">
      <c r="A306" s="264"/>
      <c r="B306" s="264"/>
      <c r="C306" s="264"/>
      <c r="D306" s="262"/>
      <c r="E306" s="262"/>
      <c r="F306" s="262"/>
      <c r="G306" s="262"/>
      <c r="H306" s="262"/>
      <c r="I306" s="262"/>
      <c r="J306" s="262"/>
      <c r="K306" s="262"/>
      <c r="L306" s="262"/>
      <c r="M306" s="264"/>
      <c r="N306" s="264"/>
      <c r="O306" s="264"/>
    </row>
    <row r="307" spans="1:15" ht="12" customHeight="1">
      <c r="A307" s="264"/>
      <c r="B307" s="264"/>
      <c r="C307" s="264"/>
      <c r="D307" s="262"/>
      <c r="E307" s="262"/>
      <c r="F307" s="262"/>
      <c r="G307" s="262"/>
      <c r="H307" s="262"/>
      <c r="I307" s="262"/>
      <c r="J307" s="262"/>
      <c r="K307" s="262"/>
      <c r="L307" s="262"/>
      <c r="M307" s="264"/>
      <c r="N307" s="264"/>
      <c r="O307" s="264"/>
    </row>
    <row r="308" spans="1:15">
      <c r="A308" s="264"/>
      <c r="B308" s="264"/>
      <c r="C308" s="264"/>
      <c r="D308" s="262"/>
      <c r="E308" s="262"/>
      <c r="F308" s="262"/>
      <c r="G308" s="262"/>
      <c r="H308" s="262"/>
      <c r="I308" s="262"/>
      <c r="J308" s="262"/>
      <c r="K308" s="262"/>
      <c r="L308" s="262"/>
      <c r="M308" s="264"/>
      <c r="N308" s="264"/>
      <c r="O308" s="264"/>
    </row>
    <row r="309" spans="1:15">
      <c r="A309" s="264"/>
      <c r="B309" s="264"/>
      <c r="C309" s="264"/>
      <c r="D309" s="262"/>
      <c r="E309" s="262"/>
      <c r="F309" s="262"/>
      <c r="G309" s="262"/>
      <c r="H309" s="262"/>
      <c r="I309" s="262"/>
      <c r="J309" s="262"/>
      <c r="K309" s="262"/>
      <c r="L309" s="262"/>
      <c r="M309" s="264"/>
      <c r="N309" s="264"/>
      <c r="O309" s="264"/>
    </row>
    <row r="310" spans="1:15">
      <c r="A310" s="264"/>
      <c r="B310" s="264"/>
      <c r="C310" s="264"/>
      <c r="D310" s="262"/>
      <c r="E310" s="262"/>
      <c r="F310" s="262"/>
      <c r="G310" s="262"/>
      <c r="H310" s="262"/>
      <c r="I310" s="262"/>
      <c r="J310" s="262"/>
      <c r="K310" s="262"/>
      <c r="L310" s="262"/>
      <c r="M310" s="264"/>
      <c r="N310" s="264"/>
      <c r="O310" s="264"/>
    </row>
    <row r="311" spans="1:15">
      <c r="A311" s="264"/>
      <c r="B311" s="264"/>
      <c r="C311" s="264"/>
      <c r="D311" s="262"/>
      <c r="E311" s="262"/>
      <c r="F311" s="262"/>
      <c r="G311" s="262"/>
      <c r="H311" s="262"/>
      <c r="I311" s="262"/>
      <c r="J311" s="262"/>
      <c r="K311" s="262"/>
      <c r="L311" s="262"/>
      <c r="M311" s="264"/>
      <c r="N311" s="264"/>
      <c r="O311" s="264"/>
    </row>
    <row r="312" spans="1:15">
      <c r="A312" s="264"/>
      <c r="B312" s="264"/>
      <c r="C312" s="264"/>
      <c r="D312" s="262"/>
      <c r="E312" s="262"/>
      <c r="F312" s="262"/>
      <c r="G312" s="262"/>
      <c r="H312" s="262"/>
      <c r="I312" s="262"/>
      <c r="J312" s="262"/>
      <c r="K312" s="262"/>
      <c r="L312" s="262"/>
      <c r="M312" s="264"/>
      <c r="N312" s="264"/>
      <c r="O312" s="264"/>
    </row>
    <row r="313" spans="1:15">
      <c r="A313" s="264"/>
      <c r="B313" s="264"/>
      <c r="C313" s="264"/>
      <c r="D313" s="262"/>
      <c r="E313" s="262"/>
      <c r="F313" s="262"/>
      <c r="G313" s="262"/>
      <c r="H313" s="262"/>
      <c r="I313" s="262"/>
      <c r="J313" s="262"/>
      <c r="K313" s="262"/>
      <c r="L313" s="262"/>
      <c r="M313" s="264"/>
      <c r="N313" s="264"/>
      <c r="O313" s="264"/>
    </row>
    <row r="314" spans="1:15">
      <c r="A314" s="264"/>
      <c r="B314" s="264"/>
      <c r="C314" s="264"/>
      <c r="D314" s="262"/>
      <c r="E314" s="262"/>
      <c r="F314" s="262"/>
      <c r="G314" s="262"/>
      <c r="H314" s="262"/>
      <c r="I314" s="262"/>
      <c r="J314" s="262"/>
      <c r="K314" s="262"/>
      <c r="L314" s="262"/>
      <c r="M314" s="264"/>
      <c r="N314" s="264"/>
      <c r="O314" s="264"/>
    </row>
    <row r="315" spans="1:15">
      <c r="A315" s="264"/>
      <c r="B315" s="264"/>
      <c r="C315" s="264"/>
      <c r="D315" s="262"/>
      <c r="E315" s="262"/>
      <c r="F315" s="262"/>
      <c r="G315" s="262"/>
      <c r="H315" s="262"/>
      <c r="I315" s="262"/>
      <c r="J315" s="262"/>
      <c r="K315" s="262"/>
      <c r="L315" s="262"/>
      <c r="M315" s="264"/>
      <c r="N315" s="264"/>
      <c r="O315" s="264"/>
    </row>
    <row r="316" spans="1:15">
      <c r="A316" s="264"/>
      <c r="B316" s="264"/>
      <c r="C316" s="264"/>
      <c r="D316" s="262"/>
      <c r="E316" s="262"/>
      <c r="F316" s="262"/>
      <c r="G316" s="262"/>
      <c r="H316" s="262"/>
      <c r="I316" s="262"/>
      <c r="J316" s="262"/>
      <c r="K316" s="262"/>
      <c r="L316" s="262"/>
      <c r="M316" s="264"/>
      <c r="N316" s="264"/>
      <c r="O316" s="264"/>
    </row>
    <row r="317" spans="1:15">
      <c r="A317" s="264"/>
      <c r="B317" s="264"/>
      <c r="C317" s="264"/>
      <c r="D317" s="262"/>
      <c r="E317" s="262"/>
      <c r="F317" s="262"/>
      <c r="G317" s="262"/>
      <c r="H317" s="262"/>
      <c r="I317" s="262"/>
      <c r="J317" s="262"/>
      <c r="K317" s="262"/>
      <c r="L317" s="262"/>
      <c r="M317" s="264"/>
      <c r="N317" s="264"/>
      <c r="O317" s="264"/>
    </row>
    <row r="318" spans="1:15">
      <c r="A318" s="264"/>
      <c r="B318" s="264"/>
      <c r="C318" s="264"/>
      <c r="D318" s="262"/>
      <c r="E318" s="262"/>
      <c r="F318" s="262"/>
      <c r="G318" s="262"/>
      <c r="H318" s="262"/>
      <c r="I318" s="262"/>
      <c r="J318" s="262"/>
      <c r="K318" s="262"/>
      <c r="L318" s="262"/>
      <c r="M318" s="264"/>
      <c r="N318" s="264"/>
      <c r="O318" s="264"/>
    </row>
    <row r="319" spans="1:15">
      <c r="A319" s="264"/>
      <c r="B319" s="264"/>
      <c r="C319" s="264"/>
      <c r="D319" s="262"/>
      <c r="E319" s="262"/>
      <c r="F319" s="262"/>
      <c r="G319" s="262"/>
      <c r="H319" s="262"/>
      <c r="I319" s="262"/>
      <c r="J319" s="262"/>
      <c r="K319" s="262"/>
      <c r="L319" s="262"/>
      <c r="M319" s="264"/>
      <c r="N319" s="264"/>
      <c r="O319" s="264"/>
    </row>
    <row r="320" spans="1:15">
      <c r="A320" s="264"/>
      <c r="B320" s="264"/>
      <c r="C320" s="264"/>
      <c r="D320" s="262"/>
      <c r="E320" s="262"/>
      <c r="F320" s="262"/>
      <c r="G320" s="262"/>
      <c r="H320" s="262"/>
      <c r="I320" s="262"/>
      <c r="J320" s="262"/>
      <c r="K320" s="262"/>
      <c r="L320" s="262"/>
      <c r="M320" s="264"/>
      <c r="N320" s="264"/>
      <c r="O320" s="264"/>
    </row>
    <row r="321" spans="1:15">
      <c r="A321" s="264"/>
      <c r="B321" s="264"/>
      <c r="C321" s="264"/>
      <c r="D321" s="262"/>
      <c r="E321" s="262"/>
      <c r="F321" s="262"/>
      <c r="G321" s="262"/>
      <c r="H321" s="262"/>
      <c r="I321" s="262"/>
      <c r="J321" s="262"/>
      <c r="K321" s="262"/>
      <c r="L321" s="262"/>
      <c r="M321" s="264"/>
      <c r="N321" s="264"/>
      <c r="O321" s="264"/>
    </row>
    <row r="322" spans="1:15">
      <c r="A322" s="264"/>
      <c r="B322" s="264"/>
      <c r="C322" s="264"/>
      <c r="D322" s="262"/>
      <c r="E322" s="262"/>
      <c r="F322" s="262"/>
      <c r="G322" s="262"/>
      <c r="H322" s="262"/>
      <c r="I322" s="262"/>
      <c r="J322" s="262"/>
      <c r="K322" s="262"/>
      <c r="L322" s="262"/>
      <c r="M322" s="264"/>
      <c r="N322" s="264"/>
      <c r="O322" s="264"/>
    </row>
    <row r="323" spans="1:15">
      <c r="A323" s="264"/>
      <c r="B323" s="264"/>
      <c r="C323" s="264"/>
      <c r="D323" s="262"/>
      <c r="E323" s="262"/>
      <c r="F323" s="262"/>
      <c r="G323" s="262"/>
      <c r="H323" s="262"/>
      <c r="I323" s="262"/>
      <c r="J323" s="262"/>
      <c r="K323" s="262"/>
      <c r="L323" s="262"/>
      <c r="M323" s="264"/>
      <c r="N323" s="264"/>
      <c r="O323" s="264"/>
    </row>
    <row r="324" spans="1:15">
      <c r="A324" s="264"/>
      <c r="B324" s="264"/>
      <c r="C324" s="264"/>
      <c r="D324" s="262"/>
      <c r="E324" s="262"/>
      <c r="F324" s="262"/>
      <c r="G324" s="262"/>
      <c r="H324" s="262"/>
      <c r="I324" s="262"/>
      <c r="J324" s="262"/>
      <c r="K324" s="262"/>
      <c r="L324" s="262"/>
      <c r="M324" s="264"/>
      <c r="N324" s="264"/>
      <c r="O324" s="264"/>
    </row>
    <row r="325" spans="1:15">
      <c r="A325" s="264"/>
      <c r="B325" s="264"/>
      <c r="C325" s="264"/>
      <c r="D325" s="262"/>
      <c r="E325" s="262"/>
      <c r="F325" s="262"/>
      <c r="G325" s="262"/>
      <c r="H325" s="262"/>
      <c r="I325" s="262"/>
      <c r="J325" s="262"/>
      <c r="K325" s="262"/>
      <c r="L325" s="262"/>
      <c r="M325" s="264"/>
      <c r="N325" s="264"/>
      <c r="O325" s="264"/>
    </row>
    <row r="326" spans="1:15">
      <c r="A326" s="264"/>
      <c r="B326" s="264"/>
      <c r="C326" s="264"/>
      <c r="D326" s="262"/>
      <c r="E326" s="262"/>
      <c r="F326" s="262"/>
      <c r="G326" s="262"/>
      <c r="H326" s="262"/>
      <c r="I326" s="262"/>
      <c r="J326" s="262"/>
      <c r="K326" s="262"/>
      <c r="L326" s="262"/>
      <c r="M326" s="264"/>
      <c r="N326" s="264"/>
      <c r="O326" s="264"/>
    </row>
    <row r="327" spans="1:15">
      <c r="A327" s="264"/>
      <c r="B327" s="264"/>
      <c r="C327" s="264"/>
      <c r="D327" s="262"/>
      <c r="E327" s="262"/>
      <c r="F327" s="262"/>
      <c r="G327" s="262"/>
      <c r="H327" s="262"/>
      <c r="I327" s="262"/>
      <c r="J327" s="262"/>
      <c r="K327" s="262"/>
      <c r="L327" s="262"/>
      <c r="M327" s="264"/>
      <c r="N327" s="264"/>
      <c r="O327" s="264"/>
    </row>
    <row r="328" spans="1:15">
      <c r="A328" s="264"/>
      <c r="B328" s="264"/>
      <c r="C328" s="264"/>
      <c r="D328" s="262"/>
      <c r="E328" s="262"/>
      <c r="F328" s="262"/>
      <c r="G328" s="262"/>
      <c r="H328" s="262"/>
      <c r="I328" s="262"/>
      <c r="J328" s="262"/>
      <c r="K328" s="262"/>
      <c r="L328" s="262"/>
      <c r="M328" s="264"/>
      <c r="N328" s="264"/>
      <c r="O328" s="264"/>
    </row>
    <row r="329" spans="1:15">
      <c r="A329" s="264"/>
      <c r="B329" s="264"/>
      <c r="C329" s="264"/>
      <c r="D329" s="262"/>
      <c r="E329" s="262"/>
      <c r="F329" s="262"/>
      <c r="G329" s="262"/>
      <c r="H329" s="262"/>
      <c r="I329" s="262"/>
      <c r="J329" s="262"/>
      <c r="K329" s="262"/>
      <c r="L329" s="262"/>
      <c r="M329" s="264"/>
      <c r="N329" s="264"/>
      <c r="O329" s="264"/>
    </row>
    <row r="330" spans="1:15">
      <c r="A330" s="264"/>
      <c r="B330" s="264"/>
      <c r="C330" s="264"/>
      <c r="D330" s="262"/>
      <c r="E330" s="262"/>
      <c r="F330" s="262"/>
      <c r="G330" s="262"/>
      <c r="H330" s="262"/>
      <c r="I330" s="262"/>
      <c r="J330" s="262"/>
      <c r="K330" s="262"/>
      <c r="L330" s="262"/>
      <c r="M330" s="264"/>
      <c r="N330" s="264"/>
      <c r="O330" s="264"/>
    </row>
    <row r="331" spans="1:15">
      <c r="A331" s="264"/>
      <c r="B331" s="264"/>
      <c r="C331" s="264"/>
      <c r="D331" s="262"/>
      <c r="E331" s="262"/>
      <c r="F331" s="262"/>
      <c r="G331" s="262"/>
      <c r="H331" s="262"/>
      <c r="I331" s="262"/>
      <c r="J331" s="262"/>
      <c r="K331" s="262"/>
      <c r="L331" s="262"/>
      <c r="M331" s="264"/>
      <c r="N331" s="264"/>
      <c r="O331" s="264"/>
    </row>
    <row r="332" spans="1:15">
      <c r="A332" s="264"/>
      <c r="B332" s="264"/>
      <c r="C332" s="264"/>
      <c r="D332" s="262"/>
      <c r="E332" s="262"/>
      <c r="F332" s="262"/>
      <c r="G332" s="262"/>
      <c r="H332" s="262"/>
      <c r="I332" s="262"/>
      <c r="J332" s="262"/>
      <c r="K332" s="262"/>
      <c r="L332" s="262"/>
      <c r="M332" s="264"/>
      <c r="N332" s="264"/>
      <c r="O332" s="264"/>
    </row>
    <row r="333" spans="1:15">
      <c r="A333" s="264"/>
      <c r="B333" s="264"/>
      <c r="C333" s="264"/>
      <c r="D333" s="262"/>
      <c r="E333" s="262"/>
      <c r="F333" s="262"/>
      <c r="G333" s="262"/>
      <c r="H333" s="262"/>
      <c r="I333" s="262"/>
      <c r="J333" s="262"/>
      <c r="K333" s="262"/>
      <c r="L333" s="262"/>
      <c r="M333" s="264"/>
      <c r="N333" s="264"/>
      <c r="O333" s="264"/>
    </row>
    <row r="334" spans="1:15">
      <c r="A334" s="264"/>
      <c r="B334" s="264"/>
      <c r="C334" s="264"/>
      <c r="D334" s="262"/>
      <c r="E334" s="262"/>
      <c r="F334" s="262"/>
      <c r="G334" s="262"/>
      <c r="H334" s="262"/>
      <c r="I334" s="262"/>
      <c r="J334" s="262"/>
      <c r="K334" s="262"/>
      <c r="L334" s="262"/>
      <c r="M334" s="264"/>
      <c r="N334" s="264"/>
      <c r="O334" s="264"/>
    </row>
    <row r="335" spans="1:15">
      <c r="A335" s="264"/>
      <c r="B335" s="264"/>
      <c r="C335" s="264"/>
      <c r="D335" s="262"/>
      <c r="E335" s="262"/>
      <c r="F335" s="262"/>
      <c r="G335" s="262"/>
      <c r="H335" s="262"/>
      <c r="I335" s="262"/>
      <c r="J335" s="262"/>
      <c r="K335" s="262"/>
      <c r="L335" s="262"/>
      <c r="M335" s="264"/>
      <c r="N335" s="264"/>
      <c r="O335" s="264"/>
    </row>
    <row r="336" spans="1:15">
      <c r="A336" s="264"/>
      <c r="B336" s="264"/>
      <c r="C336" s="264"/>
      <c r="D336" s="262"/>
      <c r="E336" s="262"/>
      <c r="F336" s="262"/>
      <c r="G336" s="262"/>
      <c r="H336" s="262"/>
      <c r="I336" s="262"/>
      <c r="J336" s="262"/>
      <c r="K336" s="262"/>
      <c r="L336" s="262"/>
      <c r="M336" s="264"/>
      <c r="N336" s="264"/>
      <c r="O336" s="264"/>
    </row>
    <row r="337" spans="1:15">
      <c r="A337" s="264"/>
      <c r="B337" s="264"/>
      <c r="C337" s="264"/>
      <c r="D337" s="262"/>
      <c r="E337" s="262"/>
      <c r="F337" s="262"/>
      <c r="G337" s="262"/>
      <c r="H337" s="262"/>
      <c r="I337" s="262"/>
      <c r="J337" s="262"/>
      <c r="K337" s="262"/>
      <c r="L337" s="262"/>
      <c r="M337" s="264"/>
      <c r="N337" s="264"/>
      <c r="O337" s="264"/>
    </row>
    <row r="338" spans="1:15">
      <c r="A338" s="264"/>
      <c r="B338" s="264"/>
      <c r="C338" s="264"/>
      <c r="D338" s="262"/>
      <c r="E338" s="262"/>
      <c r="F338" s="262"/>
      <c r="G338" s="262"/>
      <c r="H338" s="262"/>
      <c r="I338" s="262"/>
      <c r="J338" s="262"/>
      <c r="K338" s="262"/>
      <c r="L338" s="262"/>
      <c r="M338" s="264"/>
      <c r="N338" s="264"/>
      <c r="O338" s="264"/>
    </row>
    <row r="339" spans="1:15">
      <c r="A339" s="264"/>
      <c r="B339" s="264"/>
      <c r="C339" s="264"/>
      <c r="D339" s="262"/>
      <c r="E339" s="262"/>
      <c r="F339" s="262"/>
      <c r="G339" s="262"/>
      <c r="H339" s="262"/>
      <c r="I339" s="262"/>
      <c r="J339" s="262"/>
      <c r="K339" s="262"/>
      <c r="L339" s="262"/>
      <c r="M339" s="264"/>
      <c r="N339" s="264"/>
      <c r="O339" s="264"/>
    </row>
    <row r="340" spans="1:15">
      <c r="A340" s="264"/>
      <c r="B340" s="264"/>
      <c r="C340" s="264"/>
      <c r="D340" s="262"/>
      <c r="E340" s="262"/>
      <c r="F340" s="262"/>
      <c r="G340" s="262"/>
      <c r="H340" s="262"/>
      <c r="I340" s="262"/>
      <c r="J340" s="262"/>
      <c r="K340" s="262"/>
      <c r="L340" s="262"/>
      <c r="M340" s="264"/>
      <c r="N340" s="264"/>
      <c r="O340" s="264"/>
    </row>
    <row r="341" spans="1:15">
      <c r="A341" s="264"/>
      <c r="B341" s="264"/>
      <c r="C341" s="264"/>
      <c r="D341" s="262"/>
      <c r="E341" s="262"/>
      <c r="F341" s="262"/>
      <c r="G341" s="262"/>
      <c r="H341" s="262"/>
      <c r="I341" s="262"/>
      <c r="J341" s="262"/>
      <c r="K341" s="262"/>
      <c r="L341" s="262"/>
      <c r="M341" s="264"/>
      <c r="N341" s="264"/>
      <c r="O341" s="264"/>
    </row>
    <row r="342" spans="1:15">
      <c r="A342" s="264"/>
      <c r="B342" s="264"/>
      <c r="C342" s="264"/>
      <c r="D342" s="262"/>
      <c r="E342" s="262"/>
      <c r="F342" s="262"/>
      <c r="G342" s="262"/>
      <c r="H342" s="262"/>
      <c r="I342" s="262"/>
      <c r="J342" s="262"/>
      <c r="K342" s="262"/>
      <c r="L342" s="262"/>
      <c r="M342" s="264"/>
      <c r="N342" s="264"/>
      <c r="O342" s="264"/>
    </row>
    <row r="343" spans="1:15">
      <c r="A343" s="264"/>
      <c r="B343" s="264"/>
      <c r="C343" s="264"/>
      <c r="D343" s="262"/>
      <c r="E343" s="262"/>
      <c r="F343" s="262"/>
      <c r="G343" s="262"/>
      <c r="H343" s="262"/>
      <c r="I343" s="262"/>
      <c r="J343" s="262"/>
      <c r="K343" s="262"/>
      <c r="L343" s="262"/>
      <c r="M343" s="264"/>
      <c r="N343" s="264"/>
      <c r="O343" s="264"/>
    </row>
    <row r="344" spans="1:15">
      <c r="A344" s="264"/>
      <c r="B344" s="264"/>
      <c r="C344" s="264"/>
      <c r="D344" s="262"/>
      <c r="E344" s="262"/>
      <c r="F344" s="262"/>
      <c r="G344" s="262"/>
      <c r="H344" s="262"/>
      <c r="I344" s="262"/>
      <c r="J344" s="262"/>
      <c r="K344" s="262"/>
      <c r="L344" s="262"/>
      <c r="M344" s="264"/>
      <c r="N344" s="264"/>
      <c r="O344" s="264"/>
    </row>
    <row r="345" spans="1:15">
      <c r="A345" s="264"/>
      <c r="B345" s="264"/>
      <c r="C345" s="264"/>
      <c r="D345" s="262"/>
      <c r="E345" s="262"/>
      <c r="F345" s="262"/>
      <c r="G345" s="262"/>
      <c r="H345" s="262"/>
      <c r="I345" s="262"/>
      <c r="J345" s="262"/>
      <c r="K345" s="262"/>
      <c r="L345" s="262"/>
      <c r="M345" s="264"/>
      <c r="N345" s="264"/>
      <c r="O345" s="264"/>
    </row>
    <row r="346" spans="1:15">
      <c r="A346" s="264"/>
      <c r="B346" s="264"/>
      <c r="C346" s="264"/>
      <c r="D346" s="262"/>
      <c r="E346" s="262"/>
      <c r="F346" s="262"/>
      <c r="G346" s="262"/>
      <c r="H346" s="262"/>
      <c r="I346" s="262"/>
      <c r="J346" s="262"/>
      <c r="K346" s="262"/>
      <c r="L346" s="262"/>
      <c r="M346" s="264"/>
      <c r="N346" s="264"/>
      <c r="O346" s="264"/>
    </row>
    <row r="347" spans="1:15">
      <c r="A347" s="264"/>
      <c r="B347" s="264"/>
      <c r="C347" s="264"/>
      <c r="D347" s="262"/>
      <c r="E347" s="262"/>
      <c r="F347" s="262"/>
      <c r="G347" s="262"/>
      <c r="H347" s="262"/>
      <c r="I347" s="262"/>
      <c r="J347" s="262"/>
      <c r="K347" s="262"/>
      <c r="L347" s="262"/>
      <c r="M347" s="264"/>
      <c r="N347" s="264"/>
      <c r="O347" s="264"/>
    </row>
    <row r="348" spans="1:15">
      <c r="A348" s="264"/>
      <c r="B348" s="264"/>
      <c r="C348" s="264"/>
      <c r="D348" s="262"/>
      <c r="E348" s="262"/>
      <c r="F348" s="262"/>
      <c r="G348" s="262"/>
      <c r="H348" s="262"/>
      <c r="I348" s="262"/>
      <c r="J348" s="262"/>
      <c r="K348" s="262"/>
      <c r="L348" s="262"/>
      <c r="M348" s="264"/>
      <c r="N348" s="264"/>
      <c r="O348" s="264"/>
    </row>
    <row r="349" spans="1:15">
      <c r="A349" s="264"/>
      <c r="B349" s="264"/>
      <c r="C349" s="264"/>
      <c r="D349" s="262"/>
      <c r="E349" s="262"/>
      <c r="F349" s="262"/>
      <c r="G349" s="262"/>
      <c r="H349" s="262"/>
      <c r="I349" s="262"/>
      <c r="J349" s="262"/>
      <c r="K349" s="262"/>
      <c r="L349" s="262"/>
      <c r="M349" s="264"/>
      <c r="N349" s="264"/>
      <c r="O349" s="264"/>
    </row>
    <row r="350" spans="1:15">
      <c r="A350" s="264"/>
      <c r="B350" s="264"/>
      <c r="C350" s="264"/>
      <c r="D350" s="262"/>
      <c r="E350" s="262"/>
      <c r="F350" s="262"/>
      <c r="G350" s="262"/>
      <c r="H350" s="262"/>
      <c r="I350" s="262"/>
      <c r="J350" s="262"/>
      <c r="K350" s="262"/>
      <c r="L350" s="262"/>
      <c r="M350" s="264"/>
      <c r="N350" s="264"/>
      <c r="O350" s="264"/>
    </row>
    <row r="351" spans="1:15">
      <c r="A351" s="264"/>
      <c r="B351" s="264"/>
      <c r="C351" s="264"/>
      <c r="D351" s="262"/>
      <c r="E351" s="262"/>
      <c r="F351" s="262"/>
      <c r="G351" s="262"/>
      <c r="H351" s="262"/>
      <c r="I351" s="262"/>
      <c r="J351" s="262"/>
      <c r="K351" s="262"/>
      <c r="L351" s="262"/>
      <c r="M351" s="264"/>
      <c r="N351" s="264"/>
      <c r="O351" s="264"/>
    </row>
    <row r="352" spans="1:15">
      <c r="A352" s="264"/>
      <c r="B352" s="264"/>
      <c r="C352" s="264"/>
      <c r="D352" s="262"/>
      <c r="E352" s="262"/>
      <c r="F352" s="262"/>
      <c r="G352" s="262"/>
      <c r="H352" s="262"/>
      <c r="I352" s="262"/>
      <c r="J352" s="262"/>
      <c r="K352" s="262"/>
      <c r="L352" s="262"/>
      <c r="M352" s="264"/>
      <c r="N352" s="264"/>
      <c r="O352" s="264"/>
    </row>
    <row r="353" spans="1:15">
      <c r="A353" s="264"/>
      <c r="B353" s="264"/>
      <c r="C353" s="264"/>
      <c r="D353" s="262"/>
      <c r="E353" s="262"/>
      <c r="F353" s="262"/>
      <c r="G353" s="262"/>
      <c r="H353" s="262"/>
      <c r="I353" s="262"/>
      <c r="J353" s="262"/>
      <c r="K353" s="262"/>
      <c r="L353" s="262"/>
      <c r="M353" s="264"/>
      <c r="N353" s="264"/>
      <c r="O353" s="264"/>
    </row>
    <row r="354" spans="1:15">
      <c r="A354" s="264"/>
      <c r="B354" s="264"/>
      <c r="C354" s="264"/>
      <c r="D354" s="262"/>
      <c r="E354" s="262"/>
      <c r="F354" s="262"/>
      <c r="G354" s="262"/>
      <c r="H354" s="262"/>
      <c r="I354" s="262"/>
      <c r="J354" s="262"/>
      <c r="K354" s="262"/>
      <c r="L354" s="262"/>
      <c r="M354" s="264"/>
      <c r="N354" s="264"/>
      <c r="O354" s="264"/>
    </row>
    <row r="355" spans="1:15">
      <c r="A355" s="264"/>
      <c r="B355" s="264"/>
      <c r="C355" s="264"/>
      <c r="D355" s="262"/>
      <c r="E355" s="262"/>
      <c r="F355" s="262"/>
      <c r="G355" s="262"/>
      <c r="H355" s="262"/>
      <c r="I355" s="262"/>
      <c r="J355" s="262"/>
      <c r="K355" s="262"/>
      <c r="L355" s="262"/>
      <c r="M355" s="264"/>
      <c r="N355" s="264"/>
      <c r="O355" s="264"/>
    </row>
    <row r="356" spans="1:15">
      <c r="A356" s="264"/>
      <c r="B356" s="264"/>
      <c r="C356" s="264"/>
      <c r="D356" s="262"/>
      <c r="E356" s="262"/>
      <c r="F356" s="262"/>
      <c r="G356" s="262"/>
      <c r="H356" s="262"/>
      <c r="I356" s="262"/>
      <c r="J356" s="262"/>
      <c r="K356" s="262"/>
      <c r="L356" s="262"/>
      <c r="M356" s="264"/>
      <c r="N356" s="264"/>
      <c r="O356" s="264"/>
    </row>
    <row r="357" spans="1:15">
      <c r="A357" s="264"/>
      <c r="B357" s="264"/>
      <c r="C357" s="264"/>
      <c r="D357" s="262"/>
      <c r="E357" s="262"/>
      <c r="F357" s="262"/>
      <c r="G357" s="262"/>
      <c r="H357" s="262"/>
      <c r="I357" s="262"/>
      <c r="J357" s="262"/>
      <c r="K357" s="262"/>
      <c r="L357" s="262"/>
      <c r="M357" s="264"/>
      <c r="N357" s="264"/>
      <c r="O357" s="264"/>
    </row>
    <row r="358" spans="1:15">
      <c r="A358" s="264"/>
      <c r="B358" s="264"/>
      <c r="C358" s="264"/>
      <c r="D358" s="262"/>
      <c r="E358" s="262"/>
      <c r="F358" s="262"/>
      <c r="G358" s="262"/>
      <c r="H358" s="262"/>
      <c r="I358" s="262"/>
      <c r="J358" s="262"/>
      <c r="K358" s="262"/>
      <c r="L358" s="262"/>
      <c r="M358" s="264"/>
      <c r="N358" s="264"/>
      <c r="O358" s="264"/>
    </row>
    <row r="359" spans="1:15">
      <c r="A359" s="264"/>
      <c r="B359" s="264"/>
      <c r="C359" s="264"/>
      <c r="D359" s="262"/>
      <c r="E359" s="262"/>
      <c r="F359" s="262"/>
      <c r="G359" s="262"/>
      <c r="H359" s="262"/>
      <c r="I359" s="262"/>
      <c r="J359" s="262"/>
      <c r="K359" s="262"/>
      <c r="L359" s="262"/>
      <c r="M359" s="264"/>
      <c r="N359" s="264"/>
      <c r="O359" s="264"/>
    </row>
    <row r="360" spans="1:15">
      <c r="A360" s="264"/>
      <c r="B360" s="264"/>
      <c r="C360" s="264"/>
      <c r="D360" s="262"/>
      <c r="E360" s="262"/>
      <c r="F360" s="262"/>
      <c r="G360" s="262"/>
      <c r="H360" s="262"/>
      <c r="I360" s="262"/>
      <c r="J360" s="262"/>
      <c r="K360" s="262"/>
      <c r="L360" s="262"/>
      <c r="M360" s="264"/>
      <c r="N360" s="264"/>
      <c r="O360" s="264"/>
    </row>
    <row r="361" spans="1:15">
      <c r="A361" s="264"/>
      <c r="B361" s="264"/>
      <c r="C361" s="264"/>
      <c r="D361" s="262"/>
      <c r="E361" s="262"/>
      <c r="F361" s="262"/>
      <c r="G361" s="262"/>
      <c r="H361" s="262"/>
      <c r="I361" s="262"/>
      <c r="J361" s="262"/>
      <c r="K361" s="262"/>
      <c r="L361" s="262"/>
      <c r="M361" s="264"/>
      <c r="N361" s="264"/>
      <c r="O361" s="264"/>
    </row>
    <row r="362" spans="1:15">
      <c r="A362" s="264"/>
      <c r="B362" s="264"/>
      <c r="C362" s="264"/>
      <c r="D362" s="262"/>
      <c r="E362" s="262"/>
      <c r="F362" s="262"/>
      <c r="G362" s="262"/>
      <c r="H362" s="262"/>
      <c r="I362" s="262"/>
      <c r="J362" s="262"/>
      <c r="K362" s="262"/>
      <c r="L362" s="262"/>
      <c r="M362" s="264"/>
      <c r="N362" s="264"/>
      <c r="O362" s="264"/>
    </row>
    <row r="363" spans="1:15">
      <c r="A363" s="264"/>
      <c r="B363" s="264"/>
      <c r="C363" s="264"/>
      <c r="D363" s="262"/>
      <c r="E363" s="262"/>
      <c r="F363" s="262"/>
      <c r="G363" s="262"/>
      <c r="H363" s="262"/>
      <c r="I363" s="262"/>
      <c r="J363" s="262"/>
      <c r="K363" s="262"/>
      <c r="L363" s="262"/>
      <c r="M363" s="264"/>
      <c r="N363" s="264"/>
      <c r="O363" s="264"/>
    </row>
    <row r="364" spans="1:15">
      <c r="A364" s="264"/>
      <c r="B364" s="264"/>
      <c r="C364" s="264"/>
      <c r="D364" s="262"/>
      <c r="E364" s="262"/>
      <c r="F364" s="262"/>
      <c r="G364" s="262"/>
      <c r="H364" s="262"/>
      <c r="I364" s="262"/>
      <c r="J364" s="262"/>
      <c r="K364" s="262"/>
      <c r="L364" s="262"/>
      <c r="M364" s="264"/>
      <c r="N364" s="264"/>
      <c r="O364" s="264"/>
    </row>
    <row r="365" spans="1:15">
      <c r="A365" s="264"/>
      <c r="B365" s="264"/>
      <c r="C365" s="264"/>
      <c r="D365" s="262"/>
      <c r="E365" s="262"/>
      <c r="F365" s="262"/>
      <c r="G365" s="262"/>
      <c r="H365" s="262"/>
      <c r="I365" s="262"/>
      <c r="J365" s="262"/>
      <c r="K365" s="262"/>
      <c r="L365" s="262"/>
      <c r="M365" s="264"/>
      <c r="N365" s="264"/>
      <c r="O365" s="264"/>
    </row>
    <row r="366" spans="1:15">
      <c r="A366" s="264"/>
      <c r="B366" s="264"/>
      <c r="C366" s="264"/>
      <c r="D366" s="262"/>
      <c r="E366" s="262"/>
      <c r="F366" s="262"/>
      <c r="G366" s="262"/>
      <c r="H366" s="262"/>
      <c r="I366" s="262"/>
      <c r="J366" s="262"/>
      <c r="K366" s="262"/>
      <c r="L366" s="262"/>
      <c r="M366" s="264"/>
      <c r="N366" s="264"/>
      <c r="O366" s="264"/>
    </row>
    <row r="367" spans="1:15">
      <c r="A367" s="264"/>
      <c r="B367" s="264"/>
      <c r="C367" s="264"/>
      <c r="D367" s="262"/>
      <c r="E367" s="262"/>
      <c r="F367" s="262"/>
      <c r="G367" s="262"/>
      <c r="H367" s="262"/>
      <c r="I367" s="262"/>
      <c r="J367" s="262"/>
      <c r="K367" s="262"/>
      <c r="L367" s="262"/>
      <c r="M367" s="264"/>
      <c r="N367" s="264"/>
      <c r="O367" s="264"/>
    </row>
    <row r="368" spans="1:15">
      <c r="A368" s="264"/>
      <c r="B368" s="264"/>
      <c r="C368" s="264"/>
      <c r="D368" s="262"/>
      <c r="E368" s="262"/>
      <c r="F368" s="262"/>
      <c r="G368" s="262"/>
      <c r="H368" s="262"/>
      <c r="I368" s="262"/>
      <c r="J368" s="262"/>
      <c r="K368" s="262"/>
      <c r="L368" s="262"/>
      <c r="M368" s="264"/>
      <c r="N368" s="264"/>
      <c r="O368" s="264"/>
    </row>
    <row r="369" spans="1:15">
      <c r="A369" s="264"/>
      <c r="B369" s="264"/>
      <c r="C369" s="264"/>
      <c r="D369" s="262"/>
      <c r="E369" s="262"/>
      <c r="F369" s="262"/>
      <c r="G369" s="262"/>
      <c r="H369" s="262"/>
      <c r="I369" s="262"/>
      <c r="J369" s="262"/>
      <c r="K369" s="262"/>
      <c r="L369" s="262"/>
      <c r="M369" s="264"/>
      <c r="N369" s="264"/>
      <c r="O369" s="264"/>
    </row>
    <row r="370" spans="1:15">
      <c r="A370" s="264"/>
      <c r="B370" s="264"/>
      <c r="C370" s="264"/>
      <c r="D370" s="262"/>
      <c r="E370" s="262"/>
      <c r="F370" s="262"/>
      <c r="G370" s="262"/>
      <c r="H370" s="262"/>
      <c r="I370" s="262"/>
      <c r="J370" s="262"/>
      <c r="K370" s="262"/>
      <c r="L370" s="262"/>
      <c r="M370" s="264"/>
      <c r="N370" s="264"/>
      <c r="O370" s="264"/>
    </row>
    <row r="371" spans="1:15">
      <c r="A371" s="264"/>
      <c r="B371" s="264"/>
      <c r="C371" s="264"/>
      <c r="D371" s="262"/>
      <c r="E371" s="262"/>
      <c r="F371" s="262"/>
      <c r="G371" s="262"/>
      <c r="H371" s="262"/>
      <c r="I371" s="262"/>
      <c r="J371" s="262"/>
      <c r="K371" s="262"/>
      <c r="L371" s="262"/>
      <c r="M371" s="264"/>
      <c r="N371" s="264"/>
      <c r="O371" s="264"/>
    </row>
    <row r="372" spans="1:15">
      <c r="A372" s="264"/>
      <c r="B372" s="264"/>
      <c r="C372" s="264"/>
      <c r="D372" s="262"/>
      <c r="E372" s="262"/>
      <c r="F372" s="262"/>
      <c r="G372" s="262"/>
      <c r="H372" s="262"/>
      <c r="I372" s="262"/>
      <c r="J372" s="262"/>
      <c r="K372" s="262"/>
      <c r="L372" s="262"/>
      <c r="M372" s="264"/>
      <c r="N372" s="264"/>
      <c r="O372" s="264"/>
    </row>
    <row r="373" spans="1:15">
      <c r="A373" s="240"/>
      <c r="B373" s="240"/>
      <c r="C373" s="240"/>
    </row>
    <row r="374" spans="1:15">
      <c r="A374" s="240"/>
      <c r="B374" s="240"/>
      <c r="C374" s="240"/>
    </row>
    <row r="375" spans="1:15">
      <c r="A375" s="240"/>
      <c r="B375" s="240"/>
      <c r="C375" s="240"/>
    </row>
    <row r="376" spans="1:15">
      <c r="A376" s="240"/>
      <c r="B376" s="240"/>
      <c r="C376" s="240"/>
    </row>
    <row r="377" spans="1:15">
      <c r="A377" s="240"/>
      <c r="B377" s="240"/>
      <c r="C377" s="240"/>
    </row>
    <row r="378" spans="1:15">
      <c r="A378" s="240"/>
      <c r="B378" s="240"/>
      <c r="C378" s="240"/>
    </row>
    <row r="379" spans="1:15">
      <c r="A379" s="240"/>
      <c r="B379" s="240"/>
      <c r="C379" s="240"/>
    </row>
    <row r="380" spans="1:15">
      <c r="A380" s="240"/>
      <c r="B380" s="240"/>
      <c r="C380" s="240"/>
    </row>
    <row r="381" spans="1:15">
      <c r="A381" s="240"/>
      <c r="B381" s="240"/>
      <c r="C381" s="240"/>
    </row>
    <row r="382" spans="1:15">
      <c r="A382" s="240"/>
      <c r="B382" s="240"/>
      <c r="C382" s="240"/>
    </row>
    <row r="383" spans="1:15">
      <c r="A383" s="240"/>
      <c r="B383" s="240"/>
      <c r="C383" s="240"/>
    </row>
    <row r="384" spans="1:15">
      <c r="A384" s="240"/>
      <c r="B384" s="240"/>
      <c r="C384" s="240"/>
    </row>
    <row r="385" spans="1:3">
      <c r="A385" s="240"/>
      <c r="B385" s="240"/>
      <c r="C385" s="240"/>
    </row>
    <row r="386" spans="1:3">
      <c r="A386" s="240"/>
      <c r="B386" s="240"/>
      <c r="C386" s="240"/>
    </row>
    <row r="387" spans="1:3">
      <c r="A387" s="240"/>
      <c r="B387" s="240"/>
      <c r="C387" s="240"/>
    </row>
    <row r="388" spans="1:3">
      <c r="A388" s="240"/>
      <c r="B388" s="240"/>
      <c r="C388" s="240"/>
    </row>
    <row r="389" spans="1:3">
      <c r="A389" s="240"/>
      <c r="B389" s="240"/>
      <c r="C389" s="240"/>
    </row>
    <row r="390" spans="1:3">
      <c r="A390" s="240"/>
      <c r="B390" s="240"/>
      <c r="C390" s="240"/>
    </row>
    <row r="391" spans="1:3">
      <c r="A391" s="240"/>
      <c r="B391" s="240"/>
      <c r="C391" s="240"/>
    </row>
    <row r="392" spans="1:3">
      <c r="A392" s="240"/>
      <c r="B392" s="240"/>
      <c r="C392" s="240"/>
    </row>
    <row r="393" spans="1:3">
      <c r="A393" s="240"/>
      <c r="B393" s="240"/>
      <c r="C393" s="240"/>
    </row>
    <row r="394" spans="1:3">
      <c r="A394" s="240"/>
      <c r="B394" s="240"/>
      <c r="C394" s="240"/>
    </row>
    <row r="395" spans="1:3">
      <c r="A395" s="240"/>
      <c r="B395" s="240"/>
      <c r="C395" s="240"/>
    </row>
    <row r="396" spans="1:3">
      <c r="A396" s="240"/>
      <c r="B396" s="240"/>
      <c r="C396" s="240"/>
    </row>
    <row r="397" spans="1:3">
      <c r="A397" s="240"/>
      <c r="B397" s="240"/>
      <c r="C397" s="240"/>
    </row>
    <row r="398" spans="1:3">
      <c r="A398" s="240"/>
      <c r="B398" s="240"/>
      <c r="C398" s="240"/>
    </row>
    <row r="399" spans="1:3">
      <c r="A399" s="240"/>
      <c r="B399" s="240"/>
      <c r="C399" s="240"/>
    </row>
    <row r="400" spans="1:3">
      <c r="A400" s="240"/>
      <c r="B400" s="240"/>
      <c r="C400" s="240"/>
    </row>
    <row r="401" spans="1:3">
      <c r="A401" s="240"/>
      <c r="B401" s="240"/>
      <c r="C401" s="240"/>
    </row>
    <row r="402" spans="1:3">
      <c r="A402" s="240"/>
      <c r="B402" s="240"/>
      <c r="C402" s="240"/>
    </row>
    <row r="403" spans="1:3">
      <c r="A403" s="240"/>
      <c r="B403" s="240"/>
      <c r="C403" s="240"/>
    </row>
    <row r="404" spans="1:3">
      <c r="A404" s="240"/>
      <c r="B404" s="240"/>
      <c r="C404" s="240"/>
    </row>
    <row r="405" spans="1:3">
      <c r="A405" s="240"/>
      <c r="B405" s="240"/>
      <c r="C405" s="240"/>
    </row>
    <row r="406" spans="1:3">
      <c r="A406" s="240"/>
      <c r="B406" s="240"/>
      <c r="C406" s="240"/>
    </row>
    <row r="407" spans="1:3">
      <c r="A407" s="240"/>
      <c r="B407" s="240"/>
      <c r="C407" s="240"/>
    </row>
    <row r="408" spans="1:3">
      <c r="A408" s="240"/>
      <c r="B408" s="240"/>
      <c r="C408" s="240"/>
    </row>
    <row r="409" spans="1:3">
      <c r="A409" s="240"/>
      <c r="B409" s="240"/>
      <c r="C409" s="240"/>
    </row>
    <row r="410" spans="1:3">
      <c r="A410" s="240"/>
      <c r="B410" s="240"/>
      <c r="C410" s="240"/>
    </row>
    <row r="411" spans="1:3">
      <c r="A411" s="240"/>
      <c r="B411" s="240"/>
      <c r="C411" s="240"/>
    </row>
    <row r="412" spans="1:3">
      <c r="A412" s="240"/>
      <c r="B412" s="240"/>
      <c r="C412" s="240"/>
    </row>
    <row r="413" spans="1:3">
      <c r="A413" s="240"/>
      <c r="B413" s="240"/>
      <c r="C413" s="240"/>
    </row>
    <row r="414" spans="1:3">
      <c r="A414" s="240"/>
      <c r="B414" s="240"/>
      <c r="C414" s="240"/>
    </row>
    <row r="415" spans="1:3">
      <c r="A415" s="240"/>
      <c r="B415" s="240"/>
      <c r="C415" s="240"/>
    </row>
    <row r="416" spans="1:3">
      <c r="A416" s="240"/>
      <c r="B416" s="240"/>
      <c r="C416" s="240"/>
    </row>
    <row r="417" spans="1:3">
      <c r="A417" s="240"/>
      <c r="B417" s="240"/>
      <c r="C417" s="240"/>
    </row>
    <row r="418" spans="1:3">
      <c r="A418" s="240"/>
      <c r="B418" s="240"/>
      <c r="C418" s="240"/>
    </row>
    <row r="419" spans="1:3">
      <c r="A419" s="240"/>
      <c r="B419" s="240"/>
      <c r="C419" s="240"/>
    </row>
    <row r="420" spans="1:3">
      <c r="A420" s="240"/>
      <c r="B420" s="240"/>
      <c r="C420" s="240"/>
    </row>
    <row r="421" spans="1:3">
      <c r="A421" s="240"/>
      <c r="B421" s="240"/>
      <c r="C421" s="240"/>
    </row>
    <row r="422" spans="1:3">
      <c r="A422" s="240"/>
      <c r="B422" s="240"/>
      <c r="C422" s="240"/>
    </row>
    <row r="423" spans="1:3">
      <c r="A423" s="240"/>
      <c r="B423" s="240"/>
      <c r="C423" s="240"/>
    </row>
    <row r="424" spans="1:3">
      <c r="A424" s="240"/>
      <c r="B424" s="240"/>
      <c r="C424" s="240"/>
    </row>
    <row r="425" spans="1:3">
      <c r="A425" s="240"/>
      <c r="B425" s="240"/>
      <c r="C425" s="240"/>
    </row>
    <row r="426" spans="1:3">
      <c r="A426" s="240"/>
      <c r="B426" s="240"/>
      <c r="C426" s="240"/>
    </row>
    <row r="427" spans="1:3">
      <c r="A427" s="240"/>
      <c r="B427" s="240"/>
      <c r="C427" s="240"/>
    </row>
    <row r="428" spans="1:3">
      <c r="A428" s="240"/>
      <c r="B428" s="240"/>
      <c r="C428" s="240"/>
    </row>
    <row r="429" spans="1:3">
      <c r="A429" s="240"/>
      <c r="B429" s="240"/>
      <c r="C429" s="240"/>
    </row>
    <row r="430" spans="1:3">
      <c r="A430" s="240"/>
      <c r="B430" s="240"/>
      <c r="C430" s="240"/>
    </row>
    <row r="431" spans="1:3">
      <c r="A431" s="240"/>
      <c r="B431" s="240"/>
      <c r="C431" s="240"/>
    </row>
    <row r="432" spans="1:3">
      <c r="A432" s="240"/>
      <c r="B432" s="240"/>
      <c r="C432" s="240"/>
    </row>
    <row r="433" spans="1:3">
      <c r="A433" s="240"/>
      <c r="B433" s="240"/>
      <c r="C433" s="240"/>
    </row>
    <row r="434" spans="1:3">
      <c r="A434" s="240"/>
      <c r="B434" s="240"/>
      <c r="C434" s="240"/>
    </row>
    <row r="435" spans="1:3">
      <c r="A435" s="240"/>
      <c r="B435" s="240"/>
      <c r="C435" s="240"/>
    </row>
    <row r="436" spans="1:3">
      <c r="A436" s="240"/>
      <c r="B436" s="240"/>
      <c r="C436" s="240"/>
    </row>
    <row r="437" spans="1:3">
      <c r="A437" s="240"/>
      <c r="B437" s="240"/>
      <c r="C437" s="240"/>
    </row>
    <row r="438" spans="1:3">
      <c r="A438" s="240"/>
      <c r="B438" s="240"/>
      <c r="C438" s="240"/>
    </row>
    <row r="439" spans="1:3">
      <c r="A439" s="240"/>
      <c r="B439" s="240"/>
      <c r="C439" s="240"/>
    </row>
    <row r="440" spans="1:3">
      <c r="A440" s="240"/>
      <c r="B440" s="240"/>
      <c r="C440" s="240"/>
    </row>
    <row r="441" spans="1:3">
      <c r="A441" s="240"/>
      <c r="B441" s="240"/>
      <c r="C441" s="240"/>
    </row>
    <row r="442" spans="1:3">
      <c r="A442" s="240"/>
      <c r="B442" s="240"/>
      <c r="C442" s="240"/>
    </row>
    <row r="443" spans="1:3">
      <c r="A443" s="240"/>
      <c r="B443" s="240"/>
      <c r="C443" s="240"/>
    </row>
    <row r="444" spans="1:3">
      <c r="A444" s="240"/>
      <c r="B444" s="240"/>
      <c r="C444" s="240"/>
    </row>
    <row r="445" spans="1:3">
      <c r="A445" s="240"/>
      <c r="B445" s="240"/>
      <c r="C445" s="240"/>
    </row>
    <row r="446" spans="1:3">
      <c r="A446" s="240"/>
      <c r="B446" s="240"/>
      <c r="C446" s="240"/>
    </row>
    <row r="447" spans="1:3">
      <c r="A447" s="240"/>
      <c r="B447" s="240"/>
      <c r="C447" s="240"/>
    </row>
    <row r="448" spans="1:3">
      <c r="A448" s="240"/>
      <c r="B448" s="240"/>
      <c r="C448" s="240"/>
    </row>
    <row r="449" spans="1:3">
      <c r="A449" s="240"/>
      <c r="B449" s="240"/>
      <c r="C449" s="240"/>
    </row>
    <row r="450" spans="1:3">
      <c r="A450" s="240"/>
      <c r="B450" s="240"/>
      <c r="C450" s="240"/>
    </row>
    <row r="451" spans="1:3">
      <c r="A451" s="240"/>
      <c r="B451" s="240"/>
      <c r="C451" s="240"/>
    </row>
    <row r="452" spans="1:3">
      <c r="A452" s="240"/>
      <c r="B452" s="240"/>
      <c r="C452" s="240"/>
    </row>
    <row r="453" spans="1:3">
      <c r="A453" s="240"/>
      <c r="B453" s="240"/>
      <c r="C453" s="240"/>
    </row>
    <row r="454" spans="1:3">
      <c r="A454" s="240"/>
      <c r="B454" s="240"/>
      <c r="C454" s="240"/>
    </row>
    <row r="455" spans="1:3">
      <c r="A455" s="240"/>
      <c r="B455" s="240"/>
      <c r="C455" s="240"/>
    </row>
    <row r="456" spans="1:3">
      <c r="A456" s="240"/>
      <c r="B456" s="240"/>
      <c r="C456" s="240"/>
    </row>
    <row r="457" spans="1:3">
      <c r="A457" s="240"/>
      <c r="B457" s="240"/>
      <c r="C457" s="240"/>
    </row>
    <row r="458" spans="1:3">
      <c r="A458" s="240"/>
      <c r="B458" s="240"/>
      <c r="C458" s="240"/>
    </row>
    <row r="459" spans="1:3">
      <c r="A459" s="240"/>
      <c r="B459" s="240"/>
      <c r="C459" s="240"/>
    </row>
    <row r="460" spans="1:3">
      <c r="A460" s="240"/>
      <c r="B460" s="240"/>
      <c r="C460" s="240"/>
    </row>
    <row r="461" spans="1:3">
      <c r="A461" s="240"/>
      <c r="B461" s="240"/>
      <c r="C461" s="240"/>
    </row>
    <row r="462" spans="1:3">
      <c r="A462" s="240"/>
      <c r="B462" s="240"/>
      <c r="C462" s="240"/>
    </row>
    <row r="463" spans="1:3">
      <c r="A463" s="240"/>
      <c r="B463" s="240"/>
      <c r="C463" s="240"/>
    </row>
    <row r="464" spans="1:3">
      <c r="A464" s="240"/>
      <c r="B464" s="240"/>
      <c r="C464" s="240"/>
    </row>
    <row r="465" spans="1:3">
      <c r="A465" s="240"/>
      <c r="B465" s="240"/>
      <c r="C465" s="240"/>
    </row>
    <row r="466" spans="1:3">
      <c r="A466" s="240"/>
      <c r="B466" s="240"/>
      <c r="C466" s="240"/>
    </row>
    <row r="467" spans="1:3">
      <c r="A467" s="240"/>
      <c r="B467" s="240"/>
      <c r="C467" s="240"/>
    </row>
    <row r="468" spans="1:3">
      <c r="A468" s="240"/>
      <c r="B468" s="240"/>
      <c r="C468" s="240"/>
    </row>
    <row r="469" spans="1:3">
      <c r="A469" s="240"/>
      <c r="B469" s="240"/>
      <c r="C469" s="240"/>
    </row>
    <row r="470" spans="1:3">
      <c r="A470" s="240"/>
      <c r="B470" s="240"/>
      <c r="C470" s="240"/>
    </row>
    <row r="471" spans="1:3">
      <c r="A471" s="240"/>
      <c r="B471" s="240"/>
      <c r="C471" s="240"/>
    </row>
    <row r="472" spans="1:3">
      <c r="A472" s="240"/>
      <c r="B472" s="240"/>
      <c r="C472" s="240"/>
    </row>
    <row r="473" spans="1:3">
      <c r="A473" s="240"/>
      <c r="B473" s="240"/>
      <c r="C473" s="240"/>
    </row>
    <row r="474" spans="1:3">
      <c r="A474" s="240"/>
      <c r="B474" s="240"/>
      <c r="C474" s="240"/>
    </row>
    <row r="475" spans="1:3">
      <c r="A475" s="240"/>
      <c r="B475" s="240"/>
      <c r="C475" s="240"/>
    </row>
    <row r="476" spans="1:3">
      <c r="A476" s="240"/>
      <c r="B476" s="240"/>
      <c r="C476" s="240"/>
    </row>
    <row r="477" spans="1:3">
      <c r="A477" s="240"/>
      <c r="B477" s="240"/>
      <c r="C477" s="240"/>
    </row>
    <row r="478" spans="1:3">
      <c r="A478" s="240"/>
      <c r="B478" s="240"/>
      <c r="C478" s="240"/>
    </row>
    <row r="479" spans="1:3">
      <c r="A479" s="240"/>
      <c r="B479" s="240"/>
      <c r="C479" s="240"/>
    </row>
    <row r="480" spans="1:3">
      <c r="A480" s="240"/>
      <c r="B480" s="240"/>
      <c r="C480" s="240"/>
    </row>
    <row r="481" spans="1:3">
      <c r="A481" s="240"/>
      <c r="B481" s="240"/>
      <c r="C481" s="240"/>
    </row>
    <row r="482" spans="1:3">
      <c r="A482" s="240"/>
      <c r="B482" s="240"/>
      <c r="C482" s="240"/>
    </row>
    <row r="483" spans="1:3">
      <c r="A483" s="240"/>
      <c r="B483" s="240"/>
      <c r="C483" s="240"/>
    </row>
    <row r="484" spans="1:3">
      <c r="A484" s="240"/>
      <c r="B484" s="240"/>
      <c r="C484" s="240"/>
    </row>
    <row r="485" spans="1:3">
      <c r="A485" s="240"/>
      <c r="B485" s="240"/>
      <c r="C485" s="240"/>
    </row>
    <row r="486" spans="1:3">
      <c r="A486" s="240"/>
      <c r="B486" s="240"/>
      <c r="C486" s="240"/>
    </row>
    <row r="487" spans="1:3">
      <c r="A487" s="240"/>
      <c r="B487" s="240"/>
      <c r="C487" s="240"/>
    </row>
    <row r="488" spans="1:3">
      <c r="A488" s="240"/>
      <c r="B488" s="240"/>
      <c r="C488" s="240"/>
    </row>
    <row r="489" spans="1:3">
      <c r="A489" s="240"/>
      <c r="B489" s="240"/>
      <c r="C489" s="240"/>
    </row>
    <row r="490" spans="1:3">
      <c r="A490" s="240"/>
      <c r="B490" s="240"/>
      <c r="C490" s="240"/>
    </row>
    <row r="491" spans="1:3">
      <c r="A491" s="240"/>
      <c r="B491" s="240"/>
      <c r="C491" s="240"/>
    </row>
    <row r="492" spans="1:3">
      <c r="A492" s="240"/>
      <c r="B492" s="240"/>
      <c r="C492" s="240"/>
    </row>
    <row r="493" spans="1:3">
      <c r="A493" s="240"/>
      <c r="B493" s="240"/>
      <c r="C493" s="240"/>
    </row>
    <row r="494" spans="1:3">
      <c r="A494" s="240"/>
      <c r="B494" s="240"/>
      <c r="C494" s="240"/>
    </row>
    <row r="495" spans="1:3">
      <c r="A495" s="240"/>
      <c r="B495" s="240"/>
      <c r="C495" s="240"/>
    </row>
    <row r="496" spans="1:3">
      <c r="A496" s="240"/>
      <c r="B496" s="240"/>
      <c r="C496" s="240"/>
    </row>
    <row r="497" spans="1:3">
      <c r="A497" s="240"/>
      <c r="B497" s="240"/>
      <c r="C497" s="240"/>
    </row>
    <row r="498" spans="1:3">
      <c r="A498" s="240"/>
      <c r="B498" s="240"/>
      <c r="C498" s="240"/>
    </row>
    <row r="499" spans="1:3">
      <c r="A499" s="240"/>
      <c r="B499" s="240"/>
      <c r="C499" s="240"/>
    </row>
    <row r="500" spans="1:3">
      <c r="A500" s="240"/>
      <c r="B500" s="240"/>
      <c r="C500" s="240"/>
    </row>
    <row r="501" spans="1:3">
      <c r="A501" s="240"/>
      <c r="B501" s="240"/>
      <c r="C501" s="240"/>
    </row>
    <row r="502" spans="1:3">
      <c r="A502" s="240"/>
      <c r="B502" s="240"/>
      <c r="C502" s="240"/>
    </row>
    <row r="503" spans="1:3">
      <c r="A503" s="240"/>
      <c r="B503" s="240"/>
      <c r="C503" s="240"/>
    </row>
    <row r="504" spans="1:3">
      <c r="A504" s="240"/>
      <c r="B504" s="240"/>
      <c r="C504" s="240"/>
    </row>
    <row r="505" spans="1:3">
      <c r="A505" s="240"/>
      <c r="B505" s="240"/>
      <c r="C505" s="240"/>
    </row>
    <row r="506" spans="1:3">
      <c r="A506" s="240"/>
      <c r="B506" s="240"/>
      <c r="C506" s="240"/>
    </row>
    <row r="507" spans="1:3">
      <c r="A507" s="240"/>
      <c r="B507" s="240"/>
      <c r="C507" s="240"/>
    </row>
    <row r="508" spans="1:3">
      <c r="A508" s="240"/>
      <c r="B508" s="240"/>
      <c r="C508" s="240"/>
    </row>
    <row r="509" spans="1:3">
      <c r="A509" s="240"/>
      <c r="B509" s="240"/>
      <c r="C509" s="240"/>
    </row>
    <row r="510" spans="1:3">
      <c r="A510" s="240"/>
      <c r="B510" s="240"/>
      <c r="C510" s="240"/>
    </row>
    <row r="511" spans="1:3">
      <c r="A511" s="240"/>
      <c r="B511" s="240"/>
      <c r="C511" s="240"/>
    </row>
    <row r="512" spans="1:3">
      <c r="A512" s="240"/>
      <c r="B512" s="240"/>
      <c r="C512" s="240"/>
    </row>
    <row r="513" spans="1:3">
      <c r="A513" s="240"/>
      <c r="B513" s="240"/>
      <c r="C513" s="240"/>
    </row>
    <row r="514" spans="1:3">
      <c r="A514" s="240"/>
      <c r="B514" s="240"/>
      <c r="C514" s="240"/>
    </row>
    <row r="515" spans="1:3">
      <c r="A515" s="240"/>
      <c r="B515" s="240"/>
      <c r="C515" s="240"/>
    </row>
    <row r="516" spans="1:3">
      <c r="A516" s="240"/>
      <c r="B516" s="240"/>
      <c r="C516" s="240"/>
    </row>
    <row r="517" spans="1:3">
      <c r="A517" s="240"/>
      <c r="B517" s="240"/>
      <c r="C517" s="240"/>
    </row>
    <row r="518" spans="1:3">
      <c r="A518" s="240"/>
      <c r="B518" s="240"/>
      <c r="C518" s="240"/>
    </row>
  </sheetData>
  <mergeCells count="334">
    <mergeCell ref="A152:A161"/>
    <mergeCell ref="J109:L109"/>
    <mergeCell ref="M109:M112"/>
    <mergeCell ref="N109:N112"/>
    <mergeCell ref="O109:O112"/>
    <mergeCell ref="D110:F110"/>
    <mergeCell ref="G110:I110"/>
    <mergeCell ref="J110:L110"/>
    <mergeCell ref="A273:C273"/>
    <mergeCell ref="M273:O273"/>
    <mergeCell ref="A260:C260"/>
    <mergeCell ref="A262:B262"/>
    <mergeCell ref="N262:O262"/>
    <mergeCell ref="O222:O223"/>
    <mergeCell ref="A222:A223"/>
    <mergeCell ref="A225:A228"/>
    <mergeCell ref="O225:O228"/>
    <mergeCell ref="O212:O215"/>
    <mergeCell ref="A236:C236"/>
    <mergeCell ref="M236:O236"/>
    <mergeCell ref="A259:C259"/>
    <mergeCell ref="N259:O259"/>
    <mergeCell ref="A229:C229"/>
    <mergeCell ref="M229:O229"/>
    <mergeCell ref="A230:A235"/>
    <mergeCell ref="A274:C274"/>
    <mergeCell ref="M274:O274"/>
    <mergeCell ref="A267:A270"/>
    <mergeCell ref="O267:O270"/>
    <mergeCell ref="A271:C271"/>
    <mergeCell ref="M271:O271"/>
    <mergeCell ref="A272:C272"/>
    <mergeCell ref="M272:O272"/>
    <mergeCell ref="G263:I263"/>
    <mergeCell ref="J263:L263"/>
    <mergeCell ref="M263:M266"/>
    <mergeCell ref="N263:N266"/>
    <mergeCell ref="O263:O266"/>
    <mergeCell ref="D264:F264"/>
    <mergeCell ref="G264:I264"/>
    <mergeCell ref="J264:L264"/>
    <mergeCell ref="A263:A266"/>
    <mergeCell ref="B263:B266"/>
    <mergeCell ref="C263:C266"/>
    <mergeCell ref="D263:F263"/>
    <mergeCell ref="O230:O235"/>
    <mergeCell ref="M235:N235"/>
    <mergeCell ref="A246:B246"/>
    <mergeCell ref="M246:O246"/>
    <mergeCell ref="A244:A245"/>
    <mergeCell ref="O244:O245"/>
    <mergeCell ref="A250:B250"/>
    <mergeCell ref="M250:O250"/>
    <mergeCell ref="A247:A249"/>
    <mergeCell ref="O247:O249"/>
    <mergeCell ref="A239:B239"/>
    <mergeCell ref="N239:O239"/>
    <mergeCell ref="A240:A243"/>
    <mergeCell ref="B240:B243"/>
    <mergeCell ref="C240:C243"/>
    <mergeCell ref="D240:F240"/>
    <mergeCell ref="G240:I240"/>
    <mergeCell ref="J240:L240"/>
    <mergeCell ref="M240:M243"/>
    <mergeCell ref="N240:N243"/>
    <mergeCell ref="O240:O243"/>
    <mergeCell ref="D241:F241"/>
    <mergeCell ref="G241:I241"/>
    <mergeCell ref="J241:L241"/>
    <mergeCell ref="A253:C253"/>
    <mergeCell ref="A204:C204"/>
    <mergeCell ref="M204:O204"/>
    <mergeCell ref="A205:C205"/>
    <mergeCell ref="M205:O205"/>
    <mergeCell ref="A188:B188"/>
    <mergeCell ref="A189:A192"/>
    <mergeCell ref="B189:B192"/>
    <mergeCell ref="C189:C192"/>
    <mergeCell ref="D189:F189"/>
    <mergeCell ref="G189:I189"/>
    <mergeCell ref="N188:O188"/>
    <mergeCell ref="J189:L189"/>
    <mergeCell ref="M189:M192"/>
    <mergeCell ref="N189:N192"/>
    <mergeCell ref="O189:O192"/>
    <mergeCell ref="D190:F190"/>
    <mergeCell ref="G190:I190"/>
    <mergeCell ref="J190:L190"/>
    <mergeCell ref="A200:C200"/>
    <mergeCell ref="M200:O200"/>
    <mergeCell ref="A201:A202"/>
    <mergeCell ref="O201:O202"/>
    <mergeCell ref="A203:C203"/>
    <mergeCell ref="M203:O203"/>
    <mergeCell ref="A193:A194"/>
    <mergeCell ref="O193:O194"/>
    <mergeCell ref="A195:C195"/>
    <mergeCell ref="M195:O195"/>
    <mergeCell ref="A196:A199"/>
    <mergeCell ref="O196:O199"/>
    <mergeCell ref="A187:C187"/>
    <mergeCell ref="M187:O187"/>
    <mergeCell ref="O185:O186"/>
    <mergeCell ref="N165:N168"/>
    <mergeCell ref="O165:O168"/>
    <mergeCell ref="D166:F166"/>
    <mergeCell ref="G166:I166"/>
    <mergeCell ref="J166:L166"/>
    <mergeCell ref="A165:A168"/>
    <mergeCell ref="B165:B168"/>
    <mergeCell ref="C165:C168"/>
    <mergeCell ref="D165:F165"/>
    <mergeCell ref="G165:I165"/>
    <mergeCell ref="A142:A150"/>
    <mergeCell ref="O142:O150"/>
    <mergeCell ref="B143:B144"/>
    <mergeCell ref="N143:N144"/>
    <mergeCell ref="B185:B186"/>
    <mergeCell ref="N185:N186"/>
    <mergeCell ref="A176:C176"/>
    <mergeCell ref="M176:O176"/>
    <mergeCell ref="A177:A183"/>
    <mergeCell ref="M177:N177"/>
    <mergeCell ref="O177:O183"/>
    <mergeCell ref="A184:C184"/>
    <mergeCell ref="M184:O184"/>
    <mergeCell ref="A185:A186"/>
    <mergeCell ref="A164:B164"/>
    <mergeCell ref="N164:O164"/>
    <mergeCell ref="B145:C145"/>
    <mergeCell ref="M145:N145"/>
    <mergeCell ref="M175:N175"/>
    <mergeCell ref="M178:N178"/>
    <mergeCell ref="M181:N181"/>
    <mergeCell ref="M182:N182"/>
    <mergeCell ref="J165:L165"/>
    <mergeCell ref="M165:M168"/>
    <mergeCell ref="G138:I138"/>
    <mergeCell ref="N137:O137"/>
    <mergeCell ref="A134:C134"/>
    <mergeCell ref="M134:O134"/>
    <mergeCell ref="A162:C162"/>
    <mergeCell ref="M162:O162"/>
    <mergeCell ref="M163:O163"/>
    <mergeCell ref="A169:A175"/>
    <mergeCell ref="O169:O175"/>
    <mergeCell ref="J138:L138"/>
    <mergeCell ref="M138:M141"/>
    <mergeCell ref="N138:N141"/>
    <mergeCell ref="O138:O141"/>
    <mergeCell ref="D139:F139"/>
    <mergeCell ref="G139:I139"/>
    <mergeCell ref="J139:L139"/>
    <mergeCell ref="B146:B147"/>
    <mergeCell ref="B148:C148"/>
    <mergeCell ref="M148:N148"/>
    <mergeCell ref="N146:N147"/>
    <mergeCell ref="O152:O161"/>
    <mergeCell ref="A151:C151"/>
    <mergeCell ref="M151:O151"/>
    <mergeCell ref="A137:B137"/>
    <mergeCell ref="M124:O124"/>
    <mergeCell ref="A125:A133"/>
    <mergeCell ref="O125:O133"/>
    <mergeCell ref="O113:O123"/>
    <mergeCell ref="A113:A123"/>
    <mergeCell ref="J88:L88"/>
    <mergeCell ref="M88:M91"/>
    <mergeCell ref="N88:N91"/>
    <mergeCell ref="O88:O91"/>
    <mergeCell ref="D89:F89"/>
    <mergeCell ref="G89:I89"/>
    <mergeCell ref="J89:L89"/>
    <mergeCell ref="A101:A104"/>
    <mergeCell ref="O101:O104"/>
    <mergeCell ref="A105:C105"/>
    <mergeCell ref="M105:O105"/>
    <mergeCell ref="G88:I88"/>
    <mergeCell ref="A108:B108"/>
    <mergeCell ref="N108:O108"/>
    <mergeCell ref="A109:A112"/>
    <mergeCell ref="B109:B112"/>
    <mergeCell ref="C109:C112"/>
    <mergeCell ref="D109:F109"/>
    <mergeCell ref="G109:I109"/>
    <mergeCell ref="A138:A141"/>
    <mergeCell ref="B138:B141"/>
    <mergeCell ref="C138:C141"/>
    <mergeCell ref="D138:F138"/>
    <mergeCell ref="A87:B87"/>
    <mergeCell ref="A88:A91"/>
    <mergeCell ref="B88:B91"/>
    <mergeCell ref="C88:C91"/>
    <mergeCell ref="D88:F88"/>
    <mergeCell ref="A124:C124"/>
    <mergeCell ref="N87:O87"/>
    <mergeCell ref="A100:C100"/>
    <mergeCell ref="M100:O100"/>
    <mergeCell ref="A92:A99"/>
    <mergeCell ref="O92:O99"/>
    <mergeCell ref="B93:B94"/>
    <mergeCell ref="N93:N94"/>
    <mergeCell ref="B95:C95"/>
    <mergeCell ref="M95:N95"/>
    <mergeCell ref="A78:C78"/>
    <mergeCell ref="M78:O78"/>
    <mergeCell ref="A79:A84"/>
    <mergeCell ref="O79:O84"/>
    <mergeCell ref="A85:C85"/>
    <mergeCell ref="M85:O85"/>
    <mergeCell ref="N60:N63"/>
    <mergeCell ref="O60:O63"/>
    <mergeCell ref="D61:F61"/>
    <mergeCell ref="G61:I61"/>
    <mergeCell ref="J61:L61"/>
    <mergeCell ref="A73:A77"/>
    <mergeCell ref="O73:O77"/>
    <mergeCell ref="A72:C72"/>
    <mergeCell ref="M72:O72"/>
    <mergeCell ref="A57:C57"/>
    <mergeCell ref="M57:O57"/>
    <mergeCell ref="A64:A71"/>
    <mergeCell ref="O64:O71"/>
    <mergeCell ref="M69:N69"/>
    <mergeCell ref="M70:N70"/>
    <mergeCell ref="B50:B51"/>
    <mergeCell ref="N50:N51"/>
    <mergeCell ref="B52:C52"/>
    <mergeCell ref="M52:N52"/>
    <mergeCell ref="B53:B54"/>
    <mergeCell ref="B55:C55"/>
    <mergeCell ref="M55:N55"/>
    <mergeCell ref="A59:B59"/>
    <mergeCell ref="A60:A63"/>
    <mergeCell ref="B60:B63"/>
    <mergeCell ref="C60:C63"/>
    <mergeCell ref="D60:F60"/>
    <mergeCell ref="G60:I60"/>
    <mergeCell ref="J60:L60"/>
    <mergeCell ref="M60:M63"/>
    <mergeCell ref="N59:O59"/>
    <mergeCell ref="A28:A31"/>
    <mergeCell ref="B28:B31"/>
    <mergeCell ref="C28:C31"/>
    <mergeCell ref="D28:F28"/>
    <mergeCell ref="G28:I28"/>
    <mergeCell ref="N27:O27"/>
    <mergeCell ref="B41:B43"/>
    <mergeCell ref="N41:N43"/>
    <mergeCell ref="O41:O56"/>
    <mergeCell ref="B44:C44"/>
    <mergeCell ref="M44:N44"/>
    <mergeCell ref="B45:B48"/>
    <mergeCell ref="B49:C49"/>
    <mergeCell ref="M49:N49"/>
    <mergeCell ref="N53:N54"/>
    <mergeCell ref="B56:C56"/>
    <mergeCell ref="N45:N48"/>
    <mergeCell ref="N32:N34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8:L8"/>
    <mergeCell ref="N8:O8"/>
    <mergeCell ref="B20:B21"/>
    <mergeCell ref="N20:N21"/>
    <mergeCell ref="A9:A24"/>
    <mergeCell ref="M15:N15"/>
    <mergeCell ref="B16:B18"/>
    <mergeCell ref="N16:N18"/>
    <mergeCell ref="B19:C19"/>
    <mergeCell ref="M19:N19"/>
    <mergeCell ref="B22:C22"/>
    <mergeCell ref="M22:N22"/>
    <mergeCell ref="A25:C25"/>
    <mergeCell ref="M25:O25"/>
    <mergeCell ref="B13:B14"/>
    <mergeCell ref="N13:N14"/>
    <mergeCell ref="B15:C15"/>
    <mergeCell ref="B40:C40"/>
    <mergeCell ref="M40:N40"/>
    <mergeCell ref="O9:O24"/>
    <mergeCell ref="A32:A56"/>
    <mergeCell ref="M56:N56"/>
    <mergeCell ref="B32:B34"/>
    <mergeCell ref="O32:O39"/>
    <mergeCell ref="B35:C35"/>
    <mergeCell ref="M35:N35"/>
    <mergeCell ref="B38:B39"/>
    <mergeCell ref="N38:N39"/>
    <mergeCell ref="J28:L28"/>
    <mergeCell ref="M28:M31"/>
    <mergeCell ref="N28:N31"/>
    <mergeCell ref="O28:O31"/>
    <mergeCell ref="D29:F29"/>
    <mergeCell ref="G29:I29"/>
    <mergeCell ref="J29:L29"/>
    <mergeCell ref="A27:B27"/>
    <mergeCell ref="O251:O252"/>
    <mergeCell ref="A251:A252"/>
    <mergeCell ref="A254:A258"/>
    <mergeCell ref="O254:O258"/>
    <mergeCell ref="A224:C224"/>
    <mergeCell ref="A211:B211"/>
    <mergeCell ref="N211:O211"/>
    <mergeCell ref="D212:F212"/>
    <mergeCell ref="G212:I212"/>
    <mergeCell ref="J212:L212"/>
    <mergeCell ref="D213:F213"/>
    <mergeCell ref="G213:I213"/>
    <mergeCell ref="J213:L213"/>
    <mergeCell ref="A212:A215"/>
    <mergeCell ref="B212:B215"/>
    <mergeCell ref="C212:C215"/>
    <mergeCell ref="M212:M215"/>
    <mergeCell ref="N212:N215"/>
    <mergeCell ref="A217:A220"/>
    <mergeCell ref="O217:O220"/>
    <mergeCell ref="A221:C221"/>
    <mergeCell ref="M221:O221"/>
    <mergeCell ref="N216:O216"/>
    <mergeCell ref="M224:O224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  <rowBreaks count="1" manualBreakCount="1">
    <brk id="187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U15"/>
  <sheetViews>
    <sheetView rightToLeft="1" view="pageBreakPreview" zoomScale="60" workbookViewId="0">
      <selection activeCell="R101" sqref="R101"/>
    </sheetView>
  </sheetViews>
  <sheetFormatPr defaultRowHeight="12.75"/>
  <cols>
    <col min="19" max="19" width="18.140625" customWidth="1"/>
  </cols>
  <sheetData>
    <row r="13" spans="1:21" ht="10.5" customHeight="1"/>
    <row r="14" spans="1:21" ht="6" customHeight="1"/>
    <row r="15" spans="1:21" ht="90" customHeight="1">
      <c r="A15" s="3511" t="s">
        <v>2408</v>
      </c>
      <c r="B15" s="3511"/>
      <c r="C15" s="3511"/>
      <c r="D15" s="3511"/>
      <c r="E15" s="3511"/>
      <c r="F15" s="3511"/>
      <c r="G15" s="3511"/>
      <c r="H15" s="3511"/>
      <c r="I15" s="3511"/>
      <c r="J15" s="3511"/>
      <c r="K15" s="3511"/>
      <c r="L15" s="3511"/>
      <c r="M15" s="3511"/>
      <c r="N15" s="3511"/>
      <c r="O15" s="3511"/>
      <c r="P15" s="3511"/>
      <c r="Q15" s="3511"/>
      <c r="R15" s="3511"/>
      <c r="S15" s="3511"/>
      <c r="T15" s="2631"/>
      <c r="U15" s="2631"/>
    </row>
  </sheetData>
  <mergeCells count="1">
    <mergeCell ref="A15:S15"/>
  </mergeCells>
  <printOptions horizontalCentered="1"/>
  <pageMargins left="0.51181102362204722" right="0.51181102362204722" top="1.7322834645669292" bottom="1.7322834645669292" header="0.31496062992125984" footer="0.31496062992125984"/>
  <pageSetup paperSize="9" scale="75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8"/>
  <sheetViews>
    <sheetView rightToLeft="1" view="pageBreakPreview" zoomScale="90" zoomScaleNormal="75" zoomScaleSheetLayoutView="90" workbookViewId="0">
      <selection activeCell="R101" sqref="R101"/>
    </sheetView>
  </sheetViews>
  <sheetFormatPr defaultRowHeight="12.75"/>
  <cols>
    <col min="1" max="1" width="32" style="22" customWidth="1"/>
    <col min="2" max="10" width="10.28515625" style="22" customWidth="1"/>
    <col min="11" max="11" width="47" style="22" customWidth="1"/>
    <col min="12" max="256" width="9.140625" style="22"/>
    <col min="257" max="257" width="26.28515625" style="22" customWidth="1"/>
    <col min="258" max="266" width="10" style="22" customWidth="1"/>
    <col min="267" max="512" width="9.140625" style="22"/>
    <col min="513" max="513" width="26.28515625" style="22" customWidth="1"/>
    <col min="514" max="522" width="10" style="22" customWidth="1"/>
    <col min="523" max="768" width="9.140625" style="22"/>
    <col min="769" max="769" width="26.28515625" style="22" customWidth="1"/>
    <col min="770" max="778" width="10" style="22" customWidth="1"/>
    <col min="779" max="1024" width="9.140625" style="22"/>
    <col min="1025" max="1025" width="26.28515625" style="22" customWidth="1"/>
    <col min="1026" max="1034" width="10" style="22" customWidth="1"/>
    <col min="1035" max="1280" width="9.140625" style="22"/>
    <col min="1281" max="1281" width="26.28515625" style="22" customWidth="1"/>
    <col min="1282" max="1290" width="10" style="22" customWidth="1"/>
    <col min="1291" max="1536" width="9.140625" style="22"/>
    <col min="1537" max="1537" width="26.28515625" style="22" customWidth="1"/>
    <col min="1538" max="1546" width="10" style="22" customWidth="1"/>
    <col min="1547" max="1792" width="9.140625" style="22"/>
    <col min="1793" max="1793" width="26.28515625" style="22" customWidth="1"/>
    <col min="1794" max="1802" width="10" style="22" customWidth="1"/>
    <col min="1803" max="2048" width="9.140625" style="22"/>
    <col min="2049" max="2049" width="26.28515625" style="22" customWidth="1"/>
    <col min="2050" max="2058" width="10" style="22" customWidth="1"/>
    <col min="2059" max="2304" width="9.140625" style="22"/>
    <col min="2305" max="2305" width="26.28515625" style="22" customWidth="1"/>
    <col min="2306" max="2314" width="10" style="22" customWidth="1"/>
    <col min="2315" max="2560" width="9.140625" style="22"/>
    <col min="2561" max="2561" width="26.28515625" style="22" customWidth="1"/>
    <col min="2562" max="2570" width="10" style="22" customWidth="1"/>
    <col min="2571" max="2816" width="9.140625" style="22"/>
    <col min="2817" max="2817" width="26.28515625" style="22" customWidth="1"/>
    <col min="2818" max="2826" width="10" style="22" customWidth="1"/>
    <col min="2827" max="3072" width="9.140625" style="22"/>
    <col min="3073" max="3073" width="26.28515625" style="22" customWidth="1"/>
    <col min="3074" max="3082" width="10" style="22" customWidth="1"/>
    <col min="3083" max="3328" width="9.140625" style="22"/>
    <col min="3329" max="3329" width="26.28515625" style="22" customWidth="1"/>
    <col min="3330" max="3338" width="10" style="22" customWidth="1"/>
    <col min="3339" max="3584" width="9.140625" style="22"/>
    <col min="3585" max="3585" width="26.28515625" style="22" customWidth="1"/>
    <col min="3586" max="3594" width="10" style="22" customWidth="1"/>
    <col min="3595" max="3840" width="9.140625" style="22"/>
    <col min="3841" max="3841" width="26.28515625" style="22" customWidth="1"/>
    <col min="3842" max="3850" width="10" style="22" customWidth="1"/>
    <col min="3851" max="4096" width="9.140625" style="22"/>
    <col min="4097" max="4097" width="26.28515625" style="22" customWidth="1"/>
    <col min="4098" max="4106" width="10" style="22" customWidth="1"/>
    <col min="4107" max="4352" width="9.140625" style="22"/>
    <col min="4353" max="4353" width="26.28515625" style="22" customWidth="1"/>
    <col min="4354" max="4362" width="10" style="22" customWidth="1"/>
    <col min="4363" max="4608" width="9.140625" style="22"/>
    <col min="4609" max="4609" width="26.28515625" style="22" customWidth="1"/>
    <col min="4610" max="4618" width="10" style="22" customWidth="1"/>
    <col min="4619" max="4864" width="9.140625" style="22"/>
    <col min="4865" max="4865" width="26.28515625" style="22" customWidth="1"/>
    <col min="4866" max="4874" width="10" style="22" customWidth="1"/>
    <col min="4875" max="5120" width="9.140625" style="22"/>
    <col min="5121" max="5121" width="26.28515625" style="22" customWidth="1"/>
    <col min="5122" max="5130" width="10" style="22" customWidth="1"/>
    <col min="5131" max="5376" width="9.140625" style="22"/>
    <col min="5377" max="5377" width="26.28515625" style="22" customWidth="1"/>
    <col min="5378" max="5386" width="10" style="22" customWidth="1"/>
    <col min="5387" max="5632" width="9.140625" style="22"/>
    <col min="5633" max="5633" width="26.28515625" style="22" customWidth="1"/>
    <col min="5634" max="5642" width="10" style="22" customWidth="1"/>
    <col min="5643" max="5888" width="9.140625" style="22"/>
    <col min="5889" max="5889" width="26.28515625" style="22" customWidth="1"/>
    <col min="5890" max="5898" width="10" style="22" customWidth="1"/>
    <col min="5899" max="6144" width="9.140625" style="22"/>
    <col min="6145" max="6145" width="26.28515625" style="22" customWidth="1"/>
    <col min="6146" max="6154" width="10" style="22" customWidth="1"/>
    <col min="6155" max="6400" width="9.140625" style="22"/>
    <col min="6401" max="6401" width="26.28515625" style="22" customWidth="1"/>
    <col min="6402" max="6410" width="10" style="22" customWidth="1"/>
    <col min="6411" max="6656" width="9.140625" style="22"/>
    <col min="6657" max="6657" width="26.28515625" style="22" customWidth="1"/>
    <col min="6658" max="6666" width="10" style="22" customWidth="1"/>
    <col min="6667" max="6912" width="9.140625" style="22"/>
    <col min="6913" max="6913" width="26.28515625" style="22" customWidth="1"/>
    <col min="6914" max="6922" width="10" style="22" customWidth="1"/>
    <col min="6923" max="7168" width="9.140625" style="22"/>
    <col min="7169" max="7169" width="26.28515625" style="22" customWidth="1"/>
    <col min="7170" max="7178" width="10" style="22" customWidth="1"/>
    <col min="7179" max="7424" width="9.140625" style="22"/>
    <col min="7425" max="7425" width="26.28515625" style="22" customWidth="1"/>
    <col min="7426" max="7434" width="10" style="22" customWidth="1"/>
    <col min="7435" max="7680" width="9.140625" style="22"/>
    <col min="7681" max="7681" width="26.28515625" style="22" customWidth="1"/>
    <col min="7682" max="7690" width="10" style="22" customWidth="1"/>
    <col min="7691" max="7936" width="9.140625" style="22"/>
    <col min="7937" max="7937" width="26.28515625" style="22" customWidth="1"/>
    <col min="7938" max="7946" width="10" style="22" customWidth="1"/>
    <col min="7947" max="8192" width="9.140625" style="22"/>
    <col min="8193" max="8193" width="26.28515625" style="22" customWidth="1"/>
    <col min="8194" max="8202" width="10" style="22" customWidth="1"/>
    <col min="8203" max="8448" width="9.140625" style="22"/>
    <col min="8449" max="8449" width="26.28515625" style="22" customWidth="1"/>
    <col min="8450" max="8458" width="10" style="22" customWidth="1"/>
    <col min="8459" max="8704" width="9.140625" style="22"/>
    <col min="8705" max="8705" width="26.28515625" style="22" customWidth="1"/>
    <col min="8706" max="8714" width="10" style="22" customWidth="1"/>
    <col min="8715" max="8960" width="9.140625" style="22"/>
    <col min="8961" max="8961" width="26.28515625" style="22" customWidth="1"/>
    <col min="8962" max="8970" width="10" style="22" customWidth="1"/>
    <col min="8971" max="9216" width="9.140625" style="22"/>
    <col min="9217" max="9217" width="26.28515625" style="22" customWidth="1"/>
    <col min="9218" max="9226" width="10" style="22" customWidth="1"/>
    <col min="9227" max="9472" width="9.140625" style="22"/>
    <col min="9473" max="9473" width="26.28515625" style="22" customWidth="1"/>
    <col min="9474" max="9482" width="10" style="22" customWidth="1"/>
    <col min="9483" max="9728" width="9.140625" style="22"/>
    <col min="9729" max="9729" width="26.28515625" style="22" customWidth="1"/>
    <col min="9730" max="9738" width="10" style="22" customWidth="1"/>
    <col min="9739" max="9984" width="9.140625" style="22"/>
    <col min="9985" max="9985" width="26.28515625" style="22" customWidth="1"/>
    <col min="9986" max="9994" width="10" style="22" customWidth="1"/>
    <col min="9995" max="10240" width="9.140625" style="22"/>
    <col min="10241" max="10241" width="26.28515625" style="22" customWidth="1"/>
    <col min="10242" max="10250" width="10" style="22" customWidth="1"/>
    <col min="10251" max="10496" width="9.140625" style="22"/>
    <col min="10497" max="10497" width="26.28515625" style="22" customWidth="1"/>
    <col min="10498" max="10506" width="10" style="22" customWidth="1"/>
    <col min="10507" max="10752" width="9.140625" style="22"/>
    <col min="10753" max="10753" width="26.28515625" style="22" customWidth="1"/>
    <col min="10754" max="10762" width="10" style="22" customWidth="1"/>
    <col min="10763" max="11008" width="9.140625" style="22"/>
    <col min="11009" max="11009" width="26.28515625" style="22" customWidth="1"/>
    <col min="11010" max="11018" width="10" style="22" customWidth="1"/>
    <col min="11019" max="11264" width="9.140625" style="22"/>
    <col min="11265" max="11265" width="26.28515625" style="22" customWidth="1"/>
    <col min="11266" max="11274" width="10" style="22" customWidth="1"/>
    <col min="11275" max="11520" width="9.140625" style="22"/>
    <col min="11521" max="11521" width="26.28515625" style="22" customWidth="1"/>
    <col min="11522" max="11530" width="10" style="22" customWidth="1"/>
    <col min="11531" max="11776" width="9.140625" style="22"/>
    <col min="11777" max="11777" width="26.28515625" style="22" customWidth="1"/>
    <col min="11778" max="11786" width="10" style="22" customWidth="1"/>
    <col min="11787" max="12032" width="9.140625" style="22"/>
    <col min="12033" max="12033" width="26.28515625" style="22" customWidth="1"/>
    <col min="12034" max="12042" width="10" style="22" customWidth="1"/>
    <col min="12043" max="12288" width="9.140625" style="22"/>
    <col min="12289" max="12289" width="26.28515625" style="22" customWidth="1"/>
    <col min="12290" max="12298" width="10" style="22" customWidth="1"/>
    <col min="12299" max="12544" width="9.140625" style="22"/>
    <col min="12545" max="12545" width="26.28515625" style="22" customWidth="1"/>
    <col min="12546" max="12554" width="10" style="22" customWidth="1"/>
    <col min="12555" max="12800" width="9.140625" style="22"/>
    <col min="12801" max="12801" width="26.28515625" style="22" customWidth="1"/>
    <col min="12802" max="12810" width="10" style="22" customWidth="1"/>
    <col min="12811" max="13056" width="9.140625" style="22"/>
    <col min="13057" max="13057" width="26.28515625" style="22" customWidth="1"/>
    <col min="13058" max="13066" width="10" style="22" customWidth="1"/>
    <col min="13067" max="13312" width="9.140625" style="22"/>
    <col min="13313" max="13313" width="26.28515625" style="22" customWidth="1"/>
    <col min="13314" max="13322" width="10" style="22" customWidth="1"/>
    <col min="13323" max="13568" width="9.140625" style="22"/>
    <col min="13569" max="13569" width="26.28515625" style="22" customWidth="1"/>
    <col min="13570" max="13578" width="10" style="22" customWidth="1"/>
    <col min="13579" max="13824" width="9.140625" style="22"/>
    <col min="13825" max="13825" width="26.28515625" style="22" customWidth="1"/>
    <col min="13826" max="13834" width="10" style="22" customWidth="1"/>
    <col min="13835" max="14080" width="9.140625" style="22"/>
    <col min="14081" max="14081" width="26.28515625" style="22" customWidth="1"/>
    <col min="14082" max="14090" width="10" style="22" customWidth="1"/>
    <col min="14091" max="14336" width="9.140625" style="22"/>
    <col min="14337" max="14337" width="26.28515625" style="22" customWidth="1"/>
    <col min="14338" max="14346" width="10" style="22" customWidth="1"/>
    <col min="14347" max="14592" width="9.140625" style="22"/>
    <col min="14593" max="14593" width="26.28515625" style="22" customWidth="1"/>
    <col min="14594" max="14602" width="10" style="22" customWidth="1"/>
    <col min="14603" max="14848" width="9.140625" style="22"/>
    <col min="14849" max="14849" width="26.28515625" style="22" customWidth="1"/>
    <col min="14850" max="14858" width="10" style="22" customWidth="1"/>
    <col min="14859" max="15104" width="9.140625" style="22"/>
    <col min="15105" max="15105" width="26.28515625" style="22" customWidth="1"/>
    <col min="15106" max="15114" width="10" style="22" customWidth="1"/>
    <col min="15115" max="15360" width="9.140625" style="22"/>
    <col min="15361" max="15361" width="26.28515625" style="22" customWidth="1"/>
    <col min="15362" max="15370" width="10" style="22" customWidth="1"/>
    <col min="15371" max="15616" width="9.140625" style="22"/>
    <col min="15617" max="15617" width="26.28515625" style="22" customWidth="1"/>
    <col min="15618" max="15626" width="10" style="22" customWidth="1"/>
    <col min="15627" max="15872" width="9.140625" style="22"/>
    <col min="15873" max="15873" width="26.28515625" style="22" customWidth="1"/>
    <col min="15874" max="15882" width="10" style="22" customWidth="1"/>
    <col min="15883" max="16128" width="9.140625" style="22"/>
    <col min="16129" max="16129" width="26.28515625" style="22" customWidth="1"/>
    <col min="16130" max="16138" width="10" style="22" customWidth="1"/>
    <col min="16139" max="16384" width="9.140625" style="22"/>
  </cols>
  <sheetData>
    <row r="1" spans="1:11" s="2" customFormat="1" ht="24" customHeight="1">
      <c r="A1" s="2693" t="s">
        <v>2014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64" customFormat="1" ht="45.75" customHeight="1">
      <c r="A2" s="3274" t="s">
        <v>2015</v>
      </c>
      <c r="B2" s="3274"/>
      <c r="C2" s="3274"/>
      <c r="D2" s="3274"/>
      <c r="E2" s="3274"/>
      <c r="F2" s="3274"/>
      <c r="G2" s="3274"/>
      <c r="H2" s="3274"/>
      <c r="I2" s="3274"/>
      <c r="J2" s="3274"/>
      <c r="K2" s="3274"/>
    </row>
    <row r="3" spans="1:11" s="2" customFormat="1" ht="24" customHeight="1" thickBot="1">
      <c r="A3" s="20" t="s">
        <v>2299</v>
      </c>
      <c r="B3" s="211"/>
      <c r="C3" s="211"/>
      <c r="D3" s="211"/>
      <c r="E3" s="211"/>
      <c r="F3" s="211"/>
      <c r="G3" s="211"/>
      <c r="H3" s="211"/>
      <c r="I3" s="211"/>
      <c r="J3" s="211"/>
      <c r="K3" s="8" t="s">
        <v>2300</v>
      </c>
    </row>
    <row r="4" spans="1:11" s="3" customFormat="1" ht="18" customHeight="1" thickTop="1">
      <c r="A4" s="3048" t="s">
        <v>311</v>
      </c>
      <c r="B4" s="3048" t="s">
        <v>45</v>
      </c>
      <c r="C4" s="3048"/>
      <c r="D4" s="3048"/>
      <c r="E4" s="3048" t="s">
        <v>46</v>
      </c>
      <c r="F4" s="3048"/>
      <c r="G4" s="3048"/>
      <c r="H4" s="3048" t="s">
        <v>47</v>
      </c>
      <c r="I4" s="3048"/>
      <c r="J4" s="3048"/>
      <c r="K4" s="3051" t="s">
        <v>759</v>
      </c>
    </row>
    <row r="5" spans="1:11" s="3" customFormat="1" ht="18" customHeight="1">
      <c r="A5" s="3049"/>
      <c r="B5" s="3049" t="s">
        <v>890</v>
      </c>
      <c r="C5" s="3049"/>
      <c r="D5" s="3049"/>
      <c r="E5" s="3049" t="s">
        <v>463</v>
      </c>
      <c r="F5" s="3049"/>
      <c r="G5" s="3049"/>
      <c r="H5" s="3049" t="s">
        <v>464</v>
      </c>
      <c r="I5" s="3049"/>
      <c r="J5" s="3049"/>
      <c r="K5" s="3052"/>
    </row>
    <row r="6" spans="1:11" s="3" customFormat="1" ht="18" customHeight="1">
      <c r="A6" s="3049"/>
      <c r="B6" s="1363" t="s">
        <v>931</v>
      </c>
      <c r="C6" s="1363" t="s">
        <v>932</v>
      </c>
      <c r="D6" s="1363" t="s">
        <v>954</v>
      </c>
      <c r="E6" s="1363" t="s">
        <v>931</v>
      </c>
      <c r="F6" s="1363" t="s">
        <v>932</v>
      </c>
      <c r="G6" s="1363" t="s">
        <v>954</v>
      </c>
      <c r="H6" s="1363" t="s">
        <v>931</v>
      </c>
      <c r="I6" s="1363" t="s">
        <v>932</v>
      </c>
      <c r="J6" s="1363" t="s">
        <v>954</v>
      </c>
      <c r="K6" s="3052"/>
    </row>
    <row r="7" spans="1:11" s="3" customFormat="1" ht="15" customHeight="1" thickBot="1">
      <c r="A7" s="3050"/>
      <c r="B7" s="1416" t="s">
        <v>934</v>
      </c>
      <c r="C7" s="1416" t="s">
        <v>935</v>
      </c>
      <c r="D7" s="1416" t="s">
        <v>936</v>
      </c>
      <c r="E7" s="1416" t="s">
        <v>934</v>
      </c>
      <c r="F7" s="1416" t="s">
        <v>935</v>
      </c>
      <c r="G7" s="1416" t="s">
        <v>936</v>
      </c>
      <c r="H7" s="1416" t="s">
        <v>934</v>
      </c>
      <c r="I7" s="1416" t="s">
        <v>935</v>
      </c>
      <c r="J7" s="1416" t="s">
        <v>936</v>
      </c>
      <c r="K7" s="3053"/>
    </row>
    <row r="8" spans="1:11" s="4" customFormat="1" ht="20.25" customHeight="1">
      <c r="A8" s="39" t="s">
        <v>48</v>
      </c>
      <c r="B8" s="39"/>
      <c r="C8" s="39"/>
      <c r="D8" s="39"/>
      <c r="E8" s="39"/>
      <c r="F8" s="39"/>
      <c r="G8" s="39"/>
      <c r="H8" s="39"/>
      <c r="I8" s="39"/>
      <c r="J8" s="40"/>
      <c r="K8" s="4" t="s">
        <v>504</v>
      </c>
    </row>
    <row r="9" spans="1:11" s="4" customFormat="1" ht="20.25" customHeight="1">
      <c r="A9" s="212" t="s">
        <v>320</v>
      </c>
      <c r="B9" s="997">
        <v>539</v>
      </c>
      <c r="C9" s="997">
        <v>664</v>
      </c>
      <c r="D9" s="997">
        <v>1203</v>
      </c>
      <c r="E9" s="997">
        <v>0</v>
      </c>
      <c r="F9" s="997">
        <v>0</v>
      </c>
      <c r="G9" s="997">
        <v>0</v>
      </c>
      <c r="H9" s="997">
        <f>SUM(B9,E9)</f>
        <v>539</v>
      </c>
      <c r="I9" s="997">
        <f t="shared" ref="I9:J9" si="0">SUM(C9,F9)</f>
        <v>664</v>
      </c>
      <c r="J9" s="997">
        <f t="shared" si="0"/>
        <v>1203</v>
      </c>
      <c r="K9" s="100" t="s">
        <v>773</v>
      </c>
    </row>
    <row r="10" spans="1:11" s="4" customFormat="1" ht="20.25" customHeight="1">
      <c r="A10" s="212" t="s">
        <v>321</v>
      </c>
      <c r="B10" s="997">
        <v>547</v>
      </c>
      <c r="C10" s="997">
        <v>311</v>
      </c>
      <c r="D10" s="997">
        <v>858</v>
      </c>
      <c r="E10" s="997">
        <v>0</v>
      </c>
      <c r="F10" s="997">
        <v>0</v>
      </c>
      <c r="G10" s="997">
        <v>0</v>
      </c>
      <c r="H10" s="997">
        <f t="shared" ref="H10:H27" si="1">SUM(B10,E10)</f>
        <v>547</v>
      </c>
      <c r="I10" s="997">
        <f t="shared" ref="I10:I27" si="2">SUM(C10,F10)</f>
        <v>311</v>
      </c>
      <c r="J10" s="997">
        <f t="shared" ref="J10:J27" si="3">SUM(D10,G10)</f>
        <v>858</v>
      </c>
      <c r="K10" s="100" t="s">
        <v>768</v>
      </c>
    </row>
    <row r="11" spans="1:11" s="4" customFormat="1" ht="20.25" customHeight="1">
      <c r="A11" s="212" t="s">
        <v>322</v>
      </c>
      <c r="B11" s="997">
        <v>324</v>
      </c>
      <c r="C11" s="997">
        <v>223</v>
      </c>
      <c r="D11" s="997">
        <v>547</v>
      </c>
      <c r="E11" s="997">
        <v>0</v>
      </c>
      <c r="F11" s="997">
        <v>0</v>
      </c>
      <c r="G11" s="997">
        <v>0</v>
      </c>
      <c r="H11" s="997">
        <f t="shared" si="1"/>
        <v>324</v>
      </c>
      <c r="I11" s="997">
        <f t="shared" si="2"/>
        <v>223</v>
      </c>
      <c r="J11" s="997">
        <f t="shared" si="3"/>
        <v>547</v>
      </c>
      <c r="K11" s="100" t="s">
        <v>769</v>
      </c>
    </row>
    <row r="12" spans="1:11" s="4" customFormat="1" ht="20.25" customHeight="1">
      <c r="A12" s="212" t="s">
        <v>324</v>
      </c>
      <c r="B12" s="997">
        <v>286</v>
      </c>
      <c r="C12" s="997">
        <v>488</v>
      </c>
      <c r="D12" s="997">
        <v>774</v>
      </c>
      <c r="E12" s="997">
        <v>0</v>
      </c>
      <c r="F12" s="997">
        <v>0</v>
      </c>
      <c r="G12" s="997">
        <v>0</v>
      </c>
      <c r="H12" s="997">
        <f t="shared" si="1"/>
        <v>286</v>
      </c>
      <c r="I12" s="997">
        <f t="shared" si="2"/>
        <v>488</v>
      </c>
      <c r="J12" s="997">
        <f t="shared" si="3"/>
        <v>774</v>
      </c>
      <c r="K12" s="100" t="s">
        <v>771</v>
      </c>
    </row>
    <row r="13" spans="1:11" s="4" customFormat="1" ht="20.25" customHeight="1">
      <c r="A13" s="212" t="s">
        <v>327</v>
      </c>
      <c r="B13" s="997">
        <v>398</v>
      </c>
      <c r="C13" s="997">
        <v>281</v>
      </c>
      <c r="D13" s="997">
        <v>679</v>
      </c>
      <c r="E13" s="997">
        <v>0</v>
      </c>
      <c r="F13" s="997">
        <v>0</v>
      </c>
      <c r="G13" s="997">
        <v>0</v>
      </c>
      <c r="H13" s="997">
        <f t="shared" si="1"/>
        <v>398</v>
      </c>
      <c r="I13" s="997">
        <f t="shared" si="2"/>
        <v>281</v>
      </c>
      <c r="J13" s="997">
        <f t="shared" si="3"/>
        <v>679</v>
      </c>
      <c r="K13" s="100" t="s">
        <v>775</v>
      </c>
    </row>
    <row r="14" spans="1:11" s="4" customFormat="1" ht="20.25" customHeight="1">
      <c r="A14" s="212" t="s">
        <v>328</v>
      </c>
      <c r="B14" s="997">
        <v>428</v>
      </c>
      <c r="C14" s="997">
        <v>448</v>
      </c>
      <c r="D14" s="997">
        <v>876</v>
      </c>
      <c r="E14" s="997">
        <v>0</v>
      </c>
      <c r="F14" s="997">
        <v>0</v>
      </c>
      <c r="G14" s="997">
        <v>0</v>
      </c>
      <c r="H14" s="997">
        <f t="shared" si="1"/>
        <v>428</v>
      </c>
      <c r="I14" s="997">
        <f t="shared" si="2"/>
        <v>448</v>
      </c>
      <c r="J14" s="997">
        <f t="shared" si="3"/>
        <v>876</v>
      </c>
      <c r="K14" s="100" t="s">
        <v>776</v>
      </c>
    </row>
    <row r="15" spans="1:11" s="4" customFormat="1" ht="20.25" customHeight="1">
      <c r="A15" s="212" t="s">
        <v>329</v>
      </c>
      <c r="B15" s="997">
        <v>331</v>
      </c>
      <c r="C15" s="997">
        <v>197</v>
      </c>
      <c r="D15" s="997">
        <v>528</v>
      </c>
      <c r="E15" s="997">
        <v>0</v>
      </c>
      <c r="F15" s="997">
        <v>0</v>
      </c>
      <c r="G15" s="997">
        <v>0</v>
      </c>
      <c r="H15" s="997">
        <f t="shared" si="1"/>
        <v>331</v>
      </c>
      <c r="I15" s="997">
        <f t="shared" si="2"/>
        <v>197</v>
      </c>
      <c r="J15" s="997">
        <f t="shared" si="3"/>
        <v>528</v>
      </c>
      <c r="K15" s="100" t="s">
        <v>768</v>
      </c>
    </row>
    <row r="16" spans="1:11" s="4" customFormat="1" ht="20.25" customHeight="1">
      <c r="A16" s="212" t="s">
        <v>335</v>
      </c>
      <c r="B16" s="997">
        <v>56</v>
      </c>
      <c r="C16" s="997">
        <v>56</v>
      </c>
      <c r="D16" s="997">
        <v>112</v>
      </c>
      <c r="E16" s="997">
        <v>0</v>
      </c>
      <c r="F16" s="997">
        <v>0</v>
      </c>
      <c r="G16" s="997">
        <v>0</v>
      </c>
      <c r="H16" s="997">
        <f t="shared" si="1"/>
        <v>56</v>
      </c>
      <c r="I16" s="997">
        <f t="shared" si="2"/>
        <v>56</v>
      </c>
      <c r="J16" s="997">
        <f t="shared" si="3"/>
        <v>112</v>
      </c>
      <c r="K16" s="100" t="s">
        <v>781</v>
      </c>
    </row>
    <row r="17" spans="1:11" s="4" customFormat="1" ht="20.25" customHeight="1">
      <c r="A17" s="212" t="s">
        <v>336</v>
      </c>
      <c r="B17" s="997">
        <v>39</v>
      </c>
      <c r="C17" s="997">
        <v>41</v>
      </c>
      <c r="D17" s="997">
        <v>80</v>
      </c>
      <c r="E17" s="997">
        <v>0</v>
      </c>
      <c r="F17" s="997">
        <v>0</v>
      </c>
      <c r="G17" s="997">
        <v>0</v>
      </c>
      <c r="H17" s="997">
        <f t="shared" si="1"/>
        <v>39</v>
      </c>
      <c r="I17" s="997">
        <f t="shared" si="2"/>
        <v>41</v>
      </c>
      <c r="J17" s="997">
        <f t="shared" si="3"/>
        <v>80</v>
      </c>
      <c r="K17" s="100" t="s">
        <v>782</v>
      </c>
    </row>
    <row r="18" spans="1:11" s="4" customFormat="1" ht="20.25" customHeight="1">
      <c r="A18" s="212" t="s">
        <v>337</v>
      </c>
      <c r="B18" s="997">
        <v>113</v>
      </c>
      <c r="C18" s="997">
        <v>91</v>
      </c>
      <c r="D18" s="997">
        <v>204</v>
      </c>
      <c r="E18" s="997">
        <v>0</v>
      </c>
      <c r="F18" s="997">
        <v>0</v>
      </c>
      <c r="G18" s="997">
        <v>0</v>
      </c>
      <c r="H18" s="997">
        <f t="shared" si="1"/>
        <v>113</v>
      </c>
      <c r="I18" s="997">
        <f t="shared" si="2"/>
        <v>91</v>
      </c>
      <c r="J18" s="997">
        <f t="shared" si="3"/>
        <v>204</v>
      </c>
      <c r="K18" s="100" t="s">
        <v>783</v>
      </c>
    </row>
    <row r="19" spans="1:11" s="4" customFormat="1" ht="20.25" customHeight="1">
      <c r="A19" s="214" t="s">
        <v>1019</v>
      </c>
      <c r="B19" s="998">
        <v>63</v>
      </c>
      <c r="C19" s="998">
        <v>129</v>
      </c>
      <c r="D19" s="997">
        <v>192</v>
      </c>
      <c r="E19" s="998">
        <v>0</v>
      </c>
      <c r="F19" s="998">
        <v>0</v>
      </c>
      <c r="G19" s="998">
        <v>0</v>
      </c>
      <c r="H19" s="997">
        <f t="shared" si="1"/>
        <v>63</v>
      </c>
      <c r="I19" s="997">
        <f t="shared" si="2"/>
        <v>129</v>
      </c>
      <c r="J19" s="997">
        <f t="shared" si="3"/>
        <v>192</v>
      </c>
      <c r="K19" s="139" t="s">
        <v>1020</v>
      </c>
    </row>
    <row r="20" spans="1:11" s="4" customFormat="1" ht="20.25" customHeight="1">
      <c r="A20" s="212" t="s">
        <v>50</v>
      </c>
      <c r="B20" s="997">
        <f t="shared" ref="B20:J20" si="4">SUM(B9:B19)</f>
        <v>3124</v>
      </c>
      <c r="C20" s="1932">
        <f t="shared" si="4"/>
        <v>2929</v>
      </c>
      <c r="D20" s="1932">
        <f t="shared" si="4"/>
        <v>6053</v>
      </c>
      <c r="E20" s="1932">
        <f t="shared" si="4"/>
        <v>0</v>
      </c>
      <c r="F20" s="1932">
        <f t="shared" si="4"/>
        <v>0</v>
      </c>
      <c r="G20" s="1932">
        <f t="shared" si="4"/>
        <v>0</v>
      </c>
      <c r="H20" s="1932">
        <f t="shared" si="4"/>
        <v>3124</v>
      </c>
      <c r="I20" s="1932">
        <f t="shared" si="4"/>
        <v>2929</v>
      </c>
      <c r="J20" s="1932">
        <f t="shared" si="4"/>
        <v>6053</v>
      </c>
      <c r="K20" s="37" t="s">
        <v>500</v>
      </c>
    </row>
    <row r="21" spans="1:11" s="4" customFormat="1" ht="20.25" customHeight="1">
      <c r="A21" s="213" t="s">
        <v>51</v>
      </c>
      <c r="B21" s="986"/>
      <c r="C21" s="986"/>
      <c r="D21" s="997"/>
      <c r="E21" s="986"/>
      <c r="F21" s="986"/>
      <c r="G21" s="986"/>
      <c r="H21" s="997"/>
      <c r="I21" s="997"/>
      <c r="J21" s="997"/>
      <c r="K21" s="37" t="s">
        <v>582</v>
      </c>
    </row>
    <row r="22" spans="1:11" s="1779" customFormat="1" ht="20.25" customHeight="1">
      <c r="A22" s="1925" t="s">
        <v>320</v>
      </c>
      <c r="B22" s="1925">
        <v>257</v>
      </c>
      <c r="C22" s="1925">
        <v>46</v>
      </c>
      <c r="D22" s="1932">
        <v>303</v>
      </c>
      <c r="E22" s="1925">
        <v>0</v>
      </c>
      <c r="F22" s="1925">
        <v>0</v>
      </c>
      <c r="G22" s="1925">
        <v>0</v>
      </c>
      <c r="H22" s="1932">
        <f>SUM(B22,E22)</f>
        <v>257</v>
      </c>
      <c r="I22" s="1932">
        <f t="shared" ref="I22:J23" si="5">SUM(C22,F22)</f>
        <v>46</v>
      </c>
      <c r="J22" s="1932">
        <f t="shared" si="5"/>
        <v>303</v>
      </c>
      <c r="K22" s="37" t="s">
        <v>773</v>
      </c>
    </row>
    <row r="23" spans="1:11" s="1779" customFormat="1" ht="20.25" customHeight="1">
      <c r="A23" s="1910" t="s">
        <v>324</v>
      </c>
      <c r="B23" s="1932">
        <v>126</v>
      </c>
      <c r="C23" s="1932">
        <v>82</v>
      </c>
      <c r="D23" s="1932">
        <v>208</v>
      </c>
      <c r="E23" s="1932">
        <v>0</v>
      </c>
      <c r="F23" s="1932">
        <v>0</v>
      </c>
      <c r="G23" s="1932">
        <v>0</v>
      </c>
      <c r="H23" s="1932">
        <f t="shared" ref="H23" si="6">SUM(B23,E23)</f>
        <v>126</v>
      </c>
      <c r="I23" s="1932">
        <f t="shared" si="5"/>
        <v>82</v>
      </c>
      <c r="J23" s="1932">
        <f t="shared" si="5"/>
        <v>208</v>
      </c>
      <c r="K23" s="100" t="s">
        <v>771</v>
      </c>
    </row>
    <row r="24" spans="1:11" s="1779" customFormat="1" ht="20.25" customHeight="1">
      <c r="A24" s="1925" t="s">
        <v>328</v>
      </c>
      <c r="B24" s="1925">
        <v>139</v>
      </c>
      <c r="C24" s="1925">
        <v>26</v>
      </c>
      <c r="D24" s="1932">
        <v>165</v>
      </c>
      <c r="E24" s="1925">
        <v>0</v>
      </c>
      <c r="F24" s="1925">
        <v>0</v>
      </c>
      <c r="G24" s="1925">
        <v>0</v>
      </c>
      <c r="H24" s="1932">
        <f>SUM(B24,E24)</f>
        <v>139</v>
      </c>
      <c r="I24" s="1932">
        <f t="shared" ref="I24" si="7">SUM(C24,F24)</f>
        <v>26</v>
      </c>
      <c r="J24" s="1932">
        <f t="shared" ref="J24" si="8">SUM(D24,G24)</f>
        <v>165</v>
      </c>
      <c r="K24" s="37" t="s">
        <v>776</v>
      </c>
    </row>
    <row r="25" spans="1:11" s="4" customFormat="1" ht="20.25" customHeight="1">
      <c r="A25" s="212" t="s">
        <v>335</v>
      </c>
      <c r="B25" s="997">
        <v>7</v>
      </c>
      <c r="C25" s="997">
        <v>6</v>
      </c>
      <c r="D25" s="997">
        <v>13</v>
      </c>
      <c r="E25" s="997">
        <v>0</v>
      </c>
      <c r="F25" s="997">
        <v>0</v>
      </c>
      <c r="G25" s="997">
        <v>0</v>
      </c>
      <c r="H25" s="997">
        <f t="shared" si="1"/>
        <v>7</v>
      </c>
      <c r="I25" s="997">
        <f t="shared" si="2"/>
        <v>6</v>
      </c>
      <c r="J25" s="997">
        <f t="shared" si="3"/>
        <v>13</v>
      </c>
      <c r="K25" s="100" t="s">
        <v>781</v>
      </c>
    </row>
    <row r="26" spans="1:11" s="4" customFormat="1" ht="20.25" customHeight="1" thickBot="1">
      <c r="A26" s="59" t="s">
        <v>52</v>
      </c>
      <c r="B26" s="998">
        <f t="shared" ref="B26:J26" si="9">SUM(B22:B25)</f>
        <v>529</v>
      </c>
      <c r="C26" s="998">
        <f t="shared" si="9"/>
        <v>160</v>
      </c>
      <c r="D26" s="998">
        <f t="shared" si="9"/>
        <v>689</v>
      </c>
      <c r="E26" s="998">
        <f t="shared" si="9"/>
        <v>0</v>
      </c>
      <c r="F26" s="998">
        <f t="shared" si="9"/>
        <v>0</v>
      </c>
      <c r="G26" s="998">
        <f t="shared" si="9"/>
        <v>0</v>
      </c>
      <c r="H26" s="998">
        <f t="shared" si="9"/>
        <v>529</v>
      </c>
      <c r="I26" s="998">
        <f t="shared" si="9"/>
        <v>160</v>
      </c>
      <c r="J26" s="998">
        <f t="shared" si="9"/>
        <v>689</v>
      </c>
      <c r="K26" s="139" t="s">
        <v>588</v>
      </c>
    </row>
    <row r="27" spans="1:11" s="4" customFormat="1" ht="20.25" customHeight="1" thickBot="1">
      <c r="A27" s="1043" t="s">
        <v>218</v>
      </c>
      <c r="B27" s="53">
        <f>SUM(B26,B20)</f>
        <v>3653</v>
      </c>
      <c r="C27" s="53">
        <f>SUM(C26,C20)</f>
        <v>3089</v>
      </c>
      <c r="D27" s="53">
        <f t="shared" ref="D27" si="10">SUM(B27:C27)</f>
        <v>6742</v>
      </c>
      <c r="E27" s="53">
        <v>0</v>
      </c>
      <c r="F27" s="53">
        <v>0</v>
      </c>
      <c r="G27" s="53">
        <v>0</v>
      </c>
      <c r="H27" s="53">
        <f t="shared" si="1"/>
        <v>3653</v>
      </c>
      <c r="I27" s="53">
        <f t="shared" si="2"/>
        <v>3089</v>
      </c>
      <c r="J27" s="53">
        <f t="shared" si="3"/>
        <v>6742</v>
      </c>
      <c r="K27" s="140" t="s">
        <v>2351</v>
      </c>
    </row>
    <row r="28" spans="1:11" s="4" customFormat="1" ht="18" customHeight="1" thickTop="1">
      <c r="A28" s="210"/>
      <c r="B28" s="30"/>
      <c r="C28" s="30"/>
      <c r="D28" s="30"/>
      <c r="E28" s="30"/>
      <c r="F28" s="30"/>
      <c r="G28" s="30"/>
      <c r="H28" s="30"/>
      <c r="I28" s="30"/>
      <c r="J28" s="30"/>
    </row>
  </sheetData>
  <mergeCells count="10">
    <mergeCell ref="A1:K1"/>
    <mergeCell ref="A4:A7"/>
    <mergeCell ref="B4:D4"/>
    <mergeCell ref="E4:G4"/>
    <mergeCell ref="H4:J4"/>
    <mergeCell ref="A2:K2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I384"/>
  <sheetViews>
    <sheetView rightToLeft="1" view="pageBreakPreview" topLeftCell="A121" zoomScale="80" zoomScaleNormal="75" zoomScaleSheetLayoutView="80" workbookViewId="0">
      <selection activeCell="R101" sqref="R101"/>
    </sheetView>
  </sheetViews>
  <sheetFormatPr defaultRowHeight="18"/>
  <cols>
    <col min="1" max="1" width="14.28515625" style="67" customWidth="1"/>
    <col min="2" max="2" width="14.85546875" style="67" customWidth="1"/>
    <col min="3" max="3" width="18.85546875" style="67" customWidth="1"/>
    <col min="4" max="6" width="8.5703125" style="67" customWidth="1"/>
    <col min="7" max="9" width="5.28515625" style="67" customWidth="1"/>
    <col min="10" max="10" width="7.5703125" style="67" customWidth="1"/>
    <col min="11" max="11" width="7" style="67" customWidth="1"/>
    <col min="12" max="12" width="7.7109375" style="67" customWidth="1"/>
    <col min="13" max="13" width="17.28515625" style="241" customWidth="1"/>
    <col min="14" max="14" width="24.7109375" style="241" customWidth="1"/>
    <col min="15" max="15" width="20.42578125" style="241" customWidth="1"/>
    <col min="16" max="256" width="9.140625" style="67"/>
    <col min="257" max="257" width="21.5703125" style="67" customWidth="1"/>
    <col min="258" max="258" width="21.42578125" style="67" customWidth="1"/>
    <col min="259" max="259" width="16.140625" style="67" customWidth="1"/>
    <col min="260" max="260" width="8.28515625" style="67" customWidth="1"/>
    <col min="261" max="262" width="8.42578125" style="67" customWidth="1"/>
    <col min="263" max="265" width="7.28515625" style="67" customWidth="1"/>
    <col min="266" max="266" width="9.28515625" style="67" customWidth="1"/>
    <col min="267" max="267" width="8" style="67" customWidth="1"/>
    <col min="268" max="268" width="8.140625" style="67" customWidth="1"/>
    <col min="269" max="512" width="9.140625" style="67"/>
    <col min="513" max="513" width="21.5703125" style="67" customWidth="1"/>
    <col min="514" max="514" width="21.42578125" style="67" customWidth="1"/>
    <col min="515" max="515" width="16.140625" style="67" customWidth="1"/>
    <col min="516" max="516" width="8.28515625" style="67" customWidth="1"/>
    <col min="517" max="518" width="8.42578125" style="67" customWidth="1"/>
    <col min="519" max="521" width="7.28515625" style="67" customWidth="1"/>
    <col min="522" max="522" width="9.28515625" style="67" customWidth="1"/>
    <col min="523" max="523" width="8" style="67" customWidth="1"/>
    <col min="524" max="524" width="8.140625" style="67" customWidth="1"/>
    <col min="525" max="768" width="9.140625" style="67"/>
    <col min="769" max="769" width="21.5703125" style="67" customWidth="1"/>
    <col min="770" max="770" width="21.42578125" style="67" customWidth="1"/>
    <col min="771" max="771" width="16.140625" style="67" customWidth="1"/>
    <col min="772" max="772" width="8.28515625" style="67" customWidth="1"/>
    <col min="773" max="774" width="8.42578125" style="67" customWidth="1"/>
    <col min="775" max="777" width="7.28515625" style="67" customWidth="1"/>
    <col min="778" max="778" width="9.28515625" style="67" customWidth="1"/>
    <col min="779" max="779" width="8" style="67" customWidth="1"/>
    <col min="780" max="780" width="8.140625" style="67" customWidth="1"/>
    <col min="781" max="1024" width="9.140625" style="67"/>
    <col min="1025" max="1025" width="21.5703125" style="67" customWidth="1"/>
    <col min="1026" max="1026" width="21.42578125" style="67" customWidth="1"/>
    <col min="1027" max="1027" width="16.140625" style="67" customWidth="1"/>
    <col min="1028" max="1028" width="8.28515625" style="67" customWidth="1"/>
    <col min="1029" max="1030" width="8.42578125" style="67" customWidth="1"/>
    <col min="1031" max="1033" width="7.28515625" style="67" customWidth="1"/>
    <col min="1034" max="1034" width="9.28515625" style="67" customWidth="1"/>
    <col min="1035" max="1035" width="8" style="67" customWidth="1"/>
    <col min="1036" max="1036" width="8.140625" style="67" customWidth="1"/>
    <col min="1037" max="1280" width="9.140625" style="67"/>
    <col min="1281" max="1281" width="21.5703125" style="67" customWidth="1"/>
    <col min="1282" max="1282" width="21.42578125" style="67" customWidth="1"/>
    <col min="1283" max="1283" width="16.140625" style="67" customWidth="1"/>
    <col min="1284" max="1284" width="8.28515625" style="67" customWidth="1"/>
    <col min="1285" max="1286" width="8.42578125" style="67" customWidth="1"/>
    <col min="1287" max="1289" width="7.28515625" style="67" customWidth="1"/>
    <col min="1290" max="1290" width="9.28515625" style="67" customWidth="1"/>
    <col min="1291" max="1291" width="8" style="67" customWidth="1"/>
    <col min="1292" max="1292" width="8.140625" style="67" customWidth="1"/>
    <col min="1293" max="1536" width="9.140625" style="67"/>
    <col min="1537" max="1537" width="21.5703125" style="67" customWidth="1"/>
    <col min="1538" max="1538" width="21.42578125" style="67" customWidth="1"/>
    <col min="1539" max="1539" width="16.140625" style="67" customWidth="1"/>
    <col min="1540" max="1540" width="8.28515625" style="67" customWidth="1"/>
    <col min="1541" max="1542" width="8.42578125" style="67" customWidth="1"/>
    <col min="1543" max="1545" width="7.28515625" style="67" customWidth="1"/>
    <col min="1546" max="1546" width="9.28515625" style="67" customWidth="1"/>
    <col min="1547" max="1547" width="8" style="67" customWidth="1"/>
    <col min="1548" max="1548" width="8.140625" style="67" customWidth="1"/>
    <col min="1549" max="1792" width="9.140625" style="67"/>
    <col min="1793" max="1793" width="21.5703125" style="67" customWidth="1"/>
    <col min="1794" max="1794" width="21.42578125" style="67" customWidth="1"/>
    <col min="1795" max="1795" width="16.140625" style="67" customWidth="1"/>
    <col min="1796" max="1796" width="8.28515625" style="67" customWidth="1"/>
    <col min="1797" max="1798" width="8.42578125" style="67" customWidth="1"/>
    <col min="1799" max="1801" width="7.28515625" style="67" customWidth="1"/>
    <col min="1802" max="1802" width="9.28515625" style="67" customWidth="1"/>
    <col min="1803" max="1803" width="8" style="67" customWidth="1"/>
    <col min="1804" max="1804" width="8.140625" style="67" customWidth="1"/>
    <col min="1805" max="2048" width="9.140625" style="67"/>
    <col min="2049" max="2049" width="21.5703125" style="67" customWidth="1"/>
    <col min="2050" max="2050" width="21.42578125" style="67" customWidth="1"/>
    <col min="2051" max="2051" width="16.140625" style="67" customWidth="1"/>
    <col min="2052" max="2052" width="8.28515625" style="67" customWidth="1"/>
    <col min="2053" max="2054" width="8.42578125" style="67" customWidth="1"/>
    <col min="2055" max="2057" width="7.28515625" style="67" customWidth="1"/>
    <col min="2058" max="2058" width="9.28515625" style="67" customWidth="1"/>
    <col min="2059" max="2059" width="8" style="67" customWidth="1"/>
    <col min="2060" max="2060" width="8.140625" style="67" customWidth="1"/>
    <col min="2061" max="2304" width="9.140625" style="67"/>
    <col min="2305" max="2305" width="21.5703125" style="67" customWidth="1"/>
    <col min="2306" max="2306" width="21.42578125" style="67" customWidth="1"/>
    <col min="2307" max="2307" width="16.140625" style="67" customWidth="1"/>
    <col min="2308" max="2308" width="8.28515625" style="67" customWidth="1"/>
    <col min="2309" max="2310" width="8.42578125" style="67" customWidth="1"/>
    <col min="2311" max="2313" width="7.28515625" style="67" customWidth="1"/>
    <col min="2314" max="2314" width="9.28515625" style="67" customWidth="1"/>
    <col min="2315" max="2315" width="8" style="67" customWidth="1"/>
    <col min="2316" max="2316" width="8.140625" style="67" customWidth="1"/>
    <col min="2317" max="2560" width="9.140625" style="67"/>
    <col min="2561" max="2561" width="21.5703125" style="67" customWidth="1"/>
    <col min="2562" max="2562" width="21.42578125" style="67" customWidth="1"/>
    <col min="2563" max="2563" width="16.140625" style="67" customWidth="1"/>
    <col min="2564" max="2564" width="8.28515625" style="67" customWidth="1"/>
    <col min="2565" max="2566" width="8.42578125" style="67" customWidth="1"/>
    <col min="2567" max="2569" width="7.28515625" style="67" customWidth="1"/>
    <col min="2570" max="2570" width="9.28515625" style="67" customWidth="1"/>
    <col min="2571" max="2571" width="8" style="67" customWidth="1"/>
    <col min="2572" max="2572" width="8.140625" style="67" customWidth="1"/>
    <col min="2573" max="2816" width="9.140625" style="67"/>
    <col min="2817" max="2817" width="21.5703125" style="67" customWidth="1"/>
    <col min="2818" max="2818" width="21.42578125" style="67" customWidth="1"/>
    <col min="2819" max="2819" width="16.140625" style="67" customWidth="1"/>
    <col min="2820" max="2820" width="8.28515625" style="67" customWidth="1"/>
    <col min="2821" max="2822" width="8.42578125" style="67" customWidth="1"/>
    <col min="2823" max="2825" width="7.28515625" style="67" customWidth="1"/>
    <col min="2826" max="2826" width="9.28515625" style="67" customWidth="1"/>
    <col min="2827" max="2827" width="8" style="67" customWidth="1"/>
    <col min="2828" max="2828" width="8.140625" style="67" customWidth="1"/>
    <col min="2829" max="3072" width="9.140625" style="67"/>
    <col min="3073" max="3073" width="21.5703125" style="67" customWidth="1"/>
    <col min="3074" max="3074" width="21.42578125" style="67" customWidth="1"/>
    <col min="3075" max="3075" width="16.140625" style="67" customWidth="1"/>
    <col min="3076" max="3076" width="8.28515625" style="67" customWidth="1"/>
    <col min="3077" max="3078" width="8.42578125" style="67" customWidth="1"/>
    <col min="3079" max="3081" width="7.28515625" style="67" customWidth="1"/>
    <col min="3082" max="3082" width="9.28515625" style="67" customWidth="1"/>
    <col min="3083" max="3083" width="8" style="67" customWidth="1"/>
    <col min="3084" max="3084" width="8.140625" style="67" customWidth="1"/>
    <col min="3085" max="3328" width="9.140625" style="67"/>
    <col min="3329" max="3329" width="21.5703125" style="67" customWidth="1"/>
    <col min="3330" max="3330" width="21.42578125" style="67" customWidth="1"/>
    <col min="3331" max="3331" width="16.140625" style="67" customWidth="1"/>
    <col min="3332" max="3332" width="8.28515625" style="67" customWidth="1"/>
    <col min="3333" max="3334" width="8.42578125" style="67" customWidth="1"/>
    <col min="3335" max="3337" width="7.28515625" style="67" customWidth="1"/>
    <col min="3338" max="3338" width="9.28515625" style="67" customWidth="1"/>
    <col min="3339" max="3339" width="8" style="67" customWidth="1"/>
    <col min="3340" max="3340" width="8.140625" style="67" customWidth="1"/>
    <col min="3341" max="3584" width="9.140625" style="67"/>
    <col min="3585" max="3585" width="21.5703125" style="67" customWidth="1"/>
    <col min="3586" max="3586" width="21.42578125" style="67" customWidth="1"/>
    <col min="3587" max="3587" width="16.140625" style="67" customWidth="1"/>
    <col min="3588" max="3588" width="8.28515625" style="67" customWidth="1"/>
    <col min="3589" max="3590" width="8.42578125" style="67" customWidth="1"/>
    <col min="3591" max="3593" width="7.28515625" style="67" customWidth="1"/>
    <col min="3594" max="3594" width="9.28515625" style="67" customWidth="1"/>
    <col min="3595" max="3595" width="8" style="67" customWidth="1"/>
    <col min="3596" max="3596" width="8.140625" style="67" customWidth="1"/>
    <col min="3597" max="3840" width="9.140625" style="67"/>
    <col min="3841" max="3841" width="21.5703125" style="67" customWidth="1"/>
    <col min="3842" max="3842" width="21.42578125" style="67" customWidth="1"/>
    <col min="3843" max="3843" width="16.140625" style="67" customWidth="1"/>
    <col min="3844" max="3844" width="8.28515625" style="67" customWidth="1"/>
    <col min="3845" max="3846" width="8.42578125" style="67" customWidth="1"/>
    <col min="3847" max="3849" width="7.28515625" style="67" customWidth="1"/>
    <col min="3850" max="3850" width="9.28515625" style="67" customWidth="1"/>
    <col min="3851" max="3851" width="8" style="67" customWidth="1"/>
    <col min="3852" max="3852" width="8.140625" style="67" customWidth="1"/>
    <col min="3853" max="4096" width="9.140625" style="67"/>
    <col min="4097" max="4097" width="21.5703125" style="67" customWidth="1"/>
    <col min="4098" max="4098" width="21.42578125" style="67" customWidth="1"/>
    <col min="4099" max="4099" width="16.140625" style="67" customWidth="1"/>
    <col min="4100" max="4100" width="8.28515625" style="67" customWidth="1"/>
    <col min="4101" max="4102" width="8.42578125" style="67" customWidth="1"/>
    <col min="4103" max="4105" width="7.28515625" style="67" customWidth="1"/>
    <col min="4106" max="4106" width="9.28515625" style="67" customWidth="1"/>
    <col min="4107" max="4107" width="8" style="67" customWidth="1"/>
    <col min="4108" max="4108" width="8.140625" style="67" customWidth="1"/>
    <col min="4109" max="4352" width="9.140625" style="67"/>
    <col min="4353" max="4353" width="21.5703125" style="67" customWidth="1"/>
    <col min="4354" max="4354" width="21.42578125" style="67" customWidth="1"/>
    <col min="4355" max="4355" width="16.140625" style="67" customWidth="1"/>
    <col min="4356" max="4356" width="8.28515625" style="67" customWidth="1"/>
    <col min="4357" max="4358" width="8.42578125" style="67" customWidth="1"/>
    <col min="4359" max="4361" width="7.28515625" style="67" customWidth="1"/>
    <col min="4362" max="4362" width="9.28515625" style="67" customWidth="1"/>
    <col min="4363" max="4363" width="8" style="67" customWidth="1"/>
    <col min="4364" max="4364" width="8.140625" style="67" customWidth="1"/>
    <col min="4365" max="4608" width="9.140625" style="67"/>
    <col min="4609" max="4609" width="21.5703125" style="67" customWidth="1"/>
    <col min="4610" max="4610" width="21.42578125" style="67" customWidth="1"/>
    <col min="4611" max="4611" width="16.140625" style="67" customWidth="1"/>
    <col min="4612" max="4612" width="8.28515625" style="67" customWidth="1"/>
    <col min="4613" max="4614" width="8.42578125" style="67" customWidth="1"/>
    <col min="4615" max="4617" width="7.28515625" style="67" customWidth="1"/>
    <col min="4618" max="4618" width="9.28515625" style="67" customWidth="1"/>
    <col min="4619" max="4619" width="8" style="67" customWidth="1"/>
    <col min="4620" max="4620" width="8.140625" style="67" customWidth="1"/>
    <col min="4621" max="4864" width="9.140625" style="67"/>
    <col min="4865" max="4865" width="21.5703125" style="67" customWidth="1"/>
    <col min="4866" max="4866" width="21.42578125" style="67" customWidth="1"/>
    <col min="4867" max="4867" width="16.140625" style="67" customWidth="1"/>
    <col min="4868" max="4868" width="8.28515625" style="67" customWidth="1"/>
    <col min="4869" max="4870" width="8.42578125" style="67" customWidth="1"/>
    <col min="4871" max="4873" width="7.28515625" style="67" customWidth="1"/>
    <col min="4874" max="4874" width="9.28515625" style="67" customWidth="1"/>
    <col min="4875" max="4875" width="8" style="67" customWidth="1"/>
    <col min="4876" max="4876" width="8.140625" style="67" customWidth="1"/>
    <col min="4877" max="5120" width="9.140625" style="67"/>
    <col min="5121" max="5121" width="21.5703125" style="67" customWidth="1"/>
    <col min="5122" max="5122" width="21.42578125" style="67" customWidth="1"/>
    <col min="5123" max="5123" width="16.140625" style="67" customWidth="1"/>
    <col min="5124" max="5124" width="8.28515625" style="67" customWidth="1"/>
    <col min="5125" max="5126" width="8.42578125" style="67" customWidth="1"/>
    <col min="5127" max="5129" width="7.28515625" style="67" customWidth="1"/>
    <col min="5130" max="5130" width="9.28515625" style="67" customWidth="1"/>
    <col min="5131" max="5131" width="8" style="67" customWidth="1"/>
    <col min="5132" max="5132" width="8.140625" style="67" customWidth="1"/>
    <col min="5133" max="5376" width="9.140625" style="67"/>
    <col min="5377" max="5377" width="21.5703125" style="67" customWidth="1"/>
    <col min="5378" max="5378" width="21.42578125" style="67" customWidth="1"/>
    <col min="5379" max="5379" width="16.140625" style="67" customWidth="1"/>
    <col min="5380" max="5380" width="8.28515625" style="67" customWidth="1"/>
    <col min="5381" max="5382" width="8.42578125" style="67" customWidth="1"/>
    <col min="5383" max="5385" width="7.28515625" style="67" customWidth="1"/>
    <col min="5386" max="5386" width="9.28515625" style="67" customWidth="1"/>
    <col min="5387" max="5387" width="8" style="67" customWidth="1"/>
    <col min="5388" max="5388" width="8.140625" style="67" customWidth="1"/>
    <col min="5389" max="5632" width="9.140625" style="67"/>
    <col min="5633" max="5633" width="21.5703125" style="67" customWidth="1"/>
    <col min="5634" max="5634" width="21.42578125" style="67" customWidth="1"/>
    <col min="5635" max="5635" width="16.140625" style="67" customWidth="1"/>
    <col min="5636" max="5636" width="8.28515625" style="67" customWidth="1"/>
    <col min="5637" max="5638" width="8.42578125" style="67" customWidth="1"/>
    <col min="5639" max="5641" width="7.28515625" style="67" customWidth="1"/>
    <col min="5642" max="5642" width="9.28515625" style="67" customWidth="1"/>
    <col min="5643" max="5643" width="8" style="67" customWidth="1"/>
    <col min="5644" max="5644" width="8.140625" style="67" customWidth="1"/>
    <col min="5645" max="5888" width="9.140625" style="67"/>
    <col min="5889" max="5889" width="21.5703125" style="67" customWidth="1"/>
    <col min="5890" max="5890" width="21.42578125" style="67" customWidth="1"/>
    <col min="5891" max="5891" width="16.140625" style="67" customWidth="1"/>
    <col min="5892" max="5892" width="8.28515625" style="67" customWidth="1"/>
    <col min="5893" max="5894" width="8.42578125" style="67" customWidth="1"/>
    <col min="5895" max="5897" width="7.28515625" style="67" customWidth="1"/>
    <col min="5898" max="5898" width="9.28515625" style="67" customWidth="1"/>
    <col min="5899" max="5899" width="8" style="67" customWidth="1"/>
    <col min="5900" max="5900" width="8.140625" style="67" customWidth="1"/>
    <col min="5901" max="6144" width="9.140625" style="67"/>
    <col min="6145" max="6145" width="21.5703125" style="67" customWidth="1"/>
    <col min="6146" max="6146" width="21.42578125" style="67" customWidth="1"/>
    <col min="6147" max="6147" width="16.140625" style="67" customWidth="1"/>
    <col min="6148" max="6148" width="8.28515625" style="67" customWidth="1"/>
    <col min="6149" max="6150" width="8.42578125" style="67" customWidth="1"/>
    <col min="6151" max="6153" width="7.28515625" style="67" customWidth="1"/>
    <col min="6154" max="6154" width="9.28515625" style="67" customWidth="1"/>
    <col min="6155" max="6155" width="8" style="67" customWidth="1"/>
    <col min="6156" max="6156" width="8.140625" style="67" customWidth="1"/>
    <col min="6157" max="6400" width="9.140625" style="67"/>
    <col min="6401" max="6401" width="21.5703125" style="67" customWidth="1"/>
    <col min="6402" max="6402" width="21.42578125" style="67" customWidth="1"/>
    <col min="6403" max="6403" width="16.140625" style="67" customWidth="1"/>
    <col min="6404" max="6404" width="8.28515625" style="67" customWidth="1"/>
    <col min="6405" max="6406" width="8.42578125" style="67" customWidth="1"/>
    <col min="6407" max="6409" width="7.28515625" style="67" customWidth="1"/>
    <col min="6410" max="6410" width="9.28515625" style="67" customWidth="1"/>
    <col min="6411" max="6411" width="8" style="67" customWidth="1"/>
    <col min="6412" max="6412" width="8.140625" style="67" customWidth="1"/>
    <col min="6413" max="6656" width="9.140625" style="67"/>
    <col min="6657" max="6657" width="21.5703125" style="67" customWidth="1"/>
    <col min="6658" max="6658" width="21.42578125" style="67" customWidth="1"/>
    <col min="6659" max="6659" width="16.140625" style="67" customWidth="1"/>
    <col min="6660" max="6660" width="8.28515625" style="67" customWidth="1"/>
    <col min="6661" max="6662" width="8.42578125" style="67" customWidth="1"/>
    <col min="6663" max="6665" width="7.28515625" style="67" customWidth="1"/>
    <col min="6666" max="6666" width="9.28515625" style="67" customWidth="1"/>
    <col min="6667" max="6667" width="8" style="67" customWidth="1"/>
    <col min="6668" max="6668" width="8.140625" style="67" customWidth="1"/>
    <col min="6669" max="6912" width="9.140625" style="67"/>
    <col min="6913" max="6913" width="21.5703125" style="67" customWidth="1"/>
    <col min="6914" max="6914" width="21.42578125" style="67" customWidth="1"/>
    <col min="6915" max="6915" width="16.140625" style="67" customWidth="1"/>
    <col min="6916" max="6916" width="8.28515625" style="67" customWidth="1"/>
    <col min="6917" max="6918" width="8.42578125" style="67" customWidth="1"/>
    <col min="6919" max="6921" width="7.28515625" style="67" customWidth="1"/>
    <col min="6922" max="6922" width="9.28515625" style="67" customWidth="1"/>
    <col min="6923" max="6923" width="8" style="67" customWidth="1"/>
    <col min="6924" max="6924" width="8.140625" style="67" customWidth="1"/>
    <col min="6925" max="7168" width="9.140625" style="67"/>
    <col min="7169" max="7169" width="21.5703125" style="67" customWidth="1"/>
    <col min="7170" max="7170" width="21.42578125" style="67" customWidth="1"/>
    <col min="7171" max="7171" width="16.140625" style="67" customWidth="1"/>
    <col min="7172" max="7172" width="8.28515625" style="67" customWidth="1"/>
    <col min="7173" max="7174" width="8.42578125" style="67" customWidth="1"/>
    <col min="7175" max="7177" width="7.28515625" style="67" customWidth="1"/>
    <col min="7178" max="7178" width="9.28515625" style="67" customWidth="1"/>
    <col min="7179" max="7179" width="8" style="67" customWidth="1"/>
    <col min="7180" max="7180" width="8.140625" style="67" customWidth="1"/>
    <col min="7181" max="7424" width="9.140625" style="67"/>
    <col min="7425" max="7425" width="21.5703125" style="67" customWidth="1"/>
    <col min="7426" max="7426" width="21.42578125" style="67" customWidth="1"/>
    <col min="7427" max="7427" width="16.140625" style="67" customWidth="1"/>
    <col min="7428" max="7428" width="8.28515625" style="67" customWidth="1"/>
    <col min="7429" max="7430" width="8.42578125" style="67" customWidth="1"/>
    <col min="7431" max="7433" width="7.28515625" style="67" customWidth="1"/>
    <col min="7434" max="7434" width="9.28515625" style="67" customWidth="1"/>
    <col min="7435" max="7435" width="8" style="67" customWidth="1"/>
    <col min="7436" max="7436" width="8.140625" style="67" customWidth="1"/>
    <col min="7437" max="7680" width="9.140625" style="67"/>
    <col min="7681" max="7681" width="21.5703125" style="67" customWidth="1"/>
    <col min="7682" max="7682" width="21.42578125" style="67" customWidth="1"/>
    <col min="7683" max="7683" width="16.140625" style="67" customWidth="1"/>
    <col min="7684" max="7684" width="8.28515625" style="67" customWidth="1"/>
    <col min="7685" max="7686" width="8.42578125" style="67" customWidth="1"/>
    <col min="7687" max="7689" width="7.28515625" style="67" customWidth="1"/>
    <col min="7690" max="7690" width="9.28515625" style="67" customWidth="1"/>
    <col min="7691" max="7691" width="8" style="67" customWidth="1"/>
    <col min="7692" max="7692" width="8.140625" style="67" customWidth="1"/>
    <col min="7693" max="7936" width="9.140625" style="67"/>
    <col min="7937" max="7937" width="21.5703125" style="67" customWidth="1"/>
    <col min="7938" max="7938" width="21.42578125" style="67" customWidth="1"/>
    <col min="7939" max="7939" width="16.140625" style="67" customWidth="1"/>
    <col min="7940" max="7940" width="8.28515625" style="67" customWidth="1"/>
    <col min="7941" max="7942" width="8.42578125" style="67" customWidth="1"/>
    <col min="7943" max="7945" width="7.28515625" style="67" customWidth="1"/>
    <col min="7946" max="7946" width="9.28515625" style="67" customWidth="1"/>
    <col min="7947" max="7947" width="8" style="67" customWidth="1"/>
    <col min="7948" max="7948" width="8.140625" style="67" customWidth="1"/>
    <col min="7949" max="8192" width="9.140625" style="67"/>
    <col min="8193" max="8193" width="21.5703125" style="67" customWidth="1"/>
    <col min="8194" max="8194" width="21.42578125" style="67" customWidth="1"/>
    <col min="8195" max="8195" width="16.140625" style="67" customWidth="1"/>
    <col min="8196" max="8196" width="8.28515625" style="67" customWidth="1"/>
    <col min="8197" max="8198" width="8.42578125" style="67" customWidth="1"/>
    <col min="8199" max="8201" width="7.28515625" style="67" customWidth="1"/>
    <col min="8202" max="8202" width="9.28515625" style="67" customWidth="1"/>
    <col min="8203" max="8203" width="8" style="67" customWidth="1"/>
    <col min="8204" max="8204" width="8.140625" style="67" customWidth="1"/>
    <col min="8205" max="8448" width="9.140625" style="67"/>
    <col min="8449" max="8449" width="21.5703125" style="67" customWidth="1"/>
    <col min="8450" max="8450" width="21.42578125" style="67" customWidth="1"/>
    <col min="8451" max="8451" width="16.140625" style="67" customWidth="1"/>
    <col min="8452" max="8452" width="8.28515625" style="67" customWidth="1"/>
    <col min="8453" max="8454" width="8.42578125" style="67" customWidth="1"/>
    <col min="8455" max="8457" width="7.28515625" style="67" customWidth="1"/>
    <col min="8458" max="8458" width="9.28515625" style="67" customWidth="1"/>
    <col min="8459" max="8459" width="8" style="67" customWidth="1"/>
    <col min="8460" max="8460" width="8.140625" style="67" customWidth="1"/>
    <col min="8461" max="8704" width="9.140625" style="67"/>
    <col min="8705" max="8705" width="21.5703125" style="67" customWidth="1"/>
    <col min="8706" max="8706" width="21.42578125" style="67" customWidth="1"/>
    <col min="8707" max="8707" width="16.140625" style="67" customWidth="1"/>
    <col min="8708" max="8708" width="8.28515625" style="67" customWidth="1"/>
    <col min="8709" max="8710" width="8.42578125" style="67" customWidth="1"/>
    <col min="8711" max="8713" width="7.28515625" style="67" customWidth="1"/>
    <col min="8714" max="8714" width="9.28515625" style="67" customWidth="1"/>
    <col min="8715" max="8715" width="8" style="67" customWidth="1"/>
    <col min="8716" max="8716" width="8.140625" style="67" customWidth="1"/>
    <col min="8717" max="8960" width="9.140625" style="67"/>
    <col min="8961" max="8961" width="21.5703125" style="67" customWidth="1"/>
    <col min="8962" max="8962" width="21.42578125" style="67" customWidth="1"/>
    <col min="8963" max="8963" width="16.140625" style="67" customWidth="1"/>
    <col min="8964" max="8964" width="8.28515625" style="67" customWidth="1"/>
    <col min="8965" max="8966" width="8.42578125" style="67" customWidth="1"/>
    <col min="8967" max="8969" width="7.28515625" style="67" customWidth="1"/>
    <col min="8970" max="8970" width="9.28515625" style="67" customWidth="1"/>
    <col min="8971" max="8971" width="8" style="67" customWidth="1"/>
    <col min="8972" max="8972" width="8.140625" style="67" customWidth="1"/>
    <col min="8973" max="9216" width="9.140625" style="67"/>
    <col min="9217" max="9217" width="21.5703125" style="67" customWidth="1"/>
    <col min="9218" max="9218" width="21.42578125" style="67" customWidth="1"/>
    <col min="9219" max="9219" width="16.140625" style="67" customWidth="1"/>
    <col min="9220" max="9220" width="8.28515625" style="67" customWidth="1"/>
    <col min="9221" max="9222" width="8.42578125" style="67" customWidth="1"/>
    <col min="9223" max="9225" width="7.28515625" style="67" customWidth="1"/>
    <col min="9226" max="9226" width="9.28515625" style="67" customWidth="1"/>
    <col min="9227" max="9227" width="8" style="67" customWidth="1"/>
    <col min="9228" max="9228" width="8.140625" style="67" customWidth="1"/>
    <col min="9229" max="9472" width="9.140625" style="67"/>
    <col min="9473" max="9473" width="21.5703125" style="67" customWidth="1"/>
    <col min="9474" max="9474" width="21.42578125" style="67" customWidth="1"/>
    <col min="9475" max="9475" width="16.140625" style="67" customWidth="1"/>
    <col min="9476" max="9476" width="8.28515625" style="67" customWidth="1"/>
    <col min="9477" max="9478" width="8.42578125" style="67" customWidth="1"/>
    <col min="9479" max="9481" width="7.28515625" style="67" customWidth="1"/>
    <col min="9482" max="9482" width="9.28515625" style="67" customWidth="1"/>
    <col min="9483" max="9483" width="8" style="67" customWidth="1"/>
    <col min="9484" max="9484" width="8.140625" style="67" customWidth="1"/>
    <col min="9485" max="9728" width="9.140625" style="67"/>
    <col min="9729" max="9729" width="21.5703125" style="67" customWidth="1"/>
    <col min="9730" max="9730" width="21.42578125" style="67" customWidth="1"/>
    <col min="9731" max="9731" width="16.140625" style="67" customWidth="1"/>
    <col min="9732" max="9732" width="8.28515625" style="67" customWidth="1"/>
    <col min="9733" max="9734" width="8.42578125" style="67" customWidth="1"/>
    <col min="9735" max="9737" width="7.28515625" style="67" customWidth="1"/>
    <col min="9738" max="9738" width="9.28515625" style="67" customWidth="1"/>
    <col min="9739" max="9739" width="8" style="67" customWidth="1"/>
    <col min="9740" max="9740" width="8.140625" style="67" customWidth="1"/>
    <col min="9741" max="9984" width="9.140625" style="67"/>
    <col min="9985" max="9985" width="21.5703125" style="67" customWidth="1"/>
    <col min="9986" max="9986" width="21.42578125" style="67" customWidth="1"/>
    <col min="9987" max="9987" width="16.140625" style="67" customWidth="1"/>
    <col min="9988" max="9988" width="8.28515625" style="67" customWidth="1"/>
    <col min="9989" max="9990" width="8.42578125" style="67" customWidth="1"/>
    <col min="9991" max="9993" width="7.28515625" style="67" customWidth="1"/>
    <col min="9994" max="9994" width="9.28515625" style="67" customWidth="1"/>
    <col min="9995" max="9995" width="8" style="67" customWidth="1"/>
    <col min="9996" max="9996" width="8.140625" style="67" customWidth="1"/>
    <col min="9997" max="10240" width="9.140625" style="67"/>
    <col min="10241" max="10241" width="21.5703125" style="67" customWidth="1"/>
    <col min="10242" max="10242" width="21.42578125" style="67" customWidth="1"/>
    <col min="10243" max="10243" width="16.140625" style="67" customWidth="1"/>
    <col min="10244" max="10244" width="8.28515625" style="67" customWidth="1"/>
    <col min="10245" max="10246" width="8.42578125" style="67" customWidth="1"/>
    <col min="10247" max="10249" width="7.28515625" style="67" customWidth="1"/>
    <col min="10250" max="10250" width="9.28515625" style="67" customWidth="1"/>
    <col min="10251" max="10251" width="8" style="67" customWidth="1"/>
    <col min="10252" max="10252" width="8.140625" style="67" customWidth="1"/>
    <col min="10253" max="10496" width="9.140625" style="67"/>
    <col min="10497" max="10497" width="21.5703125" style="67" customWidth="1"/>
    <col min="10498" max="10498" width="21.42578125" style="67" customWidth="1"/>
    <col min="10499" max="10499" width="16.140625" style="67" customWidth="1"/>
    <col min="10500" max="10500" width="8.28515625" style="67" customWidth="1"/>
    <col min="10501" max="10502" width="8.42578125" style="67" customWidth="1"/>
    <col min="10503" max="10505" width="7.28515625" style="67" customWidth="1"/>
    <col min="10506" max="10506" width="9.28515625" style="67" customWidth="1"/>
    <col min="10507" max="10507" width="8" style="67" customWidth="1"/>
    <col min="10508" max="10508" width="8.140625" style="67" customWidth="1"/>
    <col min="10509" max="10752" width="9.140625" style="67"/>
    <col min="10753" max="10753" width="21.5703125" style="67" customWidth="1"/>
    <col min="10754" max="10754" width="21.42578125" style="67" customWidth="1"/>
    <col min="10755" max="10755" width="16.140625" style="67" customWidth="1"/>
    <col min="10756" max="10756" width="8.28515625" style="67" customWidth="1"/>
    <col min="10757" max="10758" width="8.42578125" style="67" customWidth="1"/>
    <col min="10759" max="10761" width="7.28515625" style="67" customWidth="1"/>
    <col min="10762" max="10762" width="9.28515625" style="67" customWidth="1"/>
    <col min="10763" max="10763" width="8" style="67" customWidth="1"/>
    <col min="10764" max="10764" width="8.140625" style="67" customWidth="1"/>
    <col min="10765" max="11008" width="9.140625" style="67"/>
    <col min="11009" max="11009" width="21.5703125" style="67" customWidth="1"/>
    <col min="11010" max="11010" width="21.42578125" style="67" customWidth="1"/>
    <col min="11011" max="11011" width="16.140625" style="67" customWidth="1"/>
    <col min="11012" max="11012" width="8.28515625" style="67" customWidth="1"/>
    <col min="11013" max="11014" width="8.42578125" style="67" customWidth="1"/>
    <col min="11015" max="11017" width="7.28515625" style="67" customWidth="1"/>
    <col min="11018" max="11018" width="9.28515625" style="67" customWidth="1"/>
    <col min="11019" max="11019" width="8" style="67" customWidth="1"/>
    <col min="11020" max="11020" width="8.140625" style="67" customWidth="1"/>
    <col min="11021" max="11264" width="9.140625" style="67"/>
    <col min="11265" max="11265" width="21.5703125" style="67" customWidth="1"/>
    <col min="11266" max="11266" width="21.42578125" style="67" customWidth="1"/>
    <col min="11267" max="11267" width="16.140625" style="67" customWidth="1"/>
    <col min="11268" max="11268" width="8.28515625" style="67" customWidth="1"/>
    <col min="11269" max="11270" width="8.42578125" style="67" customWidth="1"/>
    <col min="11271" max="11273" width="7.28515625" style="67" customWidth="1"/>
    <col min="11274" max="11274" width="9.28515625" style="67" customWidth="1"/>
    <col min="11275" max="11275" width="8" style="67" customWidth="1"/>
    <col min="11276" max="11276" width="8.140625" style="67" customWidth="1"/>
    <col min="11277" max="11520" width="9.140625" style="67"/>
    <col min="11521" max="11521" width="21.5703125" style="67" customWidth="1"/>
    <col min="11522" max="11522" width="21.42578125" style="67" customWidth="1"/>
    <col min="11523" max="11523" width="16.140625" style="67" customWidth="1"/>
    <col min="11524" max="11524" width="8.28515625" style="67" customWidth="1"/>
    <col min="11525" max="11526" width="8.42578125" style="67" customWidth="1"/>
    <col min="11527" max="11529" width="7.28515625" style="67" customWidth="1"/>
    <col min="11530" max="11530" width="9.28515625" style="67" customWidth="1"/>
    <col min="11531" max="11531" width="8" style="67" customWidth="1"/>
    <col min="11532" max="11532" width="8.140625" style="67" customWidth="1"/>
    <col min="11533" max="11776" width="9.140625" style="67"/>
    <col min="11777" max="11777" width="21.5703125" style="67" customWidth="1"/>
    <col min="11778" max="11778" width="21.42578125" style="67" customWidth="1"/>
    <col min="11779" max="11779" width="16.140625" style="67" customWidth="1"/>
    <col min="11780" max="11780" width="8.28515625" style="67" customWidth="1"/>
    <col min="11781" max="11782" width="8.42578125" style="67" customWidth="1"/>
    <col min="11783" max="11785" width="7.28515625" style="67" customWidth="1"/>
    <col min="11786" max="11786" width="9.28515625" style="67" customWidth="1"/>
    <col min="11787" max="11787" width="8" style="67" customWidth="1"/>
    <col min="11788" max="11788" width="8.140625" style="67" customWidth="1"/>
    <col min="11789" max="12032" width="9.140625" style="67"/>
    <col min="12033" max="12033" width="21.5703125" style="67" customWidth="1"/>
    <col min="12034" max="12034" width="21.42578125" style="67" customWidth="1"/>
    <col min="12035" max="12035" width="16.140625" style="67" customWidth="1"/>
    <col min="12036" max="12036" width="8.28515625" style="67" customWidth="1"/>
    <col min="12037" max="12038" width="8.42578125" style="67" customWidth="1"/>
    <col min="12039" max="12041" width="7.28515625" style="67" customWidth="1"/>
    <col min="12042" max="12042" width="9.28515625" style="67" customWidth="1"/>
    <col min="12043" max="12043" width="8" style="67" customWidth="1"/>
    <col min="12044" max="12044" width="8.140625" style="67" customWidth="1"/>
    <col min="12045" max="12288" width="9.140625" style="67"/>
    <col min="12289" max="12289" width="21.5703125" style="67" customWidth="1"/>
    <col min="12290" max="12290" width="21.42578125" style="67" customWidth="1"/>
    <col min="12291" max="12291" width="16.140625" style="67" customWidth="1"/>
    <col min="12292" max="12292" width="8.28515625" style="67" customWidth="1"/>
    <col min="12293" max="12294" width="8.42578125" style="67" customWidth="1"/>
    <col min="12295" max="12297" width="7.28515625" style="67" customWidth="1"/>
    <col min="12298" max="12298" width="9.28515625" style="67" customWidth="1"/>
    <col min="12299" max="12299" width="8" style="67" customWidth="1"/>
    <col min="12300" max="12300" width="8.140625" style="67" customWidth="1"/>
    <col min="12301" max="12544" width="9.140625" style="67"/>
    <col min="12545" max="12545" width="21.5703125" style="67" customWidth="1"/>
    <col min="12546" max="12546" width="21.42578125" style="67" customWidth="1"/>
    <col min="12547" max="12547" width="16.140625" style="67" customWidth="1"/>
    <col min="12548" max="12548" width="8.28515625" style="67" customWidth="1"/>
    <col min="12549" max="12550" width="8.42578125" style="67" customWidth="1"/>
    <col min="12551" max="12553" width="7.28515625" style="67" customWidth="1"/>
    <col min="12554" max="12554" width="9.28515625" style="67" customWidth="1"/>
    <col min="12555" max="12555" width="8" style="67" customWidth="1"/>
    <col min="12556" max="12556" width="8.140625" style="67" customWidth="1"/>
    <col min="12557" max="12800" width="9.140625" style="67"/>
    <col min="12801" max="12801" width="21.5703125" style="67" customWidth="1"/>
    <col min="12802" max="12802" width="21.42578125" style="67" customWidth="1"/>
    <col min="12803" max="12803" width="16.140625" style="67" customWidth="1"/>
    <col min="12804" max="12804" width="8.28515625" style="67" customWidth="1"/>
    <col min="12805" max="12806" width="8.42578125" style="67" customWidth="1"/>
    <col min="12807" max="12809" width="7.28515625" style="67" customWidth="1"/>
    <col min="12810" max="12810" width="9.28515625" style="67" customWidth="1"/>
    <col min="12811" max="12811" width="8" style="67" customWidth="1"/>
    <col min="12812" max="12812" width="8.140625" style="67" customWidth="1"/>
    <col min="12813" max="13056" width="9.140625" style="67"/>
    <col min="13057" max="13057" width="21.5703125" style="67" customWidth="1"/>
    <col min="13058" max="13058" width="21.42578125" style="67" customWidth="1"/>
    <col min="13059" max="13059" width="16.140625" style="67" customWidth="1"/>
    <col min="13060" max="13060" width="8.28515625" style="67" customWidth="1"/>
    <col min="13061" max="13062" width="8.42578125" style="67" customWidth="1"/>
    <col min="13063" max="13065" width="7.28515625" style="67" customWidth="1"/>
    <col min="13066" max="13066" width="9.28515625" style="67" customWidth="1"/>
    <col min="13067" max="13067" width="8" style="67" customWidth="1"/>
    <col min="13068" max="13068" width="8.140625" style="67" customWidth="1"/>
    <col min="13069" max="13312" width="9.140625" style="67"/>
    <col min="13313" max="13313" width="21.5703125" style="67" customWidth="1"/>
    <col min="13314" max="13314" width="21.42578125" style="67" customWidth="1"/>
    <col min="13315" max="13315" width="16.140625" style="67" customWidth="1"/>
    <col min="13316" max="13316" width="8.28515625" style="67" customWidth="1"/>
    <col min="13317" max="13318" width="8.42578125" style="67" customWidth="1"/>
    <col min="13319" max="13321" width="7.28515625" style="67" customWidth="1"/>
    <col min="13322" max="13322" width="9.28515625" style="67" customWidth="1"/>
    <col min="13323" max="13323" width="8" style="67" customWidth="1"/>
    <col min="13324" max="13324" width="8.140625" style="67" customWidth="1"/>
    <col min="13325" max="13568" width="9.140625" style="67"/>
    <col min="13569" max="13569" width="21.5703125" style="67" customWidth="1"/>
    <col min="13570" max="13570" width="21.42578125" style="67" customWidth="1"/>
    <col min="13571" max="13571" width="16.140625" style="67" customWidth="1"/>
    <col min="13572" max="13572" width="8.28515625" style="67" customWidth="1"/>
    <col min="13573" max="13574" width="8.42578125" style="67" customWidth="1"/>
    <col min="13575" max="13577" width="7.28515625" style="67" customWidth="1"/>
    <col min="13578" max="13578" width="9.28515625" style="67" customWidth="1"/>
    <col min="13579" max="13579" width="8" style="67" customWidth="1"/>
    <col min="13580" max="13580" width="8.140625" style="67" customWidth="1"/>
    <col min="13581" max="13824" width="9.140625" style="67"/>
    <col min="13825" max="13825" width="21.5703125" style="67" customWidth="1"/>
    <col min="13826" max="13826" width="21.42578125" style="67" customWidth="1"/>
    <col min="13827" max="13827" width="16.140625" style="67" customWidth="1"/>
    <col min="13828" max="13828" width="8.28515625" style="67" customWidth="1"/>
    <col min="13829" max="13830" width="8.42578125" style="67" customWidth="1"/>
    <col min="13831" max="13833" width="7.28515625" style="67" customWidth="1"/>
    <col min="13834" max="13834" width="9.28515625" style="67" customWidth="1"/>
    <col min="13835" max="13835" width="8" style="67" customWidth="1"/>
    <col min="13836" max="13836" width="8.140625" style="67" customWidth="1"/>
    <col min="13837" max="14080" width="9.140625" style="67"/>
    <col min="14081" max="14081" width="21.5703125" style="67" customWidth="1"/>
    <col min="14082" max="14082" width="21.42578125" style="67" customWidth="1"/>
    <col min="14083" max="14083" width="16.140625" style="67" customWidth="1"/>
    <col min="14084" max="14084" width="8.28515625" style="67" customWidth="1"/>
    <col min="14085" max="14086" width="8.42578125" style="67" customWidth="1"/>
    <col min="14087" max="14089" width="7.28515625" style="67" customWidth="1"/>
    <col min="14090" max="14090" width="9.28515625" style="67" customWidth="1"/>
    <col min="14091" max="14091" width="8" style="67" customWidth="1"/>
    <col min="14092" max="14092" width="8.140625" style="67" customWidth="1"/>
    <col min="14093" max="14336" width="9.140625" style="67"/>
    <col min="14337" max="14337" width="21.5703125" style="67" customWidth="1"/>
    <col min="14338" max="14338" width="21.42578125" style="67" customWidth="1"/>
    <col min="14339" max="14339" width="16.140625" style="67" customWidth="1"/>
    <col min="14340" max="14340" width="8.28515625" style="67" customWidth="1"/>
    <col min="14341" max="14342" width="8.42578125" style="67" customWidth="1"/>
    <col min="14343" max="14345" width="7.28515625" style="67" customWidth="1"/>
    <col min="14346" max="14346" width="9.28515625" style="67" customWidth="1"/>
    <col min="14347" max="14347" width="8" style="67" customWidth="1"/>
    <col min="14348" max="14348" width="8.140625" style="67" customWidth="1"/>
    <col min="14349" max="14592" width="9.140625" style="67"/>
    <col min="14593" max="14593" width="21.5703125" style="67" customWidth="1"/>
    <col min="14594" max="14594" width="21.42578125" style="67" customWidth="1"/>
    <col min="14595" max="14595" width="16.140625" style="67" customWidth="1"/>
    <col min="14596" max="14596" width="8.28515625" style="67" customWidth="1"/>
    <col min="14597" max="14598" width="8.42578125" style="67" customWidth="1"/>
    <col min="14599" max="14601" width="7.28515625" style="67" customWidth="1"/>
    <col min="14602" max="14602" width="9.28515625" style="67" customWidth="1"/>
    <col min="14603" max="14603" width="8" style="67" customWidth="1"/>
    <col min="14604" max="14604" width="8.140625" style="67" customWidth="1"/>
    <col min="14605" max="14848" width="9.140625" style="67"/>
    <col min="14849" max="14849" width="21.5703125" style="67" customWidth="1"/>
    <col min="14850" max="14850" width="21.42578125" style="67" customWidth="1"/>
    <col min="14851" max="14851" width="16.140625" style="67" customWidth="1"/>
    <col min="14852" max="14852" width="8.28515625" style="67" customWidth="1"/>
    <col min="14853" max="14854" width="8.42578125" style="67" customWidth="1"/>
    <col min="14855" max="14857" width="7.28515625" style="67" customWidth="1"/>
    <col min="14858" max="14858" width="9.28515625" style="67" customWidth="1"/>
    <col min="14859" max="14859" width="8" style="67" customWidth="1"/>
    <col min="14860" max="14860" width="8.140625" style="67" customWidth="1"/>
    <col min="14861" max="15104" width="9.140625" style="67"/>
    <col min="15105" max="15105" width="21.5703125" style="67" customWidth="1"/>
    <col min="15106" max="15106" width="21.42578125" style="67" customWidth="1"/>
    <col min="15107" max="15107" width="16.140625" style="67" customWidth="1"/>
    <col min="15108" max="15108" width="8.28515625" style="67" customWidth="1"/>
    <col min="15109" max="15110" width="8.42578125" style="67" customWidth="1"/>
    <col min="15111" max="15113" width="7.28515625" style="67" customWidth="1"/>
    <col min="15114" max="15114" width="9.28515625" style="67" customWidth="1"/>
    <col min="15115" max="15115" width="8" style="67" customWidth="1"/>
    <col min="15116" max="15116" width="8.140625" style="67" customWidth="1"/>
    <col min="15117" max="15360" width="9.140625" style="67"/>
    <col min="15361" max="15361" width="21.5703125" style="67" customWidth="1"/>
    <col min="15362" max="15362" width="21.42578125" style="67" customWidth="1"/>
    <col min="15363" max="15363" width="16.140625" style="67" customWidth="1"/>
    <col min="15364" max="15364" width="8.28515625" style="67" customWidth="1"/>
    <col min="15365" max="15366" width="8.42578125" style="67" customWidth="1"/>
    <col min="15367" max="15369" width="7.28515625" style="67" customWidth="1"/>
    <col min="15370" max="15370" width="9.28515625" style="67" customWidth="1"/>
    <col min="15371" max="15371" width="8" style="67" customWidth="1"/>
    <col min="15372" max="15372" width="8.140625" style="67" customWidth="1"/>
    <col min="15373" max="15616" width="9.140625" style="67"/>
    <col min="15617" max="15617" width="21.5703125" style="67" customWidth="1"/>
    <col min="15618" max="15618" width="21.42578125" style="67" customWidth="1"/>
    <col min="15619" max="15619" width="16.140625" style="67" customWidth="1"/>
    <col min="15620" max="15620" width="8.28515625" style="67" customWidth="1"/>
    <col min="15621" max="15622" width="8.42578125" style="67" customWidth="1"/>
    <col min="15623" max="15625" width="7.28515625" style="67" customWidth="1"/>
    <col min="15626" max="15626" width="9.28515625" style="67" customWidth="1"/>
    <col min="15627" max="15627" width="8" style="67" customWidth="1"/>
    <col min="15628" max="15628" width="8.140625" style="67" customWidth="1"/>
    <col min="15629" max="15872" width="9.140625" style="67"/>
    <col min="15873" max="15873" width="21.5703125" style="67" customWidth="1"/>
    <col min="15874" max="15874" width="21.42578125" style="67" customWidth="1"/>
    <col min="15875" max="15875" width="16.140625" style="67" customWidth="1"/>
    <col min="15876" max="15876" width="8.28515625" style="67" customWidth="1"/>
    <col min="15877" max="15878" width="8.42578125" style="67" customWidth="1"/>
    <col min="15879" max="15881" width="7.28515625" style="67" customWidth="1"/>
    <col min="15882" max="15882" width="9.28515625" style="67" customWidth="1"/>
    <col min="15883" max="15883" width="8" style="67" customWidth="1"/>
    <col min="15884" max="15884" width="8.140625" style="67" customWidth="1"/>
    <col min="15885" max="16128" width="9.140625" style="67"/>
    <col min="16129" max="16129" width="21.5703125" style="67" customWidth="1"/>
    <col min="16130" max="16130" width="21.42578125" style="67" customWidth="1"/>
    <col min="16131" max="16131" width="16.140625" style="67" customWidth="1"/>
    <col min="16132" max="16132" width="8.28515625" style="67" customWidth="1"/>
    <col min="16133" max="16134" width="8.42578125" style="67" customWidth="1"/>
    <col min="16135" max="16137" width="7.28515625" style="67" customWidth="1"/>
    <col min="16138" max="16138" width="9.28515625" style="67" customWidth="1"/>
    <col min="16139" max="16139" width="8" style="67" customWidth="1"/>
    <col min="16140" max="16140" width="8.140625" style="67" customWidth="1"/>
    <col min="16141" max="16384" width="9.140625" style="67"/>
  </cols>
  <sheetData>
    <row r="1" spans="1:15" s="65" customFormat="1" ht="23.25" customHeight="1">
      <c r="A1" s="2693" t="s">
        <v>2016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0"/>
    </row>
    <row r="2" spans="1:15" s="66" customFormat="1" ht="40.5" customHeight="1">
      <c r="A2" s="3274" t="s">
        <v>2017</v>
      </c>
      <c r="B2" s="3274"/>
      <c r="C2" s="3274"/>
      <c r="D2" s="3274"/>
      <c r="E2" s="3274"/>
      <c r="F2" s="3274"/>
      <c r="G2" s="3274"/>
      <c r="H2" s="3274"/>
      <c r="I2" s="3274"/>
      <c r="J2" s="3274"/>
      <c r="K2" s="3274"/>
      <c r="L2" s="3274"/>
      <c r="M2" s="3274"/>
      <c r="N2" s="3274"/>
      <c r="O2" s="3274"/>
    </row>
    <row r="3" spans="1:15" s="65" customFormat="1" ht="24.75" customHeight="1" thickBot="1">
      <c r="A3" s="3144" t="s">
        <v>2301</v>
      </c>
      <c r="B3" s="3144"/>
      <c r="C3" s="60"/>
      <c r="D3" s="60"/>
      <c r="E3" s="60"/>
      <c r="F3" s="60"/>
      <c r="G3" s="60"/>
      <c r="H3" s="60"/>
      <c r="I3" s="60"/>
      <c r="J3" s="60"/>
      <c r="K3" s="60"/>
      <c r="L3" s="60"/>
      <c r="M3" s="234"/>
      <c r="N3" s="234"/>
      <c r="O3" s="8" t="s">
        <v>2302</v>
      </c>
    </row>
    <row r="4" spans="1:15" s="69" customFormat="1" ht="17.25" customHeight="1" thickTop="1">
      <c r="A4" s="3516" t="s">
        <v>311</v>
      </c>
      <c r="B4" s="3516" t="s">
        <v>54</v>
      </c>
      <c r="C4" s="3516" t="s">
        <v>55</v>
      </c>
      <c r="D4" s="3048" t="s">
        <v>45</v>
      </c>
      <c r="E4" s="3048"/>
      <c r="F4" s="3048"/>
      <c r="G4" s="3048" t="s">
        <v>46</v>
      </c>
      <c r="H4" s="3048"/>
      <c r="I4" s="3048"/>
      <c r="J4" s="3048" t="s">
        <v>47</v>
      </c>
      <c r="K4" s="3048"/>
      <c r="L4" s="3048"/>
      <c r="M4" s="3359" t="s">
        <v>503</v>
      </c>
      <c r="N4" s="3359" t="s">
        <v>509</v>
      </c>
      <c r="O4" s="3359" t="s">
        <v>808</v>
      </c>
    </row>
    <row r="5" spans="1:15" s="69" customFormat="1" ht="17.25" customHeight="1">
      <c r="A5" s="3442"/>
      <c r="B5" s="3442"/>
      <c r="C5" s="3442"/>
      <c r="D5" s="3049" t="s">
        <v>890</v>
      </c>
      <c r="E5" s="3049"/>
      <c r="F5" s="3049"/>
      <c r="G5" s="3049" t="s">
        <v>463</v>
      </c>
      <c r="H5" s="3049"/>
      <c r="I5" s="3049"/>
      <c r="J5" s="3049" t="s">
        <v>464</v>
      </c>
      <c r="K5" s="3049"/>
      <c r="L5" s="3049"/>
      <c r="M5" s="3343"/>
      <c r="N5" s="3343"/>
      <c r="O5" s="3343"/>
    </row>
    <row r="6" spans="1:15" s="69" customFormat="1" ht="17.25" customHeight="1">
      <c r="A6" s="3442"/>
      <c r="B6" s="3442"/>
      <c r="C6" s="3442"/>
      <c r="D6" s="1363" t="s">
        <v>931</v>
      </c>
      <c r="E6" s="1363" t="s">
        <v>932</v>
      </c>
      <c r="F6" s="1363" t="s">
        <v>954</v>
      </c>
      <c r="G6" s="1363" t="s">
        <v>931</v>
      </c>
      <c r="H6" s="1363" t="s">
        <v>932</v>
      </c>
      <c r="I6" s="1363" t="s">
        <v>954</v>
      </c>
      <c r="J6" s="1363" t="s">
        <v>931</v>
      </c>
      <c r="K6" s="1363" t="s">
        <v>932</v>
      </c>
      <c r="L6" s="1363" t="s">
        <v>954</v>
      </c>
      <c r="M6" s="3343"/>
      <c r="N6" s="3343"/>
      <c r="O6" s="3343"/>
    </row>
    <row r="7" spans="1:15" s="69" customFormat="1" ht="17.25" customHeight="1" thickBot="1">
      <c r="A7" s="3517"/>
      <c r="B7" s="3517"/>
      <c r="C7" s="3517"/>
      <c r="D7" s="1416" t="s">
        <v>934</v>
      </c>
      <c r="E7" s="1416" t="s">
        <v>935</v>
      </c>
      <c r="F7" s="1416" t="s">
        <v>936</v>
      </c>
      <c r="G7" s="1416" t="s">
        <v>934</v>
      </c>
      <c r="H7" s="1416" t="s">
        <v>935</v>
      </c>
      <c r="I7" s="1416" t="s">
        <v>936</v>
      </c>
      <c r="J7" s="1416" t="s">
        <v>934</v>
      </c>
      <c r="K7" s="1416" t="s">
        <v>935</v>
      </c>
      <c r="L7" s="1416" t="s">
        <v>936</v>
      </c>
      <c r="M7" s="3360"/>
      <c r="N7" s="3360"/>
      <c r="O7" s="3360"/>
    </row>
    <row r="8" spans="1:15" s="69" customFormat="1" ht="21.75" customHeight="1">
      <c r="A8" s="2854" t="s">
        <v>48</v>
      </c>
      <c r="B8" s="2854"/>
      <c r="C8" s="2854"/>
      <c r="D8" s="2854"/>
      <c r="E8" s="2854"/>
      <c r="F8" s="2854"/>
      <c r="G8" s="2854"/>
      <c r="H8" s="2854"/>
      <c r="I8" s="2854"/>
      <c r="J8" s="2854"/>
      <c r="K8" s="2854"/>
      <c r="L8" s="2854"/>
      <c r="M8" s="235"/>
      <c r="N8" s="3534" t="s">
        <v>504</v>
      </c>
      <c r="O8" s="3534"/>
    </row>
    <row r="9" spans="1:15" s="69" customFormat="1" ht="29.25" customHeight="1">
      <c r="A9" s="2835" t="s">
        <v>320</v>
      </c>
      <c r="B9" s="3538" t="s">
        <v>240</v>
      </c>
      <c r="C9" s="71" t="s">
        <v>358</v>
      </c>
      <c r="D9" s="996">
        <v>38</v>
      </c>
      <c r="E9" s="996">
        <v>11</v>
      </c>
      <c r="F9" s="994">
        <v>49</v>
      </c>
      <c r="G9" s="996">
        <v>0</v>
      </c>
      <c r="H9" s="996">
        <v>0</v>
      </c>
      <c r="I9" s="996">
        <v>0</v>
      </c>
      <c r="J9" s="996">
        <f>SUM(D9,G9)</f>
        <v>38</v>
      </c>
      <c r="K9" s="996">
        <f t="shared" ref="K9:L9" si="0">SUM(E9,H9)</f>
        <v>11</v>
      </c>
      <c r="L9" s="996">
        <f t="shared" si="0"/>
        <v>49</v>
      </c>
      <c r="M9" s="641" t="s">
        <v>852</v>
      </c>
      <c r="N9" s="3521" t="s">
        <v>592</v>
      </c>
      <c r="O9" s="2927" t="s">
        <v>827</v>
      </c>
    </row>
    <row r="10" spans="1:15" s="69" customFormat="1" ht="21.75" customHeight="1">
      <c r="A10" s="2835"/>
      <c r="B10" s="3538"/>
      <c r="C10" s="215" t="s">
        <v>406</v>
      </c>
      <c r="D10" s="986">
        <v>15</v>
      </c>
      <c r="E10" s="986">
        <v>9</v>
      </c>
      <c r="F10" s="986">
        <v>24</v>
      </c>
      <c r="G10" s="986">
        <v>0</v>
      </c>
      <c r="H10" s="986">
        <v>0</v>
      </c>
      <c r="I10" s="986">
        <v>0</v>
      </c>
      <c r="J10" s="996">
        <f t="shared" ref="J10:J35" si="1">SUM(D10,G10)</f>
        <v>15</v>
      </c>
      <c r="K10" s="996">
        <f t="shared" ref="K10:K35" si="2">SUM(E10,H10)</f>
        <v>9</v>
      </c>
      <c r="L10" s="996">
        <f t="shared" ref="L10:L35" si="3">SUM(F10,I10)</f>
        <v>24</v>
      </c>
      <c r="M10" s="634" t="s">
        <v>802</v>
      </c>
      <c r="N10" s="3523"/>
      <c r="O10" s="2927"/>
    </row>
    <row r="11" spans="1:15" s="69" customFormat="1" ht="21.75" customHeight="1">
      <c r="A11" s="2835"/>
      <c r="B11" s="2836" t="s">
        <v>270</v>
      </c>
      <c r="C11" s="2825"/>
      <c r="D11" s="986">
        <f>SUM(D9:D10)</f>
        <v>53</v>
      </c>
      <c r="E11" s="986">
        <f>SUM(E9:E10)</f>
        <v>20</v>
      </c>
      <c r="F11" s="986">
        <f t="shared" ref="F11:F25" si="4">SUM(D11:E11)</f>
        <v>73</v>
      </c>
      <c r="G11" s="986">
        <v>0</v>
      </c>
      <c r="H11" s="986">
        <v>0</v>
      </c>
      <c r="I11" s="986">
        <v>0</v>
      </c>
      <c r="J11" s="996">
        <f t="shared" si="1"/>
        <v>53</v>
      </c>
      <c r="K11" s="996">
        <f t="shared" si="2"/>
        <v>20</v>
      </c>
      <c r="L11" s="996">
        <f t="shared" si="3"/>
        <v>73</v>
      </c>
      <c r="M11" s="3006" t="s">
        <v>2349</v>
      </c>
      <c r="N11" s="3097"/>
      <c r="O11" s="2927"/>
    </row>
    <row r="12" spans="1:15" s="69" customFormat="1" ht="21.75" customHeight="1">
      <c r="A12" s="2835"/>
      <c r="B12" s="215" t="s">
        <v>361</v>
      </c>
      <c r="C12" s="215"/>
      <c r="D12" s="986">
        <v>32</v>
      </c>
      <c r="E12" s="986">
        <v>9</v>
      </c>
      <c r="F12" s="986">
        <v>41</v>
      </c>
      <c r="G12" s="986">
        <v>0</v>
      </c>
      <c r="H12" s="986">
        <v>0</v>
      </c>
      <c r="I12" s="986">
        <v>0</v>
      </c>
      <c r="J12" s="996">
        <f t="shared" si="1"/>
        <v>32</v>
      </c>
      <c r="K12" s="996">
        <f t="shared" si="2"/>
        <v>9</v>
      </c>
      <c r="L12" s="996">
        <f t="shared" si="3"/>
        <v>41</v>
      </c>
      <c r="M12" s="236"/>
      <c r="N12" s="236" t="s">
        <v>803</v>
      </c>
      <c r="O12" s="2927"/>
    </row>
    <row r="13" spans="1:15" s="69" customFormat="1" ht="21.75" customHeight="1">
      <c r="A13" s="2835"/>
      <c r="B13" s="215" t="s">
        <v>376</v>
      </c>
      <c r="C13" s="1510" t="s">
        <v>376</v>
      </c>
      <c r="D13" s="986">
        <v>40</v>
      </c>
      <c r="E13" s="986">
        <v>20</v>
      </c>
      <c r="F13" s="986">
        <v>60</v>
      </c>
      <c r="G13" s="986">
        <v>0</v>
      </c>
      <c r="H13" s="986">
        <v>0</v>
      </c>
      <c r="I13" s="986">
        <v>0</v>
      </c>
      <c r="J13" s="996">
        <f t="shared" si="1"/>
        <v>40</v>
      </c>
      <c r="K13" s="996">
        <f t="shared" si="2"/>
        <v>20</v>
      </c>
      <c r="L13" s="996">
        <f t="shared" si="3"/>
        <v>60</v>
      </c>
      <c r="M13" s="1605" t="s">
        <v>704</v>
      </c>
      <c r="N13" s="236" t="s">
        <v>704</v>
      </c>
      <c r="O13" s="2927"/>
    </row>
    <row r="14" spans="1:15" s="69" customFormat="1" ht="21.75" customHeight="1">
      <c r="A14" s="2835"/>
      <c r="B14" s="215" t="s">
        <v>362</v>
      </c>
      <c r="C14" s="215"/>
      <c r="D14" s="986">
        <v>44</v>
      </c>
      <c r="E14" s="986">
        <v>7</v>
      </c>
      <c r="F14" s="986">
        <v>51</v>
      </c>
      <c r="G14" s="986">
        <v>0</v>
      </c>
      <c r="H14" s="986">
        <v>0</v>
      </c>
      <c r="I14" s="986">
        <v>0</v>
      </c>
      <c r="J14" s="996">
        <f t="shared" si="1"/>
        <v>44</v>
      </c>
      <c r="K14" s="996">
        <f t="shared" si="2"/>
        <v>7</v>
      </c>
      <c r="L14" s="996">
        <f t="shared" si="3"/>
        <v>51</v>
      </c>
      <c r="M14" s="236"/>
      <c r="N14" s="236" t="s">
        <v>645</v>
      </c>
      <c r="O14" s="2927"/>
    </row>
    <row r="15" spans="1:15" s="69" customFormat="1" ht="21.75" customHeight="1">
      <c r="A15" s="2835"/>
      <c r="B15" s="3538" t="s">
        <v>399</v>
      </c>
      <c r="C15" s="215" t="s">
        <v>1023</v>
      </c>
      <c r="D15" s="986">
        <v>9</v>
      </c>
      <c r="E15" s="986">
        <v>25</v>
      </c>
      <c r="F15" s="986">
        <v>34</v>
      </c>
      <c r="G15" s="986">
        <v>0</v>
      </c>
      <c r="H15" s="986">
        <v>0</v>
      </c>
      <c r="I15" s="986">
        <v>0</v>
      </c>
      <c r="J15" s="996">
        <f t="shared" si="1"/>
        <v>9</v>
      </c>
      <c r="K15" s="996">
        <f t="shared" si="2"/>
        <v>25</v>
      </c>
      <c r="L15" s="996">
        <f t="shared" si="3"/>
        <v>34</v>
      </c>
      <c r="M15" s="539" t="s">
        <v>1022</v>
      </c>
      <c r="N15" s="3536" t="s">
        <v>850</v>
      </c>
      <c r="O15" s="2927"/>
    </row>
    <row r="16" spans="1:15" s="69" customFormat="1" ht="21.75" customHeight="1">
      <c r="A16" s="2835"/>
      <c r="B16" s="3538"/>
      <c r="C16" s="215" t="s">
        <v>371</v>
      </c>
      <c r="D16" s="986">
        <v>29</v>
      </c>
      <c r="E16" s="986">
        <v>14</v>
      </c>
      <c r="F16" s="986">
        <v>43</v>
      </c>
      <c r="G16" s="986">
        <v>0</v>
      </c>
      <c r="H16" s="986">
        <v>0</v>
      </c>
      <c r="I16" s="986">
        <v>0</v>
      </c>
      <c r="J16" s="996">
        <f t="shared" si="1"/>
        <v>29</v>
      </c>
      <c r="K16" s="996">
        <f t="shared" si="2"/>
        <v>14</v>
      </c>
      <c r="L16" s="996">
        <f t="shared" si="3"/>
        <v>43</v>
      </c>
      <c r="M16" s="237" t="s">
        <v>1021</v>
      </c>
      <c r="N16" s="3537"/>
      <c r="O16" s="2927"/>
    </row>
    <row r="17" spans="1:15" s="69" customFormat="1" ht="21.75" customHeight="1">
      <c r="A17" s="2835"/>
      <c r="B17" s="2836" t="s">
        <v>270</v>
      </c>
      <c r="C17" s="2825"/>
      <c r="D17" s="986">
        <f>SUM(D15:D16)</f>
        <v>38</v>
      </c>
      <c r="E17" s="986">
        <f>SUM(E15:E16)</f>
        <v>39</v>
      </c>
      <c r="F17" s="986">
        <f t="shared" si="4"/>
        <v>77</v>
      </c>
      <c r="G17" s="986">
        <v>0</v>
      </c>
      <c r="H17" s="986">
        <v>0</v>
      </c>
      <c r="I17" s="986">
        <v>0</v>
      </c>
      <c r="J17" s="996">
        <f t="shared" si="1"/>
        <v>38</v>
      </c>
      <c r="K17" s="996">
        <f t="shared" si="2"/>
        <v>39</v>
      </c>
      <c r="L17" s="996">
        <f t="shared" si="3"/>
        <v>77</v>
      </c>
      <c r="M17" s="3006" t="s">
        <v>2349</v>
      </c>
      <c r="N17" s="3097"/>
      <c r="O17" s="2927"/>
    </row>
    <row r="18" spans="1:15" s="69" customFormat="1" ht="21.75" customHeight="1">
      <c r="A18" s="2835"/>
      <c r="B18" s="215" t="s">
        <v>84</v>
      </c>
      <c r="C18" s="215"/>
      <c r="D18" s="986">
        <v>51</v>
      </c>
      <c r="E18" s="986">
        <v>74</v>
      </c>
      <c r="F18" s="986">
        <v>125</v>
      </c>
      <c r="G18" s="986">
        <v>0</v>
      </c>
      <c r="H18" s="986">
        <v>0</v>
      </c>
      <c r="I18" s="986">
        <v>0</v>
      </c>
      <c r="J18" s="996">
        <f t="shared" si="1"/>
        <v>51</v>
      </c>
      <c r="K18" s="996">
        <f t="shared" si="2"/>
        <v>74</v>
      </c>
      <c r="L18" s="996">
        <f t="shared" si="3"/>
        <v>125</v>
      </c>
      <c r="M18" s="236"/>
      <c r="N18" s="236" t="s">
        <v>532</v>
      </c>
      <c r="O18" s="2927"/>
    </row>
    <row r="19" spans="1:15" s="69" customFormat="1" ht="21.75" customHeight="1">
      <c r="A19" s="2835"/>
      <c r="B19" s="215" t="s">
        <v>394</v>
      </c>
      <c r="C19" s="215"/>
      <c r="D19" s="986">
        <v>77</v>
      </c>
      <c r="E19" s="986">
        <v>142</v>
      </c>
      <c r="F19" s="986">
        <v>219</v>
      </c>
      <c r="G19" s="986">
        <v>0</v>
      </c>
      <c r="H19" s="986">
        <v>0</v>
      </c>
      <c r="I19" s="986">
        <v>0</v>
      </c>
      <c r="J19" s="996">
        <f t="shared" si="1"/>
        <v>77</v>
      </c>
      <c r="K19" s="996">
        <f t="shared" si="2"/>
        <v>142</v>
      </c>
      <c r="L19" s="996">
        <f t="shared" si="3"/>
        <v>219</v>
      </c>
      <c r="M19" s="236"/>
      <c r="N19" s="236" t="s">
        <v>853</v>
      </c>
      <c r="O19" s="2927"/>
    </row>
    <row r="20" spans="1:15" s="69" customFormat="1" ht="21.75" customHeight="1">
      <c r="A20" s="2835"/>
      <c r="B20" s="215" t="s">
        <v>405</v>
      </c>
      <c r="C20" s="215"/>
      <c r="D20" s="986">
        <v>61</v>
      </c>
      <c r="E20" s="986">
        <v>63</v>
      </c>
      <c r="F20" s="986">
        <v>124</v>
      </c>
      <c r="G20" s="986">
        <v>0</v>
      </c>
      <c r="H20" s="986">
        <v>0</v>
      </c>
      <c r="I20" s="986">
        <v>0</v>
      </c>
      <c r="J20" s="996">
        <f t="shared" si="1"/>
        <v>61</v>
      </c>
      <c r="K20" s="996">
        <f t="shared" si="2"/>
        <v>63</v>
      </c>
      <c r="L20" s="996">
        <f t="shared" si="3"/>
        <v>124</v>
      </c>
      <c r="M20" s="236"/>
      <c r="N20" s="236" t="s">
        <v>854</v>
      </c>
      <c r="O20" s="2927"/>
    </row>
    <row r="21" spans="1:15" s="69" customFormat="1" ht="21.75" customHeight="1">
      <c r="A21" s="2835"/>
      <c r="B21" s="215" t="s">
        <v>381</v>
      </c>
      <c r="C21" s="215"/>
      <c r="D21" s="986">
        <v>27</v>
      </c>
      <c r="E21" s="986">
        <v>57</v>
      </c>
      <c r="F21" s="986">
        <v>84</v>
      </c>
      <c r="G21" s="986">
        <v>0</v>
      </c>
      <c r="H21" s="986">
        <v>0</v>
      </c>
      <c r="I21" s="986">
        <v>0</v>
      </c>
      <c r="J21" s="996">
        <f t="shared" si="1"/>
        <v>27</v>
      </c>
      <c r="K21" s="996">
        <f t="shared" si="2"/>
        <v>57</v>
      </c>
      <c r="L21" s="996">
        <f t="shared" si="3"/>
        <v>84</v>
      </c>
      <c r="M21" s="236"/>
      <c r="N21" s="1526" t="s">
        <v>819</v>
      </c>
      <c r="O21" s="2927"/>
    </row>
    <row r="22" spans="1:15" s="69" customFormat="1" ht="21.75" customHeight="1">
      <c r="A22" s="2835"/>
      <c r="B22" s="215" t="s">
        <v>347</v>
      </c>
      <c r="C22" s="215"/>
      <c r="D22" s="986">
        <v>33</v>
      </c>
      <c r="E22" s="986">
        <v>61</v>
      </c>
      <c r="F22" s="986">
        <v>94</v>
      </c>
      <c r="G22" s="986">
        <v>0</v>
      </c>
      <c r="H22" s="986">
        <v>0</v>
      </c>
      <c r="I22" s="986">
        <v>0</v>
      </c>
      <c r="J22" s="996">
        <f t="shared" si="1"/>
        <v>33</v>
      </c>
      <c r="K22" s="996">
        <f t="shared" si="2"/>
        <v>61</v>
      </c>
      <c r="L22" s="996">
        <f t="shared" si="3"/>
        <v>94</v>
      </c>
      <c r="M22" s="236"/>
      <c r="N22" s="236" t="s">
        <v>792</v>
      </c>
      <c r="O22" s="2927"/>
    </row>
    <row r="23" spans="1:15" s="69" customFormat="1" ht="21.75" customHeight="1">
      <c r="A23" s="2835"/>
      <c r="B23" s="215" t="s">
        <v>351</v>
      </c>
      <c r="C23" s="215"/>
      <c r="D23" s="986">
        <v>23</v>
      </c>
      <c r="E23" s="986">
        <v>114</v>
      </c>
      <c r="F23" s="986">
        <v>137</v>
      </c>
      <c r="G23" s="986">
        <v>0</v>
      </c>
      <c r="H23" s="986">
        <v>0</v>
      </c>
      <c r="I23" s="986">
        <v>0</v>
      </c>
      <c r="J23" s="996">
        <f t="shared" si="1"/>
        <v>23</v>
      </c>
      <c r="K23" s="996">
        <f t="shared" si="2"/>
        <v>114</v>
      </c>
      <c r="L23" s="996">
        <f t="shared" si="3"/>
        <v>137</v>
      </c>
      <c r="M23" s="236"/>
      <c r="N23" s="1526" t="s">
        <v>797</v>
      </c>
      <c r="O23" s="2927"/>
    </row>
    <row r="24" spans="1:15" s="69" customFormat="1" ht="21.75" customHeight="1">
      <c r="A24" s="2835"/>
      <c r="B24" s="1923" t="s">
        <v>386</v>
      </c>
      <c r="C24" s="1923"/>
      <c r="D24" s="1927">
        <v>60</v>
      </c>
      <c r="E24" s="1927">
        <v>58</v>
      </c>
      <c r="F24" s="1927">
        <v>118</v>
      </c>
      <c r="G24" s="1927">
        <v>0</v>
      </c>
      <c r="H24" s="1927">
        <v>0</v>
      </c>
      <c r="I24" s="1927">
        <v>0</v>
      </c>
      <c r="J24" s="1937">
        <f t="shared" si="1"/>
        <v>60</v>
      </c>
      <c r="K24" s="1937">
        <f t="shared" si="2"/>
        <v>58</v>
      </c>
      <c r="L24" s="1937">
        <f t="shared" si="3"/>
        <v>118</v>
      </c>
      <c r="M24" s="238"/>
      <c r="N24" s="238" t="s">
        <v>698</v>
      </c>
      <c r="O24" s="2927"/>
    </row>
    <row r="25" spans="1:15" s="69" customFormat="1" ht="21.75" customHeight="1" thickBot="1">
      <c r="A25" s="3135" t="s">
        <v>356</v>
      </c>
      <c r="B25" s="3135"/>
      <c r="C25" s="3135"/>
      <c r="D25" s="317">
        <f>SUM(D11,D12,D13,D14,D17,D18:D24)</f>
        <v>539</v>
      </c>
      <c r="E25" s="317">
        <f>SUM(E11,E12,E13,E14,E17,E18:E24)</f>
        <v>664</v>
      </c>
      <c r="F25" s="317">
        <f t="shared" si="4"/>
        <v>1203</v>
      </c>
      <c r="G25" s="317">
        <v>0</v>
      </c>
      <c r="H25" s="317">
        <v>0</v>
      </c>
      <c r="I25" s="317">
        <v>0</v>
      </c>
      <c r="J25" s="317">
        <f t="shared" si="1"/>
        <v>539</v>
      </c>
      <c r="K25" s="317">
        <f t="shared" si="2"/>
        <v>664</v>
      </c>
      <c r="L25" s="317">
        <f t="shared" si="3"/>
        <v>1203</v>
      </c>
      <c r="M25" s="3464" t="s">
        <v>1024</v>
      </c>
      <c r="N25" s="3464"/>
      <c r="O25" s="3464"/>
    </row>
    <row r="26" spans="1:15" s="69" customFormat="1" ht="18" customHeight="1" thickTop="1">
      <c r="A26" s="1916"/>
      <c r="B26" s="1916"/>
      <c r="C26" s="1916"/>
      <c r="D26" s="1937"/>
      <c r="E26" s="1937"/>
      <c r="F26" s="1937"/>
      <c r="G26" s="1937"/>
      <c r="H26" s="1937"/>
      <c r="I26" s="1937"/>
      <c r="J26" s="1937"/>
      <c r="K26" s="1937"/>
      <c r="L26" s="1937"/>
      <c r="M26" s="1953"/>
      <c r="N26" s="1953"/>
      <c r="O26" s="1953"/>
    </row>
    <row r="27" spans="1:15" s="69" customFormat="1" ht="18" customHeight="1">
      <c r="A27" s="2432"/>
      <c r="B27" s="2432"/>
      <c r="C27" s="2432"/>
      <c r="D27" s="2476"/>
      <c r="E27" s="2476"/>
      <c r="F27" s="2476"/>
      <c r="G27" s="2476"/>
      <c r="H27" s="2476"/>
      <c r="I27" s="2476"/>
      <c r="J27" s="2476"/>
      <c r="K27" s="2476"/>
      <c r="L27" s="2476"/>
      <c r="M27" s="1953"/>
      <c r="N27" s="1953"/>
      <c r="O27" s="1953"/>
    </row>
    <row r="28" spans="1:15" s="69" customFormat="1" ht="19.5" customHeight="1" thickBot="1">
      <c r="A28" s="2708" t="s">
        <v>2303</v>
      </c>
      <c r="B28" s="2708"/>
      <c r="C28" s="1911"/>
      <c r="D28" s="1911"/>
      <c r="E28" s="1911"/>
      <c r="F28" s="1911"/>
      <c r="G28" s="1911"/>
      <c r="H28" s="1911"/>
      <c r="I28" s="1911"/>
      <c r="J28" s="1911"/>
      <c r="K28" s="1911"/>
      <c r="L28" s="1911"/>
      <c r="M28" s="1975"/>
      <c r="N28" s="1975"/>
      <c r="O28" s="1975" t="s">
        <v>2304</v>
      </c>
    </row>
    <row r="29" spans="1:15" s="69" customFormat="1" ht="15.75" customHeight="1" thickTop="1">
      <c r="A29" s="3516" t="s">
        <v>311</v>
      </c>
      <c r="B29" s="3516" t="s">
        <v>54</v>
      </c>
      <c r="C29" s="3516" t="s">
        <v>55</v>
      </c>
      <c r="D29" s="3048" t="s">
        <v>45</v>
      </c>
      <c r="E29" s="3048"/>
      <c r="F29" s="3048"/>
      <c r="G29" s="3048" t="s">
        <v>46</v>
      </c>
      <c r="H29" s="3048"/>
      <c r="I29" s="3048"/>
      <c r="J29" s="3048" t="s">
        <v>47</v>
      </c>
      <c r="K29" s="3048"/>
      <c r="L29" s="3048"/>
      <c r="M29" s="3359" t="s">
        <v>503</v>
      </c>
      <c r="N29" s="3359" t="s">
        <v>509</v>
      </c>
      <c r="O29" s="3359" t="s">
        <v>808</v>
      </c>
    </row>
    <row r="30" spans="1:15" s="69" customFormat="1" ht="16.5" customHeight="1">
      <c r="A30" s="3442"/>
      <c r="B30" s="3442"/>
      <c r="C30" s="3442"/>
      <c r="D30" s="3049" t="s">
        <v>890</v>
      </c>
      <c r="E30" s="3049"/>
      <c r="F30" s="3049"/>
      <c r="G30" s="3049" t="s">
        <v>463</v>
      </c>
      <c r="H30" s="3049"/>
      <c r="I30" s="3049"/>
      <c r="J30" s="3049" t="s">
        <v>464</v>
      </c>
      <c r="K30" s="3049"/>
      <c r="L30" s="3049"/>
      <c r="M30" s="3343"/>
      <c r="N30" s="3343"/>
      <c r="O30" s="3343"/>
    </row>
    <row r="31" spans="1:15" s="69" customFormat="1" ht="16.5" customHeight="1">
      <c r="A31" s="3442"/>
      <c r="B31" s="3442"/>
      <c r="C31" s="3442"/>
      <c r="D31" s="1363" t="s">
        <v>931</v>
      </c>
      <c r="E31" s="1363" t="s">
        <v>932</v>
      </c>
      <c r="F31" s="1363" t="s">
        <v>954</v>
      </c>
      <c r="G31" s="1363" t="s">
        <v>931</v>
      </c>
      <c r="H31" s="1363" t="s">
        <v>932</v>
      </c>
      <c r="I31" s="1363" t="s">
        <v>954</v>
      </c>
      <c r="J31" s="1363" t="s">
        <v>931</v>
      </c>
      <c r="K31" s="1363" t="s">
        <v>932</v>
      </c>
      <c r="L31" s="1363" t="s">
        <v>954</v>
      </c>
      <c r="M31" s="3343"/>
      <c r="N31" s="3343"/>
      <c r="O31" s="3343"/>
    </row>
    <row r="32" spans="1:15" s="69" customFormat="1" ht="16.5" customHeight="1" thickBot="1">
      <c r="A32" s="3517"/>
      <c r="B32" s="3517"/>
      <c r="C32" s="3517"/>
      <c r="D32" s="1416" t="s">
        <v>934</v>
      </c>
      <c r="E32" s="1416" t="s">
        <v>935</v>
      </c>
      <c r="F32" s="1416" t="s">
        <v>936</v>
      </c>
      <c r="G32" s="1416" t="s">
        <v>934</v>
      </c>
      <c r="H32" s="1416" t="s">
        <v>935</v>
      </c>
      <c r="I32" s="1416" t="s">
        <v>936</v>
      </c>
      <c r="J32" s="1416" t="s">
        <v>934</v>
      </c>
      <c r="K32" s="1416" t="s">
        <v>935</v>
      </c>
      <c r="L32" s="1416" t="s">
        <v>936</v>
      </c>
      <c r="M32" s="3360"/>
      <c r="N32" s="3360"/>
      <c r="O32" s="3360"/>
    </row>
    <row r="33" spans="1:15" s="69" customFormat="1" ht="22.5" customHeight="1">
      <c r="A33" s="2834" t="s">
        <v>321</v>
      </c>
      <c r="B33" s="1915" t="s">
        <v>407</v>
      </c>
      <c r="C33" s="1915"/>
      <c r="D33" s="1926">
        <v>23</v>
      </c>
      <c r="E33" s="1926">
        <v>14</v>
      </c>
      <c r="F33" s="1926">
        <v>37</v>
      </c>
      <c r="G33" s="1926">
        <v>0</v>
      </c>
      <c r="H33" s="1926">
        <v>0</v>
      </c>
      <c r="I33" s="1926">
        <v>0</v>
      </c>
      <c r="J33" s="1926">
        <f t="shared" si="1"/>
        <v>23</v>
      </c>
      <c r="K33" s="1926">
        <f t="shared" si="2"/>
        <v>14</v>
      </c>
      <c r="L33" s="1926">
        <f t="shared" si="3"/>
        <v>37</v>
      </c>
      <c r="M33" s="1939"/>
      <c r="N33" s="1939" t="s">
        <v>682</v>
      </c>
      <c r="O33" s="2930" t="s">
        <v>835</v>
      </c>
    </row>
    <row r="34" spans="1:15" s="69" customFormat="1" ht="22.5" customHeight="1">
      <c r="A34" s="2835"/>
      <c r="B34" s="3538" t="s">
        <v>362</v>
      </c>
      <c r="C34" s="1909" t="s">
        <v>362</v>
      </c>
      <c r="D34" s="1925">
        <v>12</v>
      </c>
      <c r="E34" s="1925">
        <v>6</v>
      </c>
      <c r="F34" s="1925">
        <v>18</v>
      </c>
      <c r="G34" s="1925">
        <v>0</v>
      </c>
      <c r="H34" s="1925">
        <v>0</v>
      </c>
      <c r="I34" s="1925">
        <v>0</v>
      </c>
      <c r="J34" s="996">
        <f t="shared" si="1"/>
        <v>12</v>
      </c>
      <c r="K34" s="996">
        <f t="shared" si="2"/>
        <v>6</v>
      </c>
      <c r="L34" s="996">
        <f t="shared" si="3"/>
        <v>18</v>
      </c>
      <c r="M34" s="1526" t="s">
        <v>645</v>
      </c>
      <c r="N34" s="3518" t="s">
        <v>645</v>
      </c>
      <c r="O34" s="2927"/>
    </row>
    <row r="35" spans="1:15" s="69" customFormat="1" ht="30" customHeight="1">
      <c r="A35" s="2835"/>
      <c r="B35" s="3538"/>
      <c r="C35" s="1909" t="s">
        <v>408</v>
      </c>
      <c r="D35" s="1925">
        <v>44</v>
      </c>
      <c r="E35" s="1925">
        <v>15</v>
      </c>
      <c r="F35" s="1925">
        <v>59</v>
      </c>
      <c r="G35" s="1925">
        <v>0</v>
      </c>
      <c r="H35" s="1925">
        <v>0</v>
      </c>
      <c r="I35" s="1925">
        <v>0</v>
      </c>
      <c r="J35" s="996">
        <f t="shared" si="1"/>
        <v>44</v>
      </c>
      <c r="K35" s="996">
        <f t="shared" si="2"/>
        <v>15</v>
      </c>
      <c r="L35" s="996">
        <f t="shared" si="3"/>
        <v>59</v>
      </c>
      <c r="M35" s="634" t="s">
        <v>1812</v>
      </c>
      <c r="N35" s="3519"/>
      <c r="O35" s="2927"/>
    </row>
    <row r="36" spans="1:15" s="69" customFormat="1" ht="22.5" customHeight="1">
      <c r="A36" s="2835"/>
      <c r="B36" s="426" t="s">
        <v>409</v>
      </c>
      <c r="C36" s="712" t="s">
        <v>366</v>
      </c>
      <c r="D36" s="551">
        <v>49</v>
      </c>
      <c r="E36" s="551">
        <v>2</v>
      </c>
      <c r="F36" s="551">
        <v>51</v>
      </c>
      <c r="G36" s="996">
        <v>0</v>
      </c>
      <c r="H36" s="996">
        <v>0</v>
      </c>
      <c r="I36" s="996">
        <v>0</v>
      </c>
      <c r="J36" s="551">
        <f t="shared" ref="J36" si="5">SUM(D36,G36)</f>
        <v>49</v>
      </c>
      <c r="K36" s="551">
        <f t="shared" ref="K36" si="6">SUM(E36,H36)</f>
        <v>2</v>
      </c>
      <c r="L36" s="551">
        <f t="shared" ref="L36" si="7">SUM(F36,I36)</f>
        <v>51</v>
      </c>
      <c r="M36" s="1974" t="s">
        <v>809</v>
      </c>
      <c r="N36" s="239" t="s">
        <v>703</v>
      </c>
      <c r="O36" s="2927"/>
    </row>
    <row r="37" spans="1:15" s="69" customFormat="1" ht="22.5" customHeight="1">
      <c r="A37" s="2835"/>
      <c r="B37" s="215" t="s">
        <v>376</v>
      </c>
      <c r="C37" s="1510" t="s">
        <v>404</v>
      </c>
      <c r="D37" s="465">
        <v>34</v>
      </c>
      <c r="E37" s="465">
        <v>20</v>
      </c>
      <c r="F37" s="551">
        <v>54</v>
      </c>
      <c r="G37" s="986">
        <v>0</v>
      </c>
      <c r="H37" s="986">
        <v>0</v>
      </c>
      <c r="I37" s="986">
        <v>0</v>
      </c>
      <c r="J37" s="551">
        <f t="shared" ref="J37:J52" si="8">SUM(D37,G37)</f>
        <v>34</v>
      </c>
      <c r="K37" s="551">
        <f t="shared" ref="K37:K52" si="9">SUM(E37,H37)</f>
        <v>20</v>
      </c>
      <c r="L37" s="551">
        <f t="shared" ref="L37:L60" si="10">SUM(F37,I37)</f>
        <v>54</v>
      </c>
      <c r="M37" s="1515" t="s">
        <v>668</v>
      </c>
      <c r="N37" s="236" t="s">
        <v>704</v>
      </c>
      <c r="O37" s="2927"/>
    </row>
    <row r="38" spans="1:15" s="69" customFormat="1" ht="22.5" customHeight="1">
      <c r="A38" s="2835"/>
      <c r="B38" s="215" t="s">
        <v>399</v>
      </c>
      <c r="C38" s="1510" t="s">
        <v>370</v>
      </c>
      <c r="D38" s="465">
        <v>36</v>
      </c>
      <c r="E38" s="465">
        <v>11</v>
      </c>
      <c r="F38" s="551">
        <v>47</v>
      </c>
      <c r="G38" s="986">
        <v>0</v>
      </c>
      <c r="H38" s="986">
        <v>0</v>
      </c>
      <c r="I38" s="986">
        <v>0</v>
      </c>
      <c r="J38" s="551">
        <f t="shared" si="8"/>
        <v>36</v>
      </c>
      <c r="K38" s="551">
        <f t="shared" si="9"/>
        <v>11</v>
      </c>
      <c r="L38" s="551">
        <f t="shared" si="10"/>
        <v>47</v>
      </c>
      <c r="M38" s="1515" t="s">
        <v>811</v>
      </c>
      <c r="N38" s="236" t="s">
        <v>850</v>
      </c>
      <c r="O38" s="2927"/>
    </row>
    <row r="39" spans="1:15" s="69" customFormat="1" ht="22.5" customHeight="1">
      <c r="A39" s="2835"/>
      <c r="B39" s="216" t="s">
        <v>395</v>
      </c>
      <c r="C39" s="216"/>
      <c r="D39" s="607">
        <v>67</v>
      </c>
      <c r="E39" s="607">
        <v>46</v>
      </c>
      <c r="F39" s="551">
        <v>113</v>
      </c>
      <c r="G39" s="987">
        <v>0</v>
      </c>
      <c r="H39" s="987">
        <v>0</v>
      </c>
      <c r="I39" s="987">
        <v>0</v>
      </c>
      <c r="J39" s="551">
        <f t="shared" si="8"/>
        <v>67</v>
      </c>
      <c r="K39" s="551">
        <f t="shared" si="9"/>
        <v>46</v>
      </c>
      <c r="L39" s="551">
        <f t="shared" si="10"/>
        <v>113</v>
      </c>
      <c r="M39" s="238"/>
      <c r="N39" s="238" t="s">
        <v>854</v>
      </c>
      <c r="O39" s="2927"/>
    </row>
    <row r="40" spans="1:15" s="69" customFormat="1" ht="22.5" customHeight="1">
      <c r="A40" s="2835"/>
      <c r="B40" s="215" t="s">
        <v>228</v>
      </c>
      <c r="C40" s="215"/>
      <c r="D40" s="465">
        <v>110</v>
      </c>
      <c r="E40" s="465">
        <v>79</v>
      </c>
      <c r="F40" s="551">
        <v>189</v>
      </c>
      <c r="G40" s="986">
        <v>0</v>
      </c>
      <c r="H40" s="986">
        <v>0</v>
      </c>
      <c r="I40" s="986">
        <v>0</v>
      </c>
      <c r="J40" s="551">
        <f t="shared" si="8"/>
        <v>110</v>
      </c>
      <c r="K40" s="551">
        <f t="shared" si="9"/>
        <v>79</v>
      </c>
      <c r="L40" s="551">
        <f t="shared" si="10"/>
        <v>189</v>
      </c>
      <c r="M40" s="236"/>
      <c r="N40" s="236" t="s">
        <v>532</v>
      </c>
      <c r="O40" s="2927"/>
    </row>
    <row r="41" spans="1:15" s="69" customFormat="1" ht="22.5" customHeight="1">
      <c r="A41" s="2835"/>
      <c r="B41" s="71" t="s">
        <v>381</v>
      </c>
      <c r="C41" s="71"/>
      <c r="D41" s="551">
        <v>16</v>
      </c>
      <c r="E41" s="551">
        <v>35</v>
      </c>
      <c r="F41" s="551">
        <v>51</v>
      </c>
      <c r="G41" s="996">
        <v>0</v>
      </c>
      <c r="H41" s="996">
        <v>0</v>
      </c>
      <c r="I41" s="996">
        <v>0</v>
      </c>
      <c r="J41" s="551">
        <f t="shared" si="8"/>
        <v>16</v>
      </c>
      <c r="K41" s="551">
        <f t="shared" si="9"/>
        <v>35</v>
      </c>
      <c r="L41" s="551">
        <f t="shared" si="10"/>
        <v>51</v>
      </c>
      <c r="M41" s="239"/>
      <c r="N41" s="239" t="s">
        <v>819</v>
      </c>
      <c r="O41" s="2927"/>
    </row>
    <row r="42" spans="1:15" s="69" customFormat="1" ht="30.75" customHeight="1">
      <c r="A42" s="2835"/>
      <c r="B42" s="3151" t="s">
        <v>240</v>
      </c>
      <c r="C42" s="215" t="s">
        <v>358</v>
      </c>
      <c r="D42" s="465">
        <v>8</v>
      </c>
      <c r="E42" s="465">
        <v>11</v>
      </c>
      <c r="F42" s="551">
        <v>19</v>
      </c>
      <c r="G42" s="986">
        <v>0</v>
      </c>
      <c r="H42" s="986">
        <v>0</v>
      </c>
      <c r="I42" s="986">
        <v>0</v>
      </c>
      <c r="J42" s="551">
        <f t="shared" si="8"/>
        <v>8</v>
      </c>
      <c r="K42" s="551">
        <f t="shared" si="9"/>
        <v>11</v>
      </c>
      <c r="L42" s="551">
        <f t="shared" si="10"/>
        <v>19</v>
      </c>
      <c r="M42" s="634" t="s">
        <v>801</v>
      </c>
      <c r="N42" s="3521" t="s">
        <v>592</v>
      </c>
      <c r="O42" s="2927"/>
    </row>
    <row r="43" spans="1:15" s="69" customFormat="1" ht="22.5" customHeight="1">
      <c r="A43" s="2835"/>
      <c r="B43" s="3151"/>
      <c r="C43" s="215" t="s">
        <v>359</v>
      </c>
      <c r="D43" s="465">
        <v>17</v>
      </c>
      <c r="E43" s="465">
        <v>3</v>
      </c>
      <c r="F43" s="551">
        <v>20</v>
      </c>
      <c r="G43" s="986">
        <v>0</v>
      </c>
      <c r="H43" s="986">
        <v>0</v>
      </c>
      <c r="I43" s="986">
        <v>0</v>
      </c>
      <c r="J43" s="551">
        <f t="shared" si="8"/>
        <v>17</v>
      </c>
      <c r="K43" s="551">
        <f t="shared" si="9"/>
        <v>3</v>
      </c>
      <c r="L43" s="551">
        <f t="shared" si="10"/>
        <v>20</v>
      </c>
      <c r="M43" s="236" t="s">
        <v>802</v>
      </c>
      <c r="N43" s="3522"/>
      <c r="O43" s="2927"/>
    </row>
    <row r="44" spans="1:15" s="69" customFormat="1" ht="22.5" customHeight="1">
      <c r="A44" s="2835"/>
      <c r="B44" s="3151"/>
      <c r="C44" s="215" t="s">
        <v>360</v>
      </c>
      <c r="D44" s="465">
        <v>16</v>
      </c>
      <c r="E44" s="465">
        <v>7</v>
      </c>
      <c r="F44" s="551">
        <v>23</v>
      </c>
      <c r="G44" s="986">
        <v>0</v>
      </c>
      <c r="H44" s="986">
        <v>0</v>
      </c>
      <c r="I44" s="986">
        <v>0</v>
      </c>
      <c r="J44" s="551">
        <f t="shared" si="8"/>
        <v>16</v>
      </c>
      <c r="K44" s="551">
        <f t="shared" si="9"/>
        <v>7</v>
      </c>
      <c r="L44" s="551">
        <f t="shared" si="10"/>
        <v>23</v>
      </c>
      <c r="M44" s="236" t="s">
        <v>847</v>
      </c>
      <c r="N44" s="3523"/>
      <c r="O44" s="2927"/>
    </row>
    <row r="45" spans="1:15" s="69" customFormat="1" ht="22.5" customHeight="1">
      <c r="A45" s="2835"/>
      <c r="B45" s="2836" t="s">
        <v>270</v>
      </c>
      <c r="C45" s="2825"/>
      <c r="D45" s="465">
        <f>SUM(D42:D44)</f>
        <v>41</v>
      </c>
      <c r="E45" s="465">
        <f>SUM(E42:E44)</f>
        <v>21</v>
      </c>
      <c r="F45" s="551">
        <f t="shared" ref="F45:F52" si="11">SUM(D45:E45)</f>
        <v>62</v>
      </c>
      <c r="G45" s="986">
        <v>0</v>
      </c>
      <c r="H45" s="986">
        <v>0</v>
      </c>
      <c r="I45" s="986">
        <v>0</v>
      </c>
      <c r="J45" s="551">
        <f t="shared" si="8"/>
        <v>41</v>
      </c>
      <c r="K45" s="551">
        <f t="shared" si="9"/>
        <v>21</v>
      </c>
      <c r="L45" s="551">
        <f t="shared" si="10"/>
        <v>62</v>
      </c>
      <c r="M45" s="3006" t="s">
        <v>2349</v>
      </c>
      <c r="N45" s="3097"/>
      <c r="O45" s="2927"/>
    </row>
    <row r="46" spans="1:15" s="69" customFormat="1" ht="22.5" customHeight="1">
      <c r="A46" s="2835"/>
      <c r="B46" s="231" t="s">
        <v>1025</v>
      </c>
      <c r="C46" s="215"/>
      <c r="D46" s="465">
        <v>35</v>
      </c>
      <c r="E46" s="465">
        <v>1</v>
      </c>
      <c r="F46" s="551">
        <v>36</v>
      </c>
      <c r="G46" s="986">
        <v>0</v>
      </c>
      <c r="H46" s="986">
        <v>0</v>
      </c>
      <c r="I46" s="986">
        <v>0</v>
      </c>
      <c r="J46" s="551">
        <f t="shared" si="8"/>
        <v>35</v>
      </c>
      <c r="K46" s="551">
        <f t="shared" si="9"/>
        <v>1</v>
      </c>
      <c r="L46" s="551">
        <f t="shared" si="10"/>
        <v>36</v>
      </c>
      <c r="M46" s="236"/>
      <c r="N46" s="1025" t="s">
        <v>855</v>
      </c>
      <c r="O46" s="2927"/>
    </row>
    <row r="47" spans="1:15" s="69" customFormat="1" ht="33" customHeight="1">
      <c r="A47" s="2835"/>
      <c r="B47" s="231" t="s">
        <v>384</v>
      </c>
      <c r="C47" s="231"/>
      <c r="D47" s="465">
        <v>10</v>
      </c>
      <c r="E47" s="465">
        <v>17</v>
      </c>
      <c r="F47" s="551">
        <v>27</v>
      </c>
      <c r="G47" s="986">
        <v>0</v>
      </c>
      <c r="H47" s="986">
        <v>0</v>
      </c>
      <c r="I47" s="986">
        <v>0</v>
      </c>
      <c r="J47" s="551">
        <f t="shared" si="8"/>
        <v>10</v>
      </c>
      <c r="K47" s="551">
        <f t="shared" si="9"/>
        <v>17</v>
      </c>
      <c r="L47" s="551">
        <f t="shared" si="10"/>
        <v>27</v>
      </c>
      <c r="M47" s="242"/>
      <c r="N47" s="1631" t="s">
        <v>1775</v>
      </c>
      <c r="O47" s="2927"/>
    </row>
    <row r="48" spans="1:15" s="69" customFormat="1" ht="22.5" customHeight="1">
      <c r="A48" s="2835"/>
      <c r="B48" s="215" t="s">
        <v>410</v>
      </c>
      <c r="C48" s="215"/>
      <c r="D48" s="465">
        <v>3</v>
      </c>
      <c r="E48" s="465">
        <v>19</v>
      </c>
      <c r="F48" s="551">
        <v>22</v>
      </c>
      <c r="G48" s="986">
        <v>0</v>
      </c>
      <c r="H48" s="986">
        <v>0</v>
      </c>
      <c r="I48" s="986">
        <v>0</v>
      </c>
      <c r="J48" s="551">
        <f t="shared" si="8"/>
        <v>3</v>
      </c>
      <c r="K48" s="551">
        <f t="shared" si="9"/>
        <v>19</v>
      </c>
      <c r="L48" s="551">
        <f t="shared" si="10"/>
        <v>22</v>
      </c>
      <c r="M48" s="236"/>
      <c r="N48" s="236" t="s">
        <v>851</v>
      </c>
      <c r="O48" s="2927"/>
    </row>
    <row r="49" spans="1:35" s="69" customFormat="1" ht="30.75" customHeight="1">
      <c r="A49" s="2835"/>
      <c r="B49" s="3445" t="s">
        <v>1026</v>
      </c>
      <c r="C49" s="231" t="s">
        <v>1027</v>
      </c>
      <c r="D49" s="465">
        <v>38</v>
      </c>
      <c r="E49" s="465">
        <v>16</v>
      </c>
      <c r="F49" s="551">
        <v>54</v>
      </c>
      <c r="G49" s="986">
        <v>0</v>
      </c>
      <c r="H49" s="986">
        <v>0</v>
      </c>
      <c r="I49" s="986">
        <v>0</v>
      </c>
      <c r="J49" s="551">
        <f t="shared" ref="J49:J51" si="12">SUM(D49,G49)</f>
        <v>38</v>
      </c>
      <c r="K49" s="551">
        <f t="shared" ref="K49:K51" si="13">SUM(E49,H49)</f>
        <v>16</v>
      </c>
      <c r="L49" s="551">
        <f t="shared" ref="L49:L51" si="14">SUM(F49,I49)</f>
        <v>54</v>
      </c>
      <c r="M49" s="1604" t="s">
        <v>1776</v>
      </c>
      <c r="N49" s="3307" t="s">
        <v>1778</v>
      </c>
      <c r="O49" s="2927"/>
    </row>
    <row r="50" spans="1:35" s="69" customFormat="1" ht="22.5" customHeight="1">
      <c r="A50" s="2835"/>
      <c r="B50" s="3446"/>
      <c r="C50" s="231" t="s">
        <v>1028</v>
      </c>
      <c r="D50" s="465">
        <v>29</v>
      </c>
      <c r="E50" s="465">
        <v>9</v>
      </c>
      <c r="F50" s="551">
        <v>38</v>
      </c>
      <c r="G50" s="986">
        <v>0</v>
      </c>
      <c r="H50" s="986">
        <v>0</v>
      </c>
      <c r="I50" s="986">
        <v>0</v>
      </c>
      <c r="J50" s="551">
        <f t="shared" si="12"/>
        <v>29</v>
      </c>
      <c r="K50" s="551">
        <f t="shared" si="13"/>
        <v>9</v>
      </c>
      <c r="L50" s="551">
        <f t="shared" si="14"/>
        <v>38</v>
      </c>
      <c r="M50" s="995" t="s">
        <v>1777</v>
      </c>
      <c r="N50" s="3308"/>
      <c r="O50" s="2927"/>
    </row>
    <row r="51" spans="1:35" s="69" customFormat="1" ht="22.5" customHeight="1">
      <c r="A51" s="2835"/>
      <c r="B51" s="3125" t="s">
        <v>270</v>
      </c>
      <c r="C51" s="2858"/>
      <c r="D51" s="1922">
        <f>SUM(D49:D50)</f>
        <v>67</v>
      </c>
      <c r="E51" s="1922">
        <f>SUM(E49:E50)</f>
        <v>25</v>
      </c>
      <c r="F51" s="70">
        <f t="shared" si="11"/>
        <v>92</v>
      </c>
      <c r="G51" s="1927">
        <v>0</v>
      </c>
      <c r="H51" s="1927">
        <v>0</v>
      </c>
      <c r="I51" s="1927">
        <v>0</v>
      </c>
      <c r="J51" s="70">
        <f t="shared" si="12"/>
        <v>67</v>
      </c>
      <c r="K51" s="70">
        <f t="shared" si="13"/>
        <v>25</v>
      </c>
      <c r="L51" s="70">
        <f t="shared" si="14"/>
        <v>92</v>
      </c>
      <c r="M51" s="3342" t="s">
        <v>2349</v>
      </c>
      <c r="N51" s="3520"/>
      <c r="O51" s="2927"/>
    </row>
    <row r="52" spans="1:35" s="232" customFormat="1" ht="19.5" customHeight="1" thickBot="1">
      <c r="A52" s="3135" t="s">
        <v>356</v>
      </c>
      <c r="B52" s="3135"/>
      <c r="C52" s="3135"/>
      <c r="D52" s="665">
        <f>SUM(D33,D34:D35,D36:D41,D45,D46:D48,D51)</f>
        <v>547</v>
      </c>
      <c r="E52" s="665">
        <f>SUM(E33,E34:E35,E36:E41,E45,E46:E48,E51)</f>
        <v>311</v>
      </c>
      <c r="F52" s="665">
        <f t="shared" si="11"/>
        <v>858</v>
      </c>
      <c r="G52" s="317">
        <v>0</v>
      </c>
      <c r="H52" s="317">
        <v>0</v>
      </c>
      <c r="I52" s="317">
        <v>0</v>
      </c>
      <c r="J52" s="665">
        <f t="shared" si="8"/>
        <v>547</v>
      </c>
      <c r="K52" s="665">
        <f t="shared" si="9"/>
        <v>311</v>
      </c>
      <c r="L52" s="665">
        <f t="shared" si="10"/>
        <v>858</v>
      </c>
      <c r="M52" s="2597"/>
      <c r="N52" s="2597" t="s">
        <v>1024</v>
      </c>
      <c r="O52" s="2597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</row>
    <row r="53" spans="1:35" s="232" customFormat="1" ht="19.5" customHeight="1" thickTop="1">
      <c r="A53" s="2449"/>
      <c r="B53" s="2449"/>
      <c r="C53" s="2449"/>
      <c r="D53" s="674"/>
      <c r="E53" s="674"/>
      <c r="F53" s="674"/>
      <c r="G53" s="2475"/>
      <c r="H53" s="2475"/>
      <c r="I53" s="2475"/>
      <c r="J53" s="674"/>
      <c r="K53" s="674"/>
      <c r="L53" s="674"/>
      <c r="M53" s="2596"/>
      <c r="N53" s="2596"/>
      <c r="O53" s="2596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</row>
    <row r="54" spans="1:35" s="232" customFormat="1" ht="19.5" customHeight="1">
      <c r="A54" s="2432"/>
      <c r="B54" s="2432"/>
      <c r="C54" s="2432"/>
      <c r="D54" s="70"/>
      <c r="E54" s="70"/>
      <c r="F54" s="70"/>
      <c r="G54" s="2476"/>
      <c r="H54" s="2476"/>
      <c r="I54" s="2476"/>
      <c r="J54" s="70"/>
      <c r="K54" s="70"/>
      <c r="L54" s="70"/>
      <c r="M54" s="1953"/>
      <c r="N54" s="1953"/>
      <c r="O54" s="1953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</row>
    <row r="55" spans="1:35" s="69" customFormat="1" ht="18" customHeight="1" thickBot="1">
      <c r="A55" s="2708" t="s">
        <v>2303</v>
      </c>
      <c r="B55" s="2708"/>
      <c r="C55" s="2267"/>
      <c r="D55" s="2267"/>
      <c r="E55" s="2267"/>
      <c r="F55" s="2267"/>
      <c r="G55" s="2267"/>
      <c r="H55" s="2267"/>
      <c r="I55" s="2267"/>
      <c r="J55" s="2267"/>
      <c r="K55" s="2267"/>
      <c r="L55" s="2267"/>
      <c r="M55" s="1975"/>
      <c r="N55" s="1975"/>
      <c r="O55" s="1975" t="s">
        <v>2304</v>
      </c>
    </row>
    <row r="56" spans="1:35" s="69" customFormat="1" ht="14.25" customHeight="1" thickTop="1">
      <c r="A56" s="3516" t="s">
        <v>311</v>
      </c>
      <c r="B56" s="3516" t="s">
        <v>54</v>
      </c>
      <c r="C56" s="3516" t="s">
        <v>55</v>
      </c>
      <c r="D56" s="3048" t="s">
        <v>45</v>
      </c>
      <c r="E56" s="3048"/>
      <c r="F56" s="3048"/>
      <c r="G56" s="3048" t="s">
        <v>46</v>
      </c>
      <c r="H56" s="3048"/>
      <c r="I56" s="3048"/>
      <c r="J56" s="3048" t="s">
        <v>47</v>
      </c>
      <c r="K56" s="3048"/>
      <c r="L56" s="3048"/>
      <c r="M56" s="3359" t="s">
        <v>503</v>
      </c>
      <c r="N56" s="3359" t="s">
        <v>509</v>
      </c>
      <c r="O56" s="3359" t="s">
        <v>808</v>
      </c>
    </row>
    <row r="57" spans="1:35" s="69" customFormat="1" ht="15.75" customHeight="1">
      <c r="A57" s="3442"/>
      <c r="B57" s="3442"/>
      <c r="C57" s="3442"/>
      <c r="D57" s="3049" t="s">
        <v>890</v>
      </c>
      <c r="E57" s="3049"/>
      <c r="F57" s="3049"/>
      <c r="G57" s="3049" t="s">
        <v>463</v>
      </c>
      <c r="H57" s="3049"/>
      <c r="I57" s="3049"/>
      <c r="J57" s="3049" t="s">
        <v>464</v>
      </c>
      <c r="K57" s="3049"/>
      <c r="L57" s="3049"/>
      <c r="M57" s="3343"/>
      <c r="N57" s="3343"/>
      <c r="O57" s="3343"/>
    </row>
    <row r="58" spans="1:35" s="69" customFormat="1" ht="15.75" customHeight="1">
      <c r="A58" s="3442"/>
      <c r="B58" s="3442"/>
      <c r="C58" s="3442"/>
      <c r="D58" s="1363" t="s">
        <v>931</v>
      </c>
      <c r="E58" s="1363" t="s">
        <v>932</v>
      </c>
      <c r="F58" s="1363" t="s">
        <v>954</v>
      </c>
      <c r="G58" s="1363" t="s">
        <v>931</v>
      </c>
      <c r="H58" s="1363" t="s">
        <v>932</v>
      </c>
      <c r="I58" s="1363" t="s">
        <v>954</v>
      </c>
      <c r="J58" s="1363" t="s">
        <v>931</v>
      </c>
      <c r="K58" s="1363" t="s">
        <v>932</v>
      </c>
      <c r="L58" s="1363" t="s">
        <v>954</v>
      </c>
      <c r="M58" s="3343"/>
      <c r="N58" s="3343"/>
      <c r="O58" s="3343"/>
    </row>
    <row r="59" spans="1:35" s="69" customFormat="1" ht="15.75" customHeight="1" thickBot="1">
      <c r="A59" s="3517"/>
      <c r="B59" s="3517"/>
      <c r="C59" s="3517"/>
      <c r="D59" s="1416" t="s">
        <v>934</v>
      </c>
      <c r="E59" s="1416" t="s">
        <v>935</v>
      </c>
      <c r="F59" s="1416" t="s">
        <v>936</v>
      </c>
      <c r="G59" s="1416" t="s">
        <v>934</v>
      </c>
      <c r="H59" s="1416" t="s">
        <v>935</v>
      </c>
      <c r="I59" s="1416" t="s">
        <v>936</v>
      </c>
      <c r="J59" s="1416" t="s">
        <v>934</v>
      </c>
      <c r="K59" s="1416" t="s">
        <v>935</v>
      </c>
      <c r="L59" s="1416" t="s">
        <v>936</v>
      </c>
      <c r="M59" s="3360"/>
      <c r="N59" s="3360"/>
      <c r="O59" s="3360"/>
    </row>
    <row r="60" spans="1:35" s="69" customFormat="1" ht="26.25" customHeight="1">
      <c r="A60" s="2834" t="s">
        <v>322</v>
      </c>
      <c r="B60" s="1915" t="s">
        <v>411</v>
      </c>
      <c r="C60" s="1915"/>
      <c r="D60" s="1926">
        <v>11</v>
      </c>
      <c r="E60" s="1926">
        <v>1</v>
      </c>
      <c r="F60" s="1926">
        <v>12</v>
      </c>
      <c r="G60" s="1926">
        <v>0</v>
      </c>
      <c r="H60" s="1926">
        <v>0</v>
      </c>
      <c r="I60" s="1926">
        <v>0</v>
      </c>
      <c r="J60" s="1926">
        <f>SUM(D60,G60)</f>
        <v>11</v>
      </c>
      <c r="K60" s="1926">
        <f>SUM(E60,H60)</f>
        <v>1</v>
      </c>
      <c r="L60" s="1926">
        <f t="shared" si="10"/>
        <v>12</v>
      </c>
      <c r="M60" s="1934"/>
      <c r="N60" s="1939" t="s">
        <v>517</v>
      </c>
      <c r="O60" s="2930" t="s">
        <v>834</v>
      </c>
    </row>
    <row r="61" spans="1:35" s="69" customFormat="1" ht="26.25" customHeight="1">
      <c r="A61" s="2835"/>
      <c r="B61" s="3524" t="s">
        <v>402</v>
      </c>
      <c r="C61" s="1909" t="s">
        <v>402</v>
      </c>
      <c r="D61" s="1927">
        <v>12</v>
      </c>
      <c r="E61" s="1927">
        <v>3</v>
      </c>
      <c r="F61" s="1925">
        <v>15</v>
      </c>
      <c r="G61" s="1927">
        <v>0</v>
      </c>
      <c r="H61" s="1927">
        <v>0</v>
      </c>
      <c r="I61" s="1927">
        <v>0</v>
      </c>
      <c r="J61" s="1925">
        <f t="shared" ref="J61:J68" si="15">SUM(D61,G61)</f>
        <v>12</v>
      </c>
      <c r="K61" s="1925">
        <f t="shared" ref="K61:K68" si="16">SUM(E61,H61)</f>
        <v>3</v>
      </c>
      <c r="L61" s="1925">
        <f t="shared" ref="L61:L68" si="17">SUM(F61,I61)</f>
        <v>15</v>
      </c>
      <c r="M61" s="1930"/>
      <c r="N61" s="117" t="s">
        <v>849</v>
      </c>
      <c r="O61" s="2927"/>
    </row>
    <row r="62" spans="1:35" s="69" customFormat="1" ht="26.25" customHeight="1">
      <c r="A62" s="2835"/>
      <c r="B62" s="3524"/>
      <c r="C62" s="1909" t="s">
        <v>412</v>
      </c>
      <c r="D62" s="1925">
        <v>5</v>
      </c>
      <c r="E62" s="1925">
        <v>3</v>
      </c>
      <c r="F62" s="1925">
        <v>8</v>
      </c>
      <c r="G62" s="1925">
        <v>0</v>
      </c>
      <c r="H62" s="1925">
        <v>0</v>
      </c>
      <c r="I62" s="1925">
        <v>0</v>
      </c>
      <c r="J62" s="1925">
        <f t="shared" si="15"/>
        <v>5</v>
      </c>
      <c r="K62" s="1925">
        <f t="shared" si="16"/>
        <v>3</v>
      </c>
      <c r="L62" s="1925">
        <f t="shared" si="17"/>
        <v>8</v>
      </c>
      <c r="M62" s="1935"/>
      <c r="N62" s="1593" t="s">
        <v>1810</v>
      </c>
      <c r="O62" s="2927"/>
    </row>
    <row r="63" spans="1:35" s="233" customFormat="1" ht="26.25" customHeight="1">
      <c r="A63" s="2835"/>
      <c r="B63" s="2836" t="s">
        <v>270</v>
      </c>
      <c r="C63" s="2825"/>
      <c r="D63" s="1925">
        <f>SUM(D61:D62)</f>
        <v>17</v>
      </c>
      <c r="E63" s="1925">
        <f>SUM(E61:E62)</f>
        <v>6</v>
      </c>
      <c r="F63" s="1925">
        <f t="shared" ref="F63" si="18">SUM(D63:E63)</f>
        <v>23</v>
      </c>
      <c r="G63" s="1925">
        <v>0</v>
      </c>
      <c r="H63" s="1925">
        <v>0</v>
      </c>
      <c r="I63" s="1925">
        <v>0</v>
      </c>
      <c r="J63" s="1925">
        <f t="shared" si="15"/>
        <v>17</v>
      </c>
      <c r="K63" s="1925">
        <f t="shared" si="16"/>
        <v>6</v>
      </c>
      <c r="L63" s="1925">
        <f t="shared" si="17"/>
        <v>23</v>
      </c>
      <c r="M63" s="3006" t="s">
        <v>2349</v>
      </c>
      <c r="N63" s="3097"/>
      <c r="O63" s="2927"/>
    </row>
    <row r="64" spans="1:35" s="69" customFormat="1" ht="26.25" customHeight="1">
      <c r="A64" s="2835"/>
      <c r="B64" s="1909" t="s">
        <v>403</v>
      </c>
      <c r="C64" s="1909"/>
      <c r="D64" s="1925">
        <v>16</v>
      </c>
      <c r="E64" s="1925">
        <v>4</v>
      </c>
      <c r="F64" s="1925">
        <v>20</v>
      </c>
      <c r="G64" s="1925">
        <v>0</v>
      </c>
      <c r="H64" s="1925">
        <v>0</v>
      </c>
      <c r="I64" s="1925">
        <v>0</v>
      </c>
      <c r="J64" s="1925">
        <f t="shared" si="15"/>
        <v>16</v>
      </c>
      <c r="K64" s="1925">
        <f t="shared" si="16"/>
        <v>4</v>
      </c>
      <c r="L64" s="1925">
        <f t="shared" si="17"/>
        <v>20</v>
      </c>
      <c r="M64" s="1935"/>
      <c r="N64" s="1025" t="s">
        <v>856</v>
      </c>
      <c r="O64" s="2927"/>
    </row>
    <row r="65" spans="1:15" s="69" customFormat="1" ht="26.25" customHeight="1">
      <c r="A65" s="2835"/>
      <c r="B65" s="1909" t="s">
        <v>413</v>
      </c>
      <c r="C65" s="1909"/>
      <c r="D65" s="1925">
        <v>13</v>
      </c>
      <c r="E65" s="1925">
        <v>4</v>
      </c>
      <c r="F65" s="1925">
        <v>17</v>
      </c>
      <c r="G65" s="1925">
        <v>0</v>
      </c>
      <c r="H65" s="1925">
        <v>0</v>
      </c>
      <c r="I65" s="1925">
        <v>0</v>
      </c>
      <c r="J65" s="1925">
        <f t="shared" si="15"/>
        <v>13</v>
      </c>
      <c r="K65" s="1925">
        <f t="shared" si="16"/>
        <v>4</v>
      </c>
      <c r="L65" s="1927">
        <f t="shared" si="17"/>
        <v>17</v>
      </c>
      <c r="M65" s="1976"/>
      <c r="N65" s="1516" t="s">
        <v>857</v>
      </c>
      <c r="O65" s="2927"/>
    </row>
    <row r="66" spans="1:15" s="69" customFormat="1" ht="26.25" customHeight="1">
      <c r="A66" s="2835"/>
      <c r="B66" s="1909" t="s">
        <v>397</v>
      </c>
      <c r="C66" s="1510" t="s">
        <v>371</v>
      </c>
      <c r="D66" s="1925">
        <v>14</v>
      </c>
      <c r="E66" s="1925">
        <v>5</v>
      </c>
      <c r="F66" s="1925">
        <v>19</v>
      </c>
      <c r="G66" s="1925">
        <v>0</v>
      </c>
      <c r="H66" s="1925">
        <v>0</v>
      </c>
      <c r="I66" s="1925">
        <v>0</v>
      </c>
      <c r="J66" s="1925">
        <f t="shared" si="15"/>
        <v>14</v>
      </c>
      <c r="K66" s="1925">
        <f t="shared" si="16"/>
        <v>5</v>
      </c>
      <c r="L66" s="1925">
        <f t="shared" si="17"/>
        <v>19</v>
      </c>
      <c r="M66" s="1518" t="s">
        <v>1811</v>
      </c>
      <c r="N66" s="434" t="s">
        <v>850</v>
      </c>
      <c r="O66" s="2927"/>
    </row>
    <row r="67" spans="1:15" s="69" customFormat="1" ht="26.25" customHeight="1">
      <c r="A67" s="2835"/>
      <c r="B67" s="1909" t="s">
        <v>376</v>
      </c>
      <c r="C67" s="1510" t="s">
        <v>396</v>
      </c>
      <c r="D67" s="1925">
        <v>37</v>
      </c>
      <c r="E67" s="1925">
        <v>5</v>
      </c>
      <c r="F67" s="1925">
        <v>42</v>
      </c>
      <c r="G67" s="1925">
        <v>0</v>
      </c>
      <c r="H67" s="1925">
        <v>0</v>
      </c>
      <c r="I67" s="1925">
        <v>0</v>
      </c>
      <c r="J67" s="1925">
        <f t="shared" si="15"/>
        <v>37</v>
      </c>
      <c r="K67" s="1925">
        <f t="shared" si="16"/>
        <v>5</v>
      </c>
      <c r="L67" s="1925">
        <f t="shared" si="17"/>
        <v>42</v>
      </c>
      <c r="M67" s="1936" t="s">
        <v>668</v>
      </c>
      <c r="N67" s="434" t="s">
        <v>704</v>
      </c>
      <c r="O67" s="2927"/>
    </row>
    <row r="68" spans="1:15" s="69" customFormat="1" ht="26.25" customHeight="1">
      <c r="A68" s="2816"/>
      <c r="B68" s="1909" t="s">
        <v>414</v>
      </c>
      <c r="C68" s="1510" t="s">
        <v>366</v>
      </c>
      <c r="D68" s="1925">
        <v>66</v>
      </c>
      <c r="E68" s="1925">
        <v>19</v>
      </c>
      <c r="F68" s="1925">
        <v>85</v>
      </c>
      <c r="G68" s="1925">
        <v>0</v>
      </c>
      <c r="H68" s="1925">
        <v>0</v>
      </c>
      <c r="I68" s="1925">
        <v>0</v>
      </c>
      <c r="J68" s="1925">
        <f t="shared" si="15"/>
        <v>66</v>
      </c>
      <c r="K68" s="1925">
        <f t="shared" si="16"/>
        <v>19</v>
      </c>
      <c r="L68" s="1925">
        <f t="shared" si="17"/>
        <v>85</v>
      </c>
      <c r="M68" s="1936" t="s">
        <v>809</v>
      </c>
      <c r="N68" s="1023" t="s">
        <v>703</v>
      </c>
      <c r="O68" s="2928"/>
    </row>
    <row r="69" spans="1:15" s="69" customFormat="1" ht="26.25" customHeight="1">
      <c r="A69" s="2710" t="s">
        <v>322</v>
      </c>
      <c r="B69" s="2705" t="s">
        <v>240</v>
      </c>
      <c r="C69" s="230" t="s">
        <v>415</v>
      </c>
      <c r="D69" s="996">
        <v>14</v>
      </c>
      <c r="E69" s="996">
        <v>15</v>
      </c>
      <c r="F69" s="996">
        <v>29</v>
      </c>
      <c r="G69" s="996">
        <v>0</v>
      </c>
      <c r="H69" s="996">
        <v>0</v>
      </c>
      <c r="I69" s="996">
        <v>0</v>
      </c>
      <c r="J69" s="996">
        <f>SUM(D69,G69)</f>
        <v>14</v>
      </c>
      <c r="K69" s="996">
        <f t="shared" ref="K69:L69" si="19">SUM(E69,H69)</f>
        <v>15</v>
      </c>
      <c r="L69" s="996">
        <f t="shared" si="19"/>
        <v>29</v>
      </c>
      <c r="M69" s="1002" t="s">
        <v>847</v>
      </c>
      <c r="N69" s="3526" t="s">
        <v>1779</v>
      </c>
      <c r="O69" s="2935" t="s">
        <v>834</v>
      </c>
    </row>
    <row r="70" spans="1:15" s="69" customFormat="1" ht="30.75" customHeight="1">
      <c r="A70" s="2710"/>
      <c r="B70" s="2724"/>
      <c r="C70" s="229" t="s">
        <v>358</v>
      </c>
      <c r="D70" s="986">
        <v>7</v>
      </c>
      <c r="E70" s="986">
        <v>13</v>
      </c>
      <c r="F70" s="996">
        <v>20</v>
      </c>
      <c r="G70" s="986">
        <v>0</v>
      </c>
      <c r="H70" s="986">
        <v>0</v>
      </c>
      <c r="I70" s="986">
        <v>0</v>
      </c>
      <c r="J70" s="996">
        <f t="shared" ref="J70:J77" si="20">SUM(D70,G70)</f>
        <v>7</v>
      </c>
      <c r="K70" s="996">
        <f t="shared" ref="K70:K77" si="21">SUM(E70,H70)</f>
        <v>13</v>
      </c>
      <c r="L70" s="996">
        <f t="shared" ref="L70:L84" si="22">SUM(F70,I70)</f>
        <v>20</v>
      </c>
      <c r="M70" s="341" t="s">
        <v>801</v>
      </c>
      <c r="N70" s="3474"/>
      <c r="O70" s="2935"/>
    </row>
    <row r="71" spans="1:15" s="69" customFormat="1" ht="26.25" customHeight="1">
      <c r="A71" s="2710"/>
      <c r="B71" s="2742" t="s">
        <v>270</v>
      </c>
      <c r="C71" s="2706"/>
      <c r="D71" s="986">
        <f>SUM(D69:D70)</f>
        <v>21</v>
      </c>
      <c r="E71" s="986">
        <f>SUM(E69:E70)</f>
        <v>28</v>
      </c>
      <c r="F71" s="986">
        <f>SUM(F69:F70)</f>
        <v>49</v>
      </c>
      <c r="G71" s="986">
        <v>0</v>
      </c>
      <c r="H71" s="986">
        <v>0</v>
      </c>
      <c r="I71" s="986">
        <v>0</v>
      </c>
      <c r="J71" s="996">
        <f t="shared" ref="J71" si="23">SUM(D71,G71)</f>
        <v>21</v>
      </c>
      <c r="K71" s="996">
        <f t="shared" ref="K71" si="24">SUM(E71,H71)</f>
        <v>28</v>
      </c>
      <c r="L71" s="996">
        <f t="shared" ref="L71" si="25">SUM(F71,I71)</f>
        <v>49</v>
      </c>
      <c r="M71" s="3104" t="s">
        <v>2349</v>
      </c>
      <c r="N71" s="3525"/>
      <c r="O71" s="2935"/>
    </row>
    <row r="72" spans="1:15" s="69" customFormat="1" ht="26.25" customHeight="1">
      <c r="A72" s="2710"/>
      <c r="B72" s="229" t="s">
        <v>84</v>
      </c>
      <c r="C72" s="229"/>
      <c r="D72" s="986">
        <v>78</v>
      </c>
      <c r="E72" s="986">
        <v>72</v>
      </c>
      <c r="F72" s="996">
        <v>150</v>
      </c>
      <c r="G72" s="986">
        <v>0</v>
      </c>
      <c r="H72" s="986">
        <v>0</v>
      </c>
      <c r="I72" s="986">
        <v>0</v>
      </c>
      <c r="J72" s="996">
        <f t="shared" si="20"/>
        <v>78</v>
      </c>
      <c r="K72" s="996">
        <f t="shared" si="21"/>
        <v>72</v>
      </c>
      <c r="L72" s="996">
        <f t="shared" si="22"/>
        <v>150</v>
      </c>
      <c r="M72" s="80"/>
      <c r="N72" s="1025" t="s">
        <v>532</v>
      </c>
      <c r="O72" s="2935"/>
    </row>
    <row r="73" spans="1:15" s="69" customFormat="1" ht="22.5" customHeight="1">
      <c r="A73" s="2710"/>
      <c r="B73" s="229" t="s">
        <v>416</v>
      </c>
      <c r="C73" s="229"/>
      <c r="D73" s="986">
        <v>33</v>
      </c>
      <c r="E73" s="986">
        <v>53</v>
      </c>
      <c r="F73" s="996">
        <v>86</v>
      </c>
      <c r="G73" s="986">
        <v>0</v>
      </c>
      <c r="H73" s="986">
        <v>0</v>
      </c>
      <c r="I73" s="986">
        <v>0</v>
      </c>
      <c r="J73" s="996">
        <f t="shared" si="20"/>
        <v>33</v>
      </c>
      <c r="K73" s="996">
        <f t="shared" si="21"/>
        <v>53</v>
      </c>
      <c r="L73" s="996">
        <f t="shared" si="22"/>
        <v>86</v>
      </c>
      <c r="M73" s="80"/>
      <c r="N73" s="1025" t="s">
        <v>758</v>
      </c>
      <c r="O73" s="2935"/>
    </row>
    <row r="74" spans="1:15" s="69" customFormat="1" ht="28.5" customHeight="1">
      <c r="A74" s="2710"/>
      <c r="B74" s="2709" t="s">
        <v>417</v>
      </c>
      <c r="C74" s="229" t="s">
        <v>401</v>
      </c>
      <c r="D74" s="986">
        <v>5</v>
      </c>
      <c r="E74" s="986">
        <v>10</v>
      </c>
      <c r="F74" s="996">
        <v>15</v>
      </c>
      <c r="G74" s="986">
        <v>0</v>
      </c>
      <c r="H74" s="986">
        <v>0</v>
      </c>
      <c r="I74" s="986">
        <v>0</v>
      </c>
      <c r="J74" s="996">
        <f t="shared" si="20"/>
        <v>5</v>
      </c>
      <c r="K74" s="996">
        <f t="shared" si="21"/>
        <v>10</v>
      </c>
      <c r="L74" s="996">
        <f t="shared" si="22"/>
        <v>15</v>
      </c>
      <c r="M74" s="341" t="s">
        <v>806</v>
      </c>
      <c r="N74" s="3467" t="s">
        <v>817</v>
      </c>
      <c r="O74" s="2935"/>
    </row>
    <row r="75" spans="1:15" s="69" customFormat="1" ht="32.25" customHeight="1">
      <c r="A75" s="2710"/>
      <c r="B75" s="2711"/>
      <c r="C75" s="229" t="s">
        <v>418</v>
      </c>
      <c r="D75" s="986">
        <v>13</v>
      </c>
      <c r="E75" s="986">
        <v>16</v>
      </c>
      <c r="F75" s="996">
        <v>29</v>
      </c>
      <c r="G75" s="986">
        <v>0</v>
      </c>
      <c r="H75" s="986">
        <v>0</v>
      </c>
      <c r="I75" s="986">
        <v>0</v>
      </c>
      <c r="J75" s="996">
        <f t="shared" si="20"/>
        <v>13</v>
      </c>
      <c r="K75" s="996">
        <f t="shared" si="21"/>
        <v>16</v>
      </c>
      <c r="L75" s="996">
        <f t="shared" si="22"/>
        <v>29</v>
      </c>
      <c r="M75" s="341" t="s">
        <v>858</v>
      </c>
      <c r="N75" s="3468"/>
      <c r="O75" s="2935"/>
    </row>
    <row r="76" spans="1:15" s="69" customFormat="1" ht="26.25" customHeight="1">
      <c r="A76" s="2710"/>
      <c r="B76" s="2982" t="s">
        <v>270</v>
      </c>
      <c r="C76" s="2736"/>
      <c r="D76" s="1927">
        <f>SUM(D74:D75)</f>
        <v>18</v>
      </c>
      <c r="E76" s="1927">
        <f>SUM(E74:E75)</f>
        <v>26</v>
      </c>
      <c r="F76" s="1937">
        <f t="shared" ref="F76:F77" si="26">SUM(D76:E76)</f>
        <v>44</v>
      </c>
      <c r="G76" s="1927">
        <v>0</v>
      </c>
      <c r="H76" s="1927">
        <v>0</v>
      </c>
      <c r="I76" s="1927">
        <v>0</v>
      </c>
      <c r="J76" s="1937">
        <f t="shared" si="20"/>
        <v>18</v>
      </c>
      <c r="K76" s="1937">
        <f t="shared" si="21"/>
        <v>26</v>
      </c>
      <c r="L76" s="1937">
        <f t="shared" si="22"/>
        <v>44</v>
      </c>
      <c r="M76" s="3535" t="s">
        <v>2349</v>
      </c>
      <c r="N76" s="2947"/>
      <c r="O76" s="2935"/>
    </row>
    <row r="77" spans="1:15" s="69" customFormat="1" ht="26.25" customHeight="1" thickBot="1">
      <c r="A77" s="2728" t="s">
        <v>356</v>
      </c>
      <c r="B77" s="2728"/>
      <c r="C77" s="2728"/>
      <c r="D77" s="317">
        <f>SUM(D76,D73,D72,D71,D68,D67,D66,D65,D64,D63,D60)</f>
        <v>324</v>
      </c>
      <c r="E77" s="317">
        <f>SUM(E76,E73,E72,E71,E68,E67,E66,E65,E64,E63,E60)</f>
        <v>223</v>
      </c>
      <c r="F77" s="317">
        <f t="shared" si="26"/>
        <v>547</v>
      </c>
      <c r="G77" s="317">
        <v>0</v>
      </c>
      <c r="H77" s="317">
        <v>0</v>
      </c>
      <c r="I77" s="317">
        <v>0</v>
      </c>
      <c r="J77" s="317">
        <f t="shared" si="20"/>
        <v>324</v>
      </c>
      <c r="K77" s="317">
        <f t="shared" si="21"/>
        <v>223</v>
      </c>
      <c r="L77" s="317">
        <f t="shared" si="22"/>
        <v>547</v>
      </c>
      <c r="M77" s="2728" t="s">
        <v>2354</v>
      </c>
      <c r="N77" s="2728"/>
      <c r="O77" s="2728"/>
    </row>
    <row r="78" spans="1:15" s="69" customFormat="1" ht="26.25" customHeight="1" thickTop="1">
      <c r="A78" s="1908"/>
      <c r="B78" s="1908"/>
      <c r="C78" s="1908"/>
      <c r="D78" s="1937"/>
      <c r="E78" s="1937"/>
      <c r="F78" s="1937"/>
      <c r="G78" s="1937"/>
      <c r="H78" s="1937"/>
      <c r="I78" s="1937"/>
      <c r="J78" s="1937"/>
      <c r="K78" s="1937"/>
      <c r="L78" s="1937"/>
      <c r="M78" s="1908"/>
      <c r="N78" s="1937"/>
      <c r="O78" s="1937"/>
    </row>
    <row r="79" spans="1:15" s="69" customFormat="1" ht="19.5" customHeight="1" thickBot="1">
      <c r="A79" s="2708" t="s">
        <v>2303</v>
      </c>
      <c r="B79" s="2708"/>
      <c r="C79" s="2267"/>
      <c r="D79" s="2267"/>
      <c r="E79" s="2267"/>
      <c r="F79" s="2267"/>
      <c r="G79" s="2267"/>
      <c r="H79" s="2267"/>
      <c r="I79" s="2267"/>
      <c r="J79" s="2267"/>
      <c r="K79" s="2267"/>
      <c r="L79" s="2267"/>
      <c r="M79" s="1975"/>
      <c r="N79" s="1975"/>
      <c r="O79" s="1975" t="s">
        <v>2304</v>
      </c>
    </row>
    <row r="80" spans="1:15" s="69" customFormat="1" ht="17.25" customHeight="1" thickTop="1">
      <c r="A80" s="3516" t="s">
        <v>311</v>
      </c>
      <c r="B80" s="3516" t="s">
        <v>54</v>
      </c>
      <c r="C80" s="3516" t="s">
        <v>55</v>
      </c>
      <c r="D80" s="3048" t="s">
        <v>45</v>
      </c>
      <c r="E80" s="3048"/>
      <c r="F80" s="3048"/>
      <c r="G80" s="3048" t="s">
        <v>46</v>
      </c>
      <c r="H80" s="3048"/>
      <c r="I80" s="3048"/>
      <c r="J80" s="3048" t="s">
        <v>47</v>
      </c>
      <c r="K80" s="3048"/>
      <c r="L80" s="3048"/>
      <c r="M80" s="3512" t="s">
        <v>503</v>
      </c>
      <c r="N80" s="3512" t="s">
        <v>509</v>
      </c>
      <c r="O80" s="3512" t="s">
        <v>808</v>
      </c>
    </row>
    <row r="81" spans="1:15" s="69" customFormat="1" ht="17.25" customHeight="1">
      <c r="A81" s="3442"/>
      <c r="B81" s="3442"/>
      <c r="C81" s="3442"/>
      <c r="D81" s="3049" t="s">
        <v>890</v>
      </c>
      <c r="E81" s="3049"/>
      <c r="F81" s="3049"/>
      <c r="G81" s="3049" t="s">
        <v>463</v>
      </c>
      <c r="H81" s="3049"/>
      <c r="I81" s="3049"/>
      <c r="J81" s="3049" t="s">
        <v>464</v>
      </c>
      <c r="K81" s="3049"/>
      <c r="L81" s="3049"/>
      <c r="M81" s="3513"/>
      <c r="N81" s="3513"/>
      <c r="O81" s="3513"/>
    </row>
    <row r="82" spans="1:15" s="69" customFormat="1" ht="17.25" customHeight="1">
      <c r="A82" s="3442"/>
      <c r="B82" s="3442"/>
      <c r="C82" s="3442"/>
      <c r="D82" s="1363" t="s">
        <v>931</v>
      </c>
      <c r="E82" s="1363" t="s">
        <v>932</v>
      </c>
      <c r="F82" s="1363" t="s">
        <v>954</v>
      </c>
      <c r="G82" s="1363" t="s">
        <v>931</v>
      </c>
      <c r="H82" s="1363" t="s">
        <v>932</v>
      </c>
      <c r="I82" s="1363" t="s">
        <v>954</v>
      </c>
      <c r="J82" s="1363" t="s">
        <v>931</v>
      </c>
      <c r="K82" s="1363" t="s">
        <v>932</v>
      </c>
      <c r="L82" s="1363" t="s">
        <v>954</v>
      </c>
      <c r="M82" s="3513"/>
      <c r="N82" s="3513"/>
      <c r="O82" s="3513"/>
    </row>
    <row r="83" spans="1:15" s="69" customFormat="1" ht="17.25" customHeight="1" thickBot="1">
      <c r="A83" s="3517"/>
      <c r="B83" s="3517"/>
      <c r="C83" s="3517"/>
      <c r="D83" s="1416" t="s">
        <v>934</v>
      </c>
      <c r="E83" s="1416" t="s">
        <v>935</v>
      </c>
      <c r="F83" s="1416" t="s">
        <v>936</v>
      </c>
      <c r="G83" s="1416" t="s">
        <v>934</v>
      </c>
      <c r="H83" s="1416" t="s">
        <v>935</v>
      </c>
      <c r="I83" s="1416" t="s">
        <v>936</v>
      </c>
      <c r="J83" s="1416" t="s">
        <v>934</v>
      </c>
      <c r="K83" s="1416" t="s">
        <v>935</v>
      </c>
      <c r="L83" s="1416" t="s">
        <v>936</v>
      </c>
      <c r="M83" s="3514"/>
      <c r="N83" s="3514"/>
      <c r="O83" s="3514"/>
    </row>
    <row r="84" spans="1:15" s="69" customFormat="1" ht="19.5" customHeight="1">
      <c r="A84" s="2710" t="s">
        <v>324</v>
      </c>
      <c r="B84" s="307" t="s">
        <v>58</v>
      </c>
      <c r="C84" s="307"/>
      <c r="D84" s="996">
        <v>60</v>
      </c>
      <c r="E84" s="996">
        <v>132</v>
      </c>
      <c r="F84" s="996">
        <v>192</v>
      </c>
      <c r="G84" s="996">
        <v>0</v>
      </c>
      <c r="H84" s="996">
        <v>0</v>
      </c>
      <c r="I84" s="996">
        <v>0</v>
      </c>
      <c r="J84" s="996">
        <f>SUM(D84,G84)</f>
        <v>60</v>
      </c>
      <c r="K84" s="996">
        <f>SUM(E84,H84)</f>
        <v>132</v>
      </c>
      <c r="L84" s="996">
        <f t="shared" si="22"/>
        <v>192</v>
      </c>
      <c r="M84" s="251"/>
      <c r="N84" s="251" t="s">
        <v>481</v>
      </c>
      <c r="O84" s="2935" t="s">
        <v>832</v>
      </c>
    </row>
    <row r="85" spans="1:15" s="69" customFormat="1" ht="19.5" customHeight="1">
      <c r="A85" s="2710"/>
      <c r="B85" s="229" t="s">
        <v>386</v>
      </c>
      <c r="C85" s="229"/>
      <c r="D85" s="986">
        <v>85</v>
      </c>
      <c r="E85" s="986">
        <v>90</v>
      </c>
      <c r="F85" s="986">
        <v>175</v>
      </c>
      <c r="G85" s="986">
        <v>0</v>
      </c>
      <c r="H85" s="986">
        <v>0</v>
      </c>
      <c r="I85" s="986">
        <v>0</v>
      </c>
      <c r="J85" s="986">
        <f t="shared" ref="J85:J94" si="27">SUM(D85,G85)</f>
        <v>85</v>
      </c>
      <c r="K85" s="986">
        <f t="shared" ref="K85:K94" si="28">SUM(E85,H85)</f>
        <v>90</v>
      </c>
      <c r="L85" s="986">
        <f t="shared" ref="L85:L95" si="29">SUM(F85,I85)</f>
        <v>175</v>
      </c>
      <c r="M85" s="80"/>
      <c r="N85" s="80" t="s">
        <v>698</v>
      </c>
      <c r="O85" s="2935"/>
    </row>
    <row r="86" spans="1:15" s="69" customFormat="1" ht="19.5" customHeight="1">
      <c r="A86" s="2710"/>
      <c r="B86" s="229" t="s">
        <v>347</v>
      </c>
      <c r="C86" s="229"/>
      <c r="D86" s="986">
        <v>20</v>
      </c>
      <c r="E86" s="986">
        <v>66</v>
      </c>
      <c r="F86" s="986">
        <v>86</v>
      </c>
      <c r="G86" s="986">
        <v>0</v>
      </c>
      <c r="H86" s="986">
        <v>0</v>
      </c>
      <c r="I86" s="986">
        <v>0</v>
      </c>
      <c r="J86" s="986">
        <f t="shared" si="27"/>
        <v>20</v>
      </c>
      <c r="K86" s="986">
        <f t="shared" si="28"/>
        <v>66</v>
      </c>
      <c r="L86" s="986">
        <f t="shared" si="29"/>
        <v>86</v>
      </c>
      <c r="M86" s="80"/>
      <c r="N86" s="80" t="s">
        <v>792</v>
      </c>
      <c r="O86" s="2935"/>
    </row>
    <row r="87" spans="1:15" s="69" customFormat="1" ht="19.5" customHeight="1">
      <c r="A87" s="2710"/>
      <c r="B87" s="229" t="s">
        <v>59</v>
      </c>
      <c r="C87" s="229"/>
      <c r="D87" s="986">
        <v>24</v>
      </c>
      <c r="E87" s="986">
        <v>95</v>
      </c>
      <c r="F87" s="986">
        <v>119</v>
      </c>
      <c r="G87" s="986">
        <v>0</v>
      </c>
      <c r="H87" s="986">
        <v>0</v>
      </c>
      <c r="I87" s="986">
        <v>0</v>
      </c>
      <c r="J87" s="986">
        <f t="shared" si="27"/>
        <v>24</v>
      </c>
      <c r="K87" s="986">
        <f t="shared" si="28"/>
        <v>95</v>
      </c>
      <c r="L87" s="986">
        <f t="shared" si="29"/>
        <v>119</v>
      </c>
      <c r="M87" s="80"/>
      <c r="N87" s="80" t="s">
        <v>482</v>
      </c>
      <c r="O87" s="2935"/>
    </row>
    <row r="88" spans="1:15" s="69" customFormat="1" ht="19.5" customHeight="1">
      <c r="A88" s="2710"/>
      <c r="B88" s="229" t="s">
        <v>397</v>
      </c>
      <c r="C88" s="1504" t="s">
        <v>371</v>
      </c>
      <c r="D88" s="986">
        <v>21</v>
      </c>
      <c r="E88" s="986">
        <v>14</v>
      </c>
      <c r="F88" s="986">
        <v>35</v>
      </c>
      <c r="G88" s="986">
        <v>0</v>
      </c>
      <c r="H88" s="986">
        <v>0</v>
      </c>
      <c r="I88" s="986">
        <v>0</v>
      </c>
      <c r="J88" s="986">
        <f t="shared" si="27"/>
        <v>21</v>
      </c>
      <c r="K88" s="986">
        <f t="shared" si="28"/>
        <v>14</v>
      </c>
      <c r="L88" s="986">
        <f t="shared" si="29"/>
        <v>35</v>
      </c>
      <c r="M88" s="1518" t="s">
        <v>1811</v>
      </c>
      <c r="N88" s="80" t="s">
        <v>630</v>
      </c>
      <c r="O88" s="2935"/>
    </row>
    <row r="89" spans="1:15" s="69" customFormat="1" ht="19.5" customHeight="1">
      <c r="A89" s="2710"/>
      <c r="B89" s="229" t="s">
        <v>376</v>
      </c>
      <c r="C89" s="1504" t="s">
        <v>396</v>
      </c>
      <c r="D89" s="986">
        <v>13</v>
      </c>
      <c r="E89" s="986">
        <v>9</v>
      </c>
      <c r="F89" s="986">
        <v>22</v>
      </c>
      <c r="G89" s="986">
        <v>0</v>
      </c>
      <c r="H89" s="986">
        <v>0</v>
      </c>
      <c r="I89" s="986">
        <v>0</v>
      </c>
      <c r="J89" s="986">
        <f t="shared" si="27"/>
        <v>13</v>
      </c>
      <c r="K89" s="986">
        <f t="shared" si="28"/>
        <v>9</v>
      </c>
      <c r="L89" s="986">
        <f t="shared" si="29"/>
        <v>22</v>
      </c>
      <c r="M89" s="1515" t="s">
        <v>668</v>
      </c>
      <c r="N89" s="80" t="s">
        <v>704</v>
      </c>
      <c r="O89" s="2935"/>
    </row>
    <row r="90" spans="1:15" s="69" customFormat="1" ht="19.5" customHeight="1">
      <c r="A90" s="2710"/>
      <c r="B90" s="229" t="s">
        <v>261</v>
      </c>
      <c r="C90" s="1504" t="s">
        <v>422</v>
      </c>
      <c r="D90" s="986">
        <v>16</v>
      </c>
      <c r="E90" s="986">
        <v>20</v>
      </c>
      <c r="F90" s="986">
        <v>36</v>
      </c>
      <c r="G90" s="986">
        <v>0</v>
      </c>
      <c r="H90" s="986">
        <v>0</v>
      </c>
      <c r="I90" s="986">
        <v>0</v>
      </c>
      <c r="J90" s="986">
        <f t="shared" si="27"/>
        <v>16</v>
      </c>
      <c r="K90" s="986">
        <f t="shared" si="28"/>
        <v>20</v>
      </c>
      <c r="L90" s="986">
        <f t="shared" si="29"/>
        <v>36</v>
      </c>
      <c r="M90" s="1515" t="s">
        <v>671</v>
      </c>
      <c r="N90" s="80" t="s">
        <v>703</v>
      </c>
      <c r="O90" s="2935"/>
    </row>
    <row r="91" spans="1:15" s="69" customFormat="1" ht="19.5" customHeight="1">
      <c r="A91" s="2710"/>
      <c r="B91" s="229" t="s">
        <v>394</v>
      </c>
      <c r="C91" s="229"/>
      <c r="D91" s="986">
        <v>22</v>
      </c>
      <c r="E91" s="986">
        <v>44</v>
      </c>
      <c r="F91" s="986">
        <v>66</v>
      </c>
      <c r="G91" s="986">
        <v>0</v>
      </c>
      <c r="H91" s="986">
        <v>0</v>
      </c>
      <c r="I91" s="986">
        <v>0</v>
      </c>
      <c r="J91" s="986">
        <f t="shared" si="27"/>
        <v>22</v>
      </c>
      <c r="K91" s="986">
        <f t="shared" si="28"/>
        <v>44</v>
      </c>
      <c r="L91" s="986">
        <f t="shared" si="29"/>
        <v>66</v>
      </c>
      <c r="M91" s="80"/>
      <c r="N91" s="108" t="s">
        <v>842</v>
      </c>
      <c r="O91" s="2935"/>
    </row>
    <row r="92" spans="1:15" s="69" customFormat="1" ht="19.5" customHeight="1">
      <c r="A92" s="2710"/>
      <c r="B92" s="229" t="s">
        <v>402</v>
      </c>
      <c r="C92" s="229"/>
      <c r="D92" s="986">
        <v>11</v>
      </c>
      <c r="E92" s="986">
        <v>12</v>
      </c>
      <c r="F92" s="986">
        <v>23</v>
      </c>
      <c r="G92" s="986">
        <v>0</v>
      </c>
      <c r="H92" s="986">
        <v>0</v>
      </c>
      <c r="I92" s="986">
        <v>0</v>
      </c>
      <c r="J92" s="986">
        <f t="shared" si="27"/>
        <v>11</v>
      </c>
      <c r="K92" s="986">
        <f t="shared" si="28"/>
        <v>12</v>
      </c>
      <c r="L92" s="986">
        <f t="shared" si="29"/>
        <v>23</v>
      </c>
      <c r="M92" s="80"/>
      <c r="N92" s="80" t="s">
        <v>849</v>
      </c>
      <c r="O92" s="2935"/>
    </row>
    <row r="93" spans="1:15" s="69" customFormat="1" ht="19.5" customHeight="1">
      <c r="A93" s="2711"/>
      <c r="B93" s="229" t="s">
        <v>403</v>
      </c>
      <c r="C93" s="229"/>
      <c r="D93" s="986">
        <v>14</v>
      </c>
      <c r="E93" s="986">
        <v>6</v>
      </c>
      <c r="F93" s="986">
        <v>20</v>
      </c>
      <c r="G93" s="986">
        <v>0</v>
      </c>
      <c r="H93" s="986">
        <v>0</v>
      </c>
      <c r="I93" s="986">
        <v>0</v>
      </c>
      <c r="J93" s="986">
        <f t="shared" si="27"/>
        <v>14</v>
      </c>
      <c r="K93" s="986">
        <f t="shared" si="28"/>
        <v>6</v>
      </c>
      <c r="L93" s="986">
        <f t="shared" si="29"/>
        <v>20</v>
      </c>
      <c r="M93" s="80"/>
      <c r="N93" s="80" t="s">
        <v>856</v>
      </c>
      <c r="O93" s="2936"/>
    </row>
    <row r="94" spans="1:15" s="69" customFormat="1" ht="19.5" customHeight="1">
      <c r="A94" s="2706" t="s">
        <v>356</v>
      </c>
      <c r="B94" s="2706"/>
      <c r="C94" s="2706"/>
      <c r="D94" s="986">
        <f>SUM(D84:D93)</f>
        <v>286</v>
      </c>
      <c r="E94" s="986">
        <f>SUM(E84:E93)</f>
        <v>488</v>
      </c>
      <c r="F94" s="986">
        <f t="shared" ref="F94" si="30">SUM(D94:E94)</f>
        <v>774</v>
      </c>
      <c r="G94" s="986">
        <v>0</v>
      </c>
      <c r="H94" s="986">
        <v>0</v>
      </c>
      <c r="I94" s="986">
        <v>0</v>
      </c>
      <c r="J94" s="986">
        <f t="shared" si="27"/>
        <v>286</v>
      </c>
      <c r="K94" s="986">
        <f t="shared" si="28"/>
        <v>488</v>
      </c>
      <c r="L94" s="986">
        <f t="shared" si="29"/>
        <v>774</v>
      </c>
      <c r="M94" s="2774" t="s">
        <v>2354</v>
      </c>
      <c r="N94" s="2774"/>
      <c r="O94" s="2774"/>
    </row>
    <row r="95" spans="1:15" s="69" customFormat="1" ht="19.5" customHeight="1">
      <c r="A95" s="2815" t="s">
        <v>327</v>
      </c>
      <c r="B95" s="229" t="s">
        <v>261</v>
      </c>
      <c r="C95" s="1504" t="s">
        <v>366</v>
      </c>
      <c r="D95" s="986">
        <v>65</v>
      </c>
      <c r="E95" s="986">
        <v>7</v>
      </c>
      <c r="F95" s="986">
        <v>72</v>
      </c>
      <c r="G95" s="986">
        <v>0</v>
      </c>
      <c r="H95" s="986">
        <v>0</v>
      </c>
      <c r="I95" s="986">
        <v>0</v>
      </c>
      <c r="J95" s="986">
        <f>SUM(D95,G95)</f>
        <v>65</v>
      </c>
      <c r="K95" s="986">
        <f>SUM(E95,H95)</f>
        <v>7</v>
      </c>
      <c r="L95" s="986">
        <f t="shared" si="29"/>
        <v>72</v>
      </c>
      <c r="M95" s="1515" t="s">
        <v>845</v>
      </c>
      <c r="N95" s="80" t="s">
        <v>703</v>
      </c>
      <c r="O95" s="2720" t="s">
        <v>775</v>
      </c>
    </row>
    <row r="96" spans="1:15" s="69" customFormat="1" ht="27.75" customHeight="1">
      <c r="A96" s="2835"/>
      <c r="B96" s="229" t="s">
        <v>425</v>
      </c>
      <c r="C96" s="1504" t="s">
        <v>358</v>
      </c>
      <c r="D96" s="986">
        <v>21</v>
      </c>
      <c r="E96" s="986">
        <v>6</v>
      </c>
      <c r="F96" s="986">
        <v>27</v>
      </c>
      <c r="G96" s="986">
        <v>0</v>
      </c>
      <c r="H96" s="986">
        <v>0</v>
      </c>
      <c r="I96" s="986">
        <v>0</v>
      </c>
      <c r="J96" s="986">
        <f t="shared" ref="J96:J99" si="31">SUM(D96,G96)</f>
        <v>21</v>
      </c>
      <c r="K96" s="986">
        <f t="shared" ref="K96:K99" si="32">SUM(E96,H96)</f>
        <v>6</v>
      </c>
      <c r="L96" s="986">
        <f t="shared" ref="L96:L99" si="33">SUM(F96,I96)</f>
        <v>27</v>
      </c>
      <c r="M96" s="1606" t="s">
        <v>801</v>
      </c>
      <c r="N96" s="1008" t="s">
        <v>859</v>
      </c>
      <c r="O96" s="2717"/>
    </row>
    <row r="97" spans="1:15" s="69" customFormat="1" ht="27.75" customHeight="1">
      <c r="A97" s="2835"/>
      <c r="B97" s="229" t="s">
        <v>376</v>
      </c>
      <c r="C97" s="1504" t="s">
        <v>396</v>
      </c>
      <c r="D97" s="986">
        <v>64</v>
      </c>
      <c r="E97" s="986">
        <v>30</v>
      </c>
      <c r="F97" s="986">
        <v>94</v>
      </c>
      <c r="G97" s="986">
        <v>0</v>
      </c>
      <c r="H97" s="986">
        <v>0</v>
      </c>
      <c r="I97" s="986">
        <v>0</v>
      </c>
      <c r="J97" s="986">
        <f t="shared" si="31"/>
        <v>64</v>
      </c>
      <c r="K97" s="986">
        <f t="shared" si="32"/>
        <v>30</v>
      </c>
      <c r="L97" s="986">
        <f t="shared" si="33"/>
        <v>94</v>
      </c>
      <c r="M97" s="1515" t="s">
        <v>668</v>
      </c>
      <c r="N97" s="80" t="s">
        <v>704</v>
      </c>
      <c r="O97" s="2717"/>
    </row>
    <row r="98" spans="1:15" s="69" customFormat="1" ht="27.75" customHeight="1">
      <c r="A98" s="2835"/>
      <c r="B98" s="229" t="s">
        <v>84</v>
      </c>
      <c r="C98" s="229"/>
      <c r="D98" s="986">
        <v>74</v>
      </c>
      <c r="E98" s="986">
        <v>28</v>
      </c>
      <c r="F98" s="986">
        <v>102</v>
      </c>
      <c r="G98" s="986">
        <v>0</v>
      </c>
      <c r="H98" s="986">
        <v>0</v>
      </c>
      <c r="I98" s="986">
        <v>0</v>
      </c>
      <c r="J98" s="986">
        <f t="shared" si="31"/>
        <v>74</v>
      </c>
      <c r="K98" s="986">
        <f t="shared" si="32"/>
        <v>28</v>
      </c>
      <c r="L98" s="986">
        <f t="shared" si="33"/>
        <v>102</v>
      </c>
      <c r="M98" s="80"/>
      <c r="N98" s="80" t="s">
        <v>532</v>
      </c>
      <c r="O98" s="2717"/>
    </row>
    <row r="99" spans="1:15" s="69" customFormat="1" ht="27.75" customHeight="1">
      <c r="A99" s="2835"/>
      <c r="B99" s="1921" t="s">
        <v>380</v>
      </c>
      <c r="C99" s="1921"/>
      <c r="D99" s="1927">
        <v>37</v>
      </c>
      <c r="E99" s="1927">
        <v>65</v>
      </c>
      <c r="F99" s="1927">
        <v>102</v>
      </c>
      <c r="G99" s="1927">
        <v>0</v>
      </c>
      <c r="H99" s="1927">
        <v>0</v>
      </c>
      <c r="I99" s="1927">
        <v>0</v>
      </c>
      <c r="J99" s="1927">
        <f t="shared" si="31"/>
        <v>37</v>
      </c>
      <c r="K99" s="1927">
        <f t="shared" si="32"/>
        <v>65</v>
      </c>
      <c r="L99" s="1927">
        <f t="shared" si="33"/>
        <v>102</v>
      </c>
      <c r="M99" s="1930"/>
      <c r="N99" s="1930" t="s">
        <v>818</v>
      </c>
      <c r="O99" s="2717"/>
    </row>
    <row r="100" spans="1:15" s="69" customFormat="1" ht="18.75" customHeight="1">
      <c r="A100" s="2835"/>
      <c r="B100" s="1910" t="s">
        <v>381</v>
      </c>
      <c r="C100" s="1910"/>
      <c r="D100" s="1925">
        <v>15</v>
      </c>
      <c r="E100" s="1925">
        <v>31</v>
      </c>
      <c r="F100" s="1925">
        <v>46</v>
      </c>
      <c r="G100" s="1925">
        <v>0</v>
      </c>
      <c r="H100" s="1925">
        <v>0</v>
      </c>
      <c r="I100" s="1925">
        <v>0</v>
      </c>
      <c r="J100" s="1925">
        <f>SUM(D100,G100)</f>
        <v>15</v>
      </c>
      <c r="K100" s="1925">
        <f t="shared" ref="K100:L100" si="34">SUM(E100,H100)</f>
        <v>31</v>
      </c>
      <c r="L100" s="1925">
        <f t="shared" si="34"/>
        <v>46</v>
      </c>
      <c r="M100" s="1935"/>
      <c r="N100" s="1935" t="s">
        <v>819</v>
      </c>
      <c r="O100" s="2717"/>
    </row>
    <row r="101" spans="1:15" s="69" customFormat="1" ht="18.75" customHeight="1">
      <c r="A101" s="2835"/>
      <c r="B101" s="1910" t="s">
        <v>347</v>
      </c>
      <c r="C101" s="1910"/>
      <c r="D101" s="1925">
        <v>55</v>
      </c>
      <c r="E101" s="1925">
        <v>54</v>
      </c>
      <c r="F101" s="1925">
        <v>109</v>
      </c>
      <c r="G101" s="1925">
        <v>0</v>
      </c>
      <c r="H101" s="1925">
        <v>0</v>
      </c>
      <c r="I101" s="1925">
        <v>0</v>
      </c>
      <c r="J101" s="1925">
        <f t="shared" ref="J101:J103" si="35">SUM(D101,G101)</f>
        <v>55</v>
      </c>
      <c r="K101" s="1925">
        <f t="shared" ref="K101:K103" si="36">SUM(E101,H101)</f>
        <v>54</v>
      </c>
      <c r="L101" s="1925">
        <f t="shared" ref="L101:L111" si="37">SUM(F101,I101)</f>
        <v>109</v>
      </c>
      <c r="M101" s="1935"/>
      <c r="N101" s="1935" t="s">
        <v>792</v>
      </c>
      <c r="O101" s="2717"/>
    </row>
    <row r="102" spans="1:15" s="69" customFormat="1" ht="30" customHeight="1">
      <c r="A102" s="2835"/>
      <c r="B102" s="1921" t="s">
        <v>426</v>
      </c>
      <c r="C102" s="1921" t="s">
        <v>427</v>
      </c>
      <c r="D102" s="1927">
        <v>67</v>
      </c>
      <c r="E102" s="1927">
        <v>60</v>
      </c>
      <c r="F102" s="1927">
        <v>127</v>
      </c>
      <c r="G102" s="1927">
        <v>0</v>
      </c>
      <c r="H102" s="1927">
        <v>0</v>
      </c>
      <c r="I102" s="1927">
        <v>0</v>
      </c>
      <c r="J102" s="1927">
        <f t="shared" si="35"/>
        <v>67</v>
      </c>
      <c r="K102" s="1927">
        <f t="shared" si="36"/>
        <v>60</v>
      </c>
      <c r="L102" s="1927">
        <f t="shared" si="37"/>
        <v>127</v>
      </c>
      <c r="M102" s="1592" t="s">
        <v>864</v>
      </c>
      <c r="N102" s="1516" t="s">
        <v>863</v>
      </c>
      <c r="O102" s="2717"/>
    </row>
    <row r="103" spans="1:15" s="69" customFormat="1" ht="23.25" customHeight="1" thickBot="1">
      <c r="A103" s="2728" t="s">
        <v>356</v>
      </c>
      <c r="B103" s="2728"/>
      <c r="C103" s="2728"/>
      <c r="D103" s="317">
        <f>SUM(D95:D99,D100:D102)</f>
        <v>398</v>
      </c>
      <c r="E103" s="317">
        <f>SUM(E95:E99,E100:E102)</f>
        <v>281</v>
      </c>
      <c r="F103" s="317">
        <f t="shared" ref="F103" si="38">SUM(D103:E103)</f>
        <v>679</v>
      </c>
      <c r="G103" s="317">
        <v>0</v>
      </c>
      <c r="H103" s="317">
        <v>0</v>
      </c>
      <c r="I103" s="317">
        <v>0</v>
      </c>
      <c r="J103" s="317">
        <f t="shared" si="35"/>
        <v>398</v>
      </c>
      <c r="K103" s="317">
        <f t="shared" si="36"/>
        <v>281</v>
      </c>
      <c r="L103" s="317">
        <f t="shared" si="37"/>
        <v>679</v>
      </c>
      <c r="M103" s="2598"/>
      <c r="N103" s="2598" t="s">
        <v>2354</v>
      </c>
      <c r="O103" s="2597"/>
    </row>
    <row r="104" spans="1:15" s="69" customFormat="1" ht="23.25" customHeight="1" thickTop="1">
      <c r="A104" s="2140"/>
      <c r="B104" s="2140"/>
      <c r="C104" s="2140"/>
      <c r="D104" s="2147"/>
      <c r="E104" s="2147"/>
      <c r="F104" s="2147"/>
      <c r="G104" s="2147"/>
      <c r="H104" s="2147"/>
      <c r="I104" s="2147"/>
      <c r="J104" s="2147"/>
      <c r="K104" s="2147"/>
      <c r="L104" s="2147"/>
      <c r="M104" s="429"/>
      <c r="N104" s="429"/>
      <c r="O104" s="1953"/>
    </row>
    <row r="105" spans="1:15" s="69" customFormat="1" ht="23.25" customHeight="1">
      <c r="A105" s="2422"/>
      <c r="B105" s="2422"/>
      <c r="C105" s="2422"/>
      <c r="D105" s="2476"/>
      <c r="E105" s="2476"/>
      <c r="F105" s="2476"/>
      <c r="G105" s="2476"/>
      <c r="H105" s="2476"/>
      <c r="I105" s="2476"/>
      <c r="J105" s="2476"/>
      <c r="K105" s="2476"/>
      <c r="L105" s="2476"/>
      <c r="M105" s="429"/>
      <c r="N105" s="429"/>
      <c r="O105" s="1953"/>
    </row>
    <row r="106" spans="1:15" s="69" customFormat="1" ht="19.5" customHeight="1" thickBot="1">
      <c r="A106" s="2708" t="s">
        <v>2303</v>
      </c>
      <c r="B106" s="2708"/>
      <c r="C106" s="2267"/>
      <c r="D106" s="2267"/>
      <c r="E106" s="2267"/>
      <c r="F106" s="2267"/>
      <c r="G106" s="2267"/>
      <c r="H106" s="2267"/>
      <c r="I106" s="2267"/>
      <c r="J106" s="2267"/>
      <c r="K106" s="2267"/>
      <c r="L106" s="2267"/>
      <c r="M106" s="1975"/>
      <c r="N106" s="1975"/>
      <c r="O106" s="1975" t="s">
        <v>2304</v>
      </c>
    </row>
    <row r="107" spans="1:15" s="69" customFormat="1" ht="17.25" customHeight="1" thickTop="1">
      <c r="A107" s="3516" t="s">
        <v>311</v>
      </c>
      <c r="B107" s="3516" t="s">
        <v>54</v>
      </c>
      <c r="C107" s="3516" t="s">
        <v>55</v>
      </c>
      <c r="D107" s="3048" t="s">
        <v>45</v>
      </c>
      <c r="E107" s="3048"/>
      <c r="F107" s="3048"/>
      <c r="G107" s="3048" t="s">
        <v>46</v>
      </c>
      <c r="H107" s="3048"/>
      <c r="I107" s="3048"/>
      <c r="J107" s="3048" t="s">
        <v>47</v>
      </c>
      <c r="K107" s="3048"/>
      <c r="L107" s="3048"/>
      <c r="M107" s="3512" t="s">
        <v>503</v>
      </c>
      <c r="N107" s="3512" t="s">
        <v>509</v>
      </c>
      <c r="O107" s="3512" t="s">
        <v>808</v>
      </c>
    </row>
    <row r="108" spans="1:15" s="69" customFormat="1" ht="17.25" customHeight="1">
      <c r="A108" s="3442"/>
      <c r="B108" s="3442"/>
      <c r="C108" s="3442"/>
      <c r="D108" s="3049" t="s">
        <v>890</v>
      </c>
      <c r="E108" s="3049"/>
      <c r="F108" s="3049"/>
      <c r="G108" s="3049" t="s">
        <v>463</v>
      </c>
      <c r="H108" s="3049"/>
      <c r="I108" s="3049"/>
      <c r="J108" s="3049" t="s">
        <v>464</v>
      </c>
      <c r="K108" s="3049"/>
      <c r="L108" s="3049"/>
      <c r="M108" s="3513"/>
      <c r="N108" s="3513"/>
      <c r="O108" s="3513"/>
    </row>
    <row r="109" spans="1:15" s="69" customFormat="1" ht="17.25" customHeight="1">
      <c r="A109" s="3442"/>
      <c r="B109" s="3442"/>
      <c r="C109" s="3442"/>
      <c r="D109" s="1363" t="s">
        <v>931</v>
      </c>
      <c r="E109" s="1363" t="s">
        <v>932</v>
      </c>
      <c r="F109" s="1363" t="s">
        <v>954</v>
      </c>
      <c r="G109" s="1363" t="s">
        <v>931</v>
      </c>
      <c r="H109" s="1363" t="s">
        <v>932</v>
      </c>
      <c r="I109" s="1363" t="s">
        <v>954</v>
      </c>
      <c r="J109" s="1363" t="s">
        <v>931</v>
      </c>
      <c r="K109" s="1363" t="s">
        <v>932</v>
      </c>
      <c r="L109" s="1363" t="s">
        <v>954</v>
      </c>
      <c r="M109" s="3513"/>
      <c r="N109" s="3513"/>
      <c r="O109" s="3513"/>
    </row>
    <row r="110" spans="1:15" s="69" customFormat="1" ht="17.25" customHeight="1" thickBot="1">
      <c r="A110" s="3517"/>
      <c r="B110" s="3517"/>
      <c r="C110" s="3517"/>
      <c r="D110" s="1416" t="s">
        <v>934</v>
      </c>
      <c r="E110" s="1416" t="s">
        <v>935</v>
      </c>
      <c r="F110" s="1416" t="s">
        <v>936</v>
      </c>
      <c r="G110" s="1416" t="s">
        <v>934</v>
      </c>
      <c r="H110" s="1416" t="s">
        <v>935</v>
      </c>
      <c r="I110" s="1416" t="s">
        <v>936</v>
      </c>
      <c r="J110" s="1416" t="s">
        <v>934</v>
      </c>
      <c r="K110" s="1416" t="s">
        <v>935</v>
      </c>
      <c r="L110" s="1416" t="s">
        <v>936</v>
      </c>
      <c r="M110" s="3514"/>
      <c r="N110" s="3514"/>
      <c r="O110" s="3514"/>
    </row>
    <row r="111" spans="1:15" s="69" customFormat="1" ht="23.25" customHeight="1">
      <c r="A111" s="2835" t="s">
        <v>328</v>
      </c>
      <c r="B111" s="3539" t="s">
        <v>376</v>
      </c>
      <c r="C111" s="1914" t="s">
        <v>396</v>
      </c>
      <c r="D111" s="996">
        <v>48</v>
      </c>
      <c r="E111" s="996">
        <v>23</v>
      </c>
      <c r="F111" s="996">
        <v>71</v>
      </c>
      <c r="G111" s="996">
        <v>0</v>
      </c>
      <c r="H111" s="996">
        <v>0</v>
      </c>
      <c r="I111" s="996">
        <v>0</v>
      </c>
      <c r="J111" s="996">
        <f>SUM(D111,G111)</f>
        <v>48</v>
      </c>
      <c r="K111" s="996">
        <f>SUM(E111,H111)</f>
        <v>23</v>
      </c>
      <c r="L111" s="996">
        <f t="shared" si="37"/>
        <v>71</v>
      </c>
      <c r="M111" s="251" t="s">
        <v>668</v>
      </c>
      <c r="N111" s="3477" t="s">
        <v>704</v>
      </c>
      <c r="O111" s="2927" t="s">
        <v>829</v>
      </c>
    </row>
    <row r="112" spans="1:15" s="69" customFormat="1" ht="23.25" customHeight="1">
      <c r="A112" s="2835"/>
      <c r="B112" s="2727"/>
      <c r="C112" s="229" t="s">
        <v>428</v>
      </c>
      <c r="D112" s="996">
        <v>25</v>
      </c>
      <c r="E112" s="996">
        <v>46</v>
      </c>
      <c r="F112" s="996">
        <v>71</v>
      </c>
      <c r="G112" s="986">
        <v>0</v>
      </c>
      <c r="H112" s="986">
        <v>0</v>
      </c>
      <c r="I112" s="986">
        <v>0</v>
      </c>
      <c r="J112" s="996">
        <f t="shared" ref="J112:J115" si="39">SUM(D112,G112)</f>
        <v>25</v>
      </c>
      <c r="K112" s="996">
        <f t="shared" ref="K112:K115" si="40">SUM(E112,H112)</f>
        <v>46</v>
      </c>
      <c r="L112" s="996">
        <f t="shared" ref="L112:L115" si="41">SUM(F112,I112)</f>
        <v>71</v>
      </c>
      <c r="M112" s="1514" t="s">
        <v>865</v>
      </c>
      <c r="N112" s="3308"/>
      <c r="O112" s="2927"/>
    </row>
    <row r="113" spans="1:15" s="69" customFormat="1" ht="23.25" customHeight="1">
      <c r="A113" s="2835"/>
      <c r="B113" s="2742" t="s">
        <v>270</v>
      </c>
      <c r="C113" s="2706"/>
      <c r="D113" s="996">
        <f>SUM(D111:D112)</f>
        <v>73</v>
      </c>
      <c r="E113" s="996">
        <f>SUM(E111:E112)</f>
        <v>69</v>
      </c>
      <c r="F113" s="996">
        <f t="shared" ref="F113" si="42">SUM(D113:E113)</f>
        <v>142</v>
      </c>
      <c r="G113" s="986">
        <v>0</v>
      </c>
      <c r="H113" s="986">
        <v>0</v>
      </c>
      <c r="I113" s="986">
        <v>0</v>
      </c>
      <c r="J113" s="996">
        <f t="shared" si="39"/>
        <v>73</v>
      </c>
      <c r="K113" s="996">
        <f t="shared" si="40"/>
        <v>69</v>
      </c>
      <c r="L113" s="996">
        <f t="shared" si="41"/>
        <v>142</v>
      </c>
      <c r="M113" s="2774" t="s">
        <v>2349</v>
      </c>
      <c r="N113" s="2774"/>
      <c r="O113" s="2927"/>
    </row>
    <row r="114" spans="1:15" s="69" customFormat="1" ht="23.25" customHeight="1">
      <c r="A114" s="2835"/>
      <c r="B114" s="229" t="s">
        <v>429</v>
      </c>
      <c r="C114" s="229"/>
      <c r="D114" s="996">
        <v>161</v>
      </c>
      <c r="E114" s="996">
        <v>118</v>
      </c>
      <c r="F114" s="996">
        <v>279</v>
      </c>
      <c r="G114" s="986">
        <v>0</v>
      </c>
      <c r="H114" s="986">
        <v>0</v>
      </c>
      <c r="I114" s="986">
        <v>0</v>
      </c>
      <c r="J114" s="996">
        <f t="shared" si="39"/>
        <v>161</v>
      </c>
      <c r="K114" s="996">
        <f t="shared" si="40"/>
        <v>118</v>
      </c>
      <c r="L114" s="996">
        <f t="shared" si="41"/>
        <v>279</v>
      </c>
      <c r="M114" s="1485"/>
      <c r="N114" s="1486" t="s">
        <v>842</v>
      </c>
      <c r="O114" s="2927"/>
    </row>
    <row r="115" spans="1:15" s="69" customFormat="1" ht="23.25" customHeight="1">
      <c r="A115" s="2835"/>
      <c r="B115" s="229" t="s">
        <v>84</v>
      </c>
      <c r="C115" s="229"/>
      <c r="D115" s="996">
        <v>91</v>
      </c>
      <c r="E115" s="996">
        <v>126</v>
      </c>
      <c r="F115" s="996">
        <v>217</v>
      </c>
      <c r="G115" s="986">
        <v>0</v>
      </c>
      <c r="H115" s="986">
        <v>0</v>
      </c>
      <c r="I115" s="986">
        <v>0</v>
      </c>
      <c r="J115" s="996">
        <f t="shared" si="39"/>
        <v>91</v>
      </c>
      <c r="K115" s="996">
        <f t="shared" si="40"/>
        <v>126</v>
      </c>
      <c r="L115" s="996">
        <f t="shared" si="41"/>
        <v>217</v>
      </c>
      <c r="M115" s="80"/>
      <c r="N115" s="80" t="s">
        <v>532</v>
      </c>
      <c r="O115" s="2927"/>
    </row>
    <row r="116" spans="1:15" s="69" customFormat="1" ht="23.25" customHeight="1">
      <c r="A116" s="2835"/>
      <c r="B116" s="229" t="s">
        <v>347</v>
      </c>
      <c r="C116" s="230"/>
      <c r="D116" s="996">
        <v>79</v>
      </c>
      <c r="E116" s="996">
        <v>55</v>
      </c>
      <c r="F116" s="996">
        <v>134</v>
      </c>
      <c r="G116" s="986">
        <v>0</v>
      </c>
      <c r="H116" s="986">
        <v>0</v>
      </c>
      <c r="I116" s="986">
        <v>0</v>
      </c>
      <c r="J116" s="996">
        <f t="shared" ref="J116" si="43">SUM(D116,G116)</f>
        <v>79</v>
      </c>
      <c r="K116" s="996">
        <f t="shared" ref="K116" si="44">SUM(E116,H116)</f>
        <v>55</v>
      </c>
      <c r="L116" s="996">
        <f t="shared" ref="L116" si="45">SUM(F116,I116)</f>
        <v>134</v>
      </c>
      <c r="M116" s="251"/>
      <c r="N116" s="80" t="s">
        <v>792</v>
      </c>
      <c r="O116" s="2927"/>
    </row>
    <row r="117" spans="1:15" s="69" customFormat="1" ht="23.25" customHeight="1">
      <c r="A117" s="2816"/>
      <c r="B117" s="229" t="s">
        <v>59</v>
      </c>
      <c r="C117" s="229"/>
      <c r="D117" s="996">
        <v>24</v>
      </c>
      <c r="E117" s="996">
        <v>80</v>
      </c>
      <c r="F117" s="996">
        <v>104</v>
      </c>
      <c r="G117" s="986">
        <v>0</v>
      </c>
      <c r="H117" s="986">
        <v>0</v>
      </c>
      <c r="I117" s="986">
        <v>0</v>
      </c>
      <c r="J117" s="996">
        <f t="shared" ref="J117" si="46">SUM(D117,G117)</f>
        <v>24</v>
      </c>
      <c r="K117" s="996">
        <f t="shared" ref="K117" si="47">SUM(E117,H117)</f>
        <v>80</v>
      </c>
      <c r="L117" s="996">
        <f t="shared" ref="L117" si="48">SUM(F117,I117)</f>
        <v>104</v>
      </c>
      <c r="M117" s="80"/>
      <c r="N117" s="242" t="s">
        <v>482</v>
      </c>
      <c r="O117" s="2928"/>
    </row>
    <row r="118" spans="1:15" s="69" customFormat="1" ht="23.25" customHeight="1">
      <c r="A118" s="2706" t="s">
        <v>356</v>
      </c>
      <c r="B118" s="2706"/>
      <c r="C118" s="2706"/>
      <c r="D118" s="996">
        <f>SUM(D113,D114:D117)</f>
        <v>428</v>
      </c>
      <c r="E118" s="996">
        <f t="shared" ref="E118:F118" si="49">SUM(E113,E114:E117)</f>
        <v>448</v>
      </c>
      <c r="F118" s="996">
        <f t="shared" si="49"/>
        <v>876</v>
      </c>
      <c r="G118" s="986">
        <v>0</v>
      </c>
      <c r="H118" s="986">
        <v>0</v>
      </c>
      <c r="I118" s="986">
        <v>0</v>
      </c>
      <c r="J118" s="996">
        <f t="shared" ref="J118" si="50">SUM(D118,G118)</f>
        <v>428</v>
      </c>
      <c r="K118" s="996">
        <f t="shared" ref="K118:K119" si="51">SUM(E118,H118)</f>
        <v>448</v>
      </c>
      <c r="L118" s="996">
        <f t="shared" ref="L118:L119" si="52">SUM(F118,I118)</f>
        <v>876</v>
      </c>
      <c r="M118" s="1480"/>
      <c r="N118" s="1487" t="s">
        <v>2354</v>
      </c>
      <c r="O118" s="1487"/>
    </row>
    <row r="119" spans="1:15" s="69" customFormat="1" ht="31.5" customHeight="1">
      <c r="A119" s="2709" t="s">
        <v>329</v>
      </c>
      <c r="B119" s="1907" t="s">
        <v>2018</v>
      </c>
      <c r="C119" s="1907"/>
      <c r="D119" s="996">
        <v>16</v>
      </c>
      <c r="E119" s="996">
        <v>3</v>
      </c>
      <c r="F119" s="996">
        <v>19</v>
      </c>
      <c r="G119" s="1925">
        <v>0</v>
      </c>
      <c r="H119" s="1925">
        <v>0</v>
      </c>
      <c r="I119" s="1925">
        <v>0</v>
      </c>
      <c r="J119" s="996">
        <f>SUM(D119,G119)</f>
        <v>16</v>
      </c>
      <c r="K119" s="996">
        <f t="shared" si="51"/>
        <v>3</v>
      </c>
      <c r="L119" s="996">
        <f t="shared" si="52"/>
        <v>19</v>
      </c>
      <c r="M119" s="1912"/>
      <c r="N119" s="641" t="s">
        <v>852</v>
      </c>
      <c r="O119" s="2934" t="s">
        <v>828</v>
      </c>
    </row>
    <row r="120" spans="1:15" s="69" customFormat="1" ht="23.25" customHeight="1">
      <c r="A120" s="2710"/>
      <c r="B120" s="2421" t="s">
        <v>261</v>
      </c>
      <c r="C120" s="229" t="s">
        <v>366</v>
      </c>
      <c r="D120" s="996">
        <v>72</v>
      </c>
      <c r="E120" s="996">
        <v>26</v>
      </c>
      <c r="F120" s="996">
        <v>98</v>
      </c>
      <c r="G120" s="986">
        <v>0</v>
      </c>
      <c r="H120" s="986">
        <v>0</v>
      </c>
      <c r="I120" s="986">
        <v>0</v>
      </c>
      <c r="J120" s="996">
        <f t="shared" ref="J120:J125" si="53">SUM(D120,G120)</f>
        <v>72</v>
      </c>
      <c r="K120" s="996">
        <f t="shared" ref="K120:K125" si="54">SUM(E120,H120)</f>
        <v>26</v>
      </c>
      <c r="L120" s="996">
        <f t="shared" ref="L120:L125" si="55">SUM(F120,I120)</f>
        <v>98</v>
      </c>
      <c r="M120" s="1517" t="s">
        <v>845</v>
      </c>
      <c r="N120" s="2599" t="s">
        <v>703</v>
      </c>
      <c r="O120" s="2935"/>
    </row>
    <row r="121" spans="1:15" s="69" customFormat="1" ht="33" customHeight="1">
      <c r="A121" s="2710"/>
      <c r="B121" s="2421" t="s">
        <v>376</v>
      </c>
      <c r="C121" s="229" t="s">
        <v>430</v>
      </c>
      <c r="D121" s="996">
        <v>28</v>
      </c>
      <c r="E121" s="996">
        <v>25</v>
      </c>
      <c r="F121" s="996">
        <v>53</v>
      </c>
      <c r="G121" s="986">
        <v>0</v>
      </c>
      <c r="H121" s="986">
        <v>0</v>
      </c>
      <c r="I121" s="986">
        <v>0</v>
      </c>
      <c r="J121" s="996">
        <f t="shared" si="53"/>
        <v>28</v>
      </c>
      <c r="K121" s="996">
        <f t="shared" si="54"/>
        <v>25</v>
      </c>
      <c r="L121" s="996">
        <f t="shared" si="55"/>
        <v>53</v>
      </c>
      <c r="M121" s="270" t="s">
        <v>667</v>
      </c>
      <c r="N121" s="556" t="s">
        <v>704</v>
      </c>
      <c r="O121" s="2935"/>
    </row>
    <row r="122" spans="1:15" s="69" customFormat="1" ht="23.25" customHeight="1">
      <c r="A122" s="2710"/>
      <c r="B122" s="229" t="s">
        <v>361</v>
      </c>
      <c r="C122" s="229"/>
      <c r="D122" s="996">
        <v>39</v>
      </c>
      <c r="E122" s="996">
        <v>1</v>
      </c>
      <c r="F122" s="996">
        <v>40</v>
      </c>
      <c r="G122" s="986">
        <v>0</v>
      </c>
      <c r="H122" s="986">
        <v>0</v>
      </c>
      <c r="I122" s="986">
        <v>0</v>
      </c>
      <c r="J122" s="996">
        <f t="shared" si="53"/>
        <v>39</v>
      </c>
      <c r="K122" s="996">
        <f t="shared" si="54"/>
        <v>1</v>
      </c>
      <c r="L122" s="996">
        <f t="shared" si="55"/>
        <v>40</v>
      </c>
      <c r="M122" s="73"/>
      <c r="N122" s="255" t="s">
        <v>803</v>
      </c>
      <c r="O122" s="2935"/>
    </row>
    <row r="123" spans="1:15" s="69" customFormat="1" ht="23.25" customHeight="1">
      <c r="A123" s="2710"/>
      <c r="B123" s="229" t="s">
        <v>84</v>
      </c>
      <c r="C123" s="229"/>
      <c r="D123" s="996">
        <v>155</v>
      </c>
      <c r="E123" s="996">
        <v>112</v>
      </c>
      <c r="F123" s="996">
        <v>267</v>
      </c>
      <c r="G123" s="986">
        <v>0</v>
      </c>
      <c r="H123" s="986">
        <v>0</v>
      </c>
      <c r="I123" s="986">
        <v>0</v>
      </c>
      <c r="J123" s="996">
        <f t="shared" si="53"/>
        <v>155</v>
      </c>
      <c r="K123" s="996">
        <f t="shared" si="54"/>
        <v>112</v>
      </c>
      <c r="L123" s="996">
        <f t="shared" si="55"/>
        <v>267</v>
      </c>
      <c r="M123" s="73"/>
      <c r="N123" s="255" t="s">
        <v>532</v>
      </c>
      <c r="O123" s="2935"/>
    </row>
    <row r="124" spans="1:15" s="69" customFormat="1" ht="23.25" customHeight="1">
      <c r="A124" s="2710"/>
      <c r="B124" s="229" t="s">
        <v>347</v>
      </c>
      <c r="C124" s="229"/>
      <c r="D124" s="996">
        <v>18</v>
      </c>
      <c r="E124" s="996">
        <v>20</v>
      </c>
      <c r="F124" s="996">
        <v>38</v>
      </c>
      <c r="G124" s="986">
        <v>0</v>
      </c>
      <c r="H124" s="986">
        <v>0</v>
      </c>
      <c r="I124" s="986">
        <v>0</v>
      </c>
      <c r="J124" s="996">
        <f t="shared" si="53"/>
        <v>18</v>
      </c>
      <c r="K124" s="996">
        <f t="shared" si="54"/>
        <v>20</v>
      </c>
      <c r="L124" s="996">
        <f t="shared" si="55"/>
        <v>38</v>
      </c>
      <c r="M124" s="73" t="s">
        <v>866</v>
      </c>
      <c r="N124" s="255" t="s">
        <v>792</v>
      </c>
      <c r="O124" s="2935"/>
    </row>
    <row r="125" spans="1:15" s="69" customFormat="1" ht="23.25" customHeight="1">
      <c r="A125" s="2711"/>
      <c r="B125" s="229" t="s">
        <v>351</v>
      </c>
      <c r="C125" s="229"/>
      <c r="D125" s="996">
        <v>3</v>
      </c>
      <c r="E125" s="996">
        <v>10</v>
      </c>
      <c r="F125" s="996">
        <v>13</v>
      </c>
      <c r="G125" s="986">
        <v>0</v>
      </c>
      <c r="H125" s="986">
        <v>0</v>
      </c>
      <c r="I125" s="986">
        <v>0</v>
      </c>
      <c r="J125" s="996">
        <f t="shared" si="53"/>
        <v>3</v>
      </c>
      <c r="K125" s="996">
        <f t="shared" si="54"/>
        <v>10</v>
      </c>
      <c r="L125" s="996">
        <f t="shared" si="55"/>
        <v>13</v>
      </c>
      <c r="M125" s="73"/>
      <c r="N125" s="255" t="s">
        <v>482</v>
      </c>
      <c r="O125" s="2936"/>
    </row>
    <row r="126" spans="1:15" s="69" customFormat="1" ht="23.25" customHeight="1">
      <c r="A126" s="2706" t="s">
        <v>356</v>
      </c>
      <c r="B126" s="2706"/>
      <c r="C126" s="2706"/>
      <c r="D126" s="996">
        <f>SUM(D119:D125)</f>
        <v>331</v>
      </c>
      <c r="E126" s="996">
        <f t="shared" ref="E126:L126" si="56">SUM(E119:E125)</f>
        <v>197</v>
      </c>
      <c r="F126" s="996">
        <f t="shared" si="56"/>
        <v>528</v>
      </c>
      <c r="G126" s="996">
        <f t="shared" si="56"/>
        <v>0</v>
      </c>
      <c r="H126" s="996">
        <f t="shared" si="56"/>
        <v>0</v>
      </c>
      <c r="I126" s="996">
        <f t="shared" si="56"/>
        <v>0</v>
      </c>
      <c r="J126" s="996">
        <f t="shared" si="56"/>
        <v>331</v>
      </c>
      <c r="K126" s="996">
        <f t="shared" si="56"/>
        <v>197</v>
      </c>
      <c r="L126" s="996">
        <f t="shared" si="56"/>
        <v>528</v>
      </c>
      <c r="M126" s="3305" t="s">
        <v>2354</v>
      </c>
      <c r="N126" s="3305"/>
      <c r="O126" s="3305"/>
    </row>
    <row r="127" spans="1:15" s="69" customFormat="1" ht="29.25" customHeight="1">
      <c r="A127" s="2709" t="s">
        <v>335</v>
      </c>
      <c r="B127" s="229" t="s">
        <v>441</v>
      </c>
      <c r="C127" s="229"/>
      <c r="D127" s="996">
        <v>29</v>
      </c>
      <c r="E127" s="996">
        <v>31</v>
      </c>
      <c r="F127" s="996">
        <v>60</v>
      </c>
      <c r="G127" s="986">
        <v>0</v>
      </c>
      <c r="H127" s="986">
        <v>0</v>
      </c>
      <c r="I127" s="986">
        <v>0</v>
      </c>
      <c r="J127" s="996">
        <f t="shared" ref="J127:J129" si="57">SUM(D127,G127)</f>
        <v>29</v>
      </c>
      <c r="K127" s="996">
        <f t="shared" ref="K127:K129" si="58">SUM(E127,H127)</f>
        <v>31</v>
      </c>
      <c r="L127" s="996">
        <f t="shared" ref="L127:L129" si="59">SUM(F127,I127)</f>
        <v>60</v>
      </c>
      <c r="M127" s="73"/>
      <c r="N127" s="253" t="s">
        <v>885</v>
      </c>
      <c r="O127" s="2934" t="s">
        <v>871</v>
      </c>
    </row>
    <row r="128" spans="1:15" s="69" customFormat="1" ht="29.25" customHeight="1">
      <c r="A128" s="2710"/>
      <c r="B128" s="1921" t="s">
        <v>444</v>
      </c>
      <c r="C128" s="1921"/>
      <c r="D128" s="1937">
        <v>27</v>
      </c>
      <c r="E128" s="1937">
        <v>25</v>
      </c>
      <c r="F128" s="1937">
        <v>52</v>
      </c>
      <c r="G128" s="1927">
        <v>0</v>
      </c>
      <c r="H128" s="1927">
        <v>0</v>
      </c>
      <c r="I128" s="1927">
        <v>0</v>
      </c>
      <c r="J128" s="1937">
        <f t="shared" si="57"/>
        <v>27</v>
      </c>
      <c r="K128" s="1937">
        <f t="shared" si="58"/>
        <v>25</v>
      </c>
      <c r="L128" s="1937">
        <f t="shared" si="59"/>
        <v>52</v>
      </c>
      <c r="M128" s="1977"/>
      <c r="N128" s="1972" t="s">
        <v>886</v>
      </c>
      <c r="O128" s="2935"/>
    </row>
    <row r="129" spans="1:15" s="69" customFormat="1" ht="23.25" customHeight="1" thickBot="1">
      <c r="A129" s="2728" t="s">
        <v>225</v>
      </c>
      <c r="B129" s="2728"/>
      <c r="C129" s="2728"/>
      <c r="D129" s="317">
        <f>SUM(D127:D128)</f>
        <v>56</v>
      </c>
      <c r="E129" s="317">
        <f>SUM(E127:E128)</f>
        <v>56</v>
      </c>
      <c r="F129" s="317">
        <f t="shared" ref="F129" si="60">SUM(D129:E129)</f>
        <v>112</v>
      </c>
      <c r="G129" s="317">
        <v>0</v>
      </c>
      <c r="H129" s="317">
        <v>0</v>
      </c>
      <c r="I129" s="317">
        <v>0</v>
      </c>
      <c r="J129" s="317">
        <f t="shared" si="57"/>
        <v>56</v>
      </c>
      <c r="K129" s="317">
        <f t="shared" si="58"/>
        <v>56</v>
      </c>
      <c r="L129" s="317">
        <f t="shared" si="59"/>
        <v>112</v>
      </c>
      <c r="M129" s="3510" t="s">
        <v>2348</v>
      </c>
      <c r="N129" s="3510"/>
      <c r="O129" s="3510"/>
    </row>
    <row r="130" spans="1:15" s="69" customFormat="1" ht="18.75" customHeight="1" thickTop="1">
      <c r="A130" s="243"/>
      <c r="B130" s="243"/>
      <c r="C130" s="243"/>
      <c r="D130" s="162"/>
      <c r="E130" s="162"/>
      <c r="F130" s="162"/>
      <c r="G130" s="162"/>
      <c r="H130" s="162"/>
      <c r="I130" s="162"/>
      <c r="J130" s="162"/>
      <c r="K130" s="162"/>
      <c r="L130" s="162"/>
      <c r="M130" s="247"/>
      <c r="N130" s="247"/>
      <c r="O130" s="247"/>
    </row>
    <row r="131" spans="1:15" s="69" customFormat="1" ht="18.75" customHeight="1">
      <c r="A131" s="2420"/>
      <c r="B131" s="2420"/>
      <c r="C131" s="2420"/>
      <c r="D131" s="162"/>
      <c r="E131" s="162"/>
      <c r="F131" s="162"/>
      <c r="G131" s="162"/>
      <c r="H131" s="162"/>
      <c r="I131" s="162"/>
      <c r="J131" s="162"/>
      <c r="K131" s="162"/>
      <c r="L131" s="162"/>
      <c r="M131" s="2443"/>
      <c r="N131" s="2443"/>
      <c r="O131" s="2443"/>
    </row>
    <row r="132" spans="1:15" s="69" customFormat="1" ht="19.5" customHeight="1" thickBot="1">
      <c r="A132" s="2708" t="s">
        <v>2303</v>
      </c>
      <c r="B132" s="2708"/>
      <c r="C132" s="2267"/>
      <c r="D132" s="2267"/>
      <c r="E132" s="2267"/>
      <c r="F132" s="2267"/>
      <c r="G132" s="2267"/>
      <c r="H132" s="2267"/>
      <c r="I132" s="2267"/>
      <c r="J132" s="2267"/>
      <c r="K132" s="2267"/>
      <c r="L132" s="2267"/>
      <c r="M132" s="1975"/>
      <c r="N132" s="1975"/>
      <c r="O132" s="1975" t="s">
        <v>2304</v>
      </c>
    </row>
    <row r="133" spans="1:15" s="69" customFormat="1" ht="17.25" customHeight="1" thickTop="1">
      <c r="A133" s="3516" t="s">
        <v>311</v>
      </c>
      <c r="B133" s="3516" t="s">
        <v>54</v>
      </c>
      <c r="C133" s="3516" t="s">
        <v>55</v>
      </c>
      <c r="D133" s="3048" t="s">
        <v>45</v>
      </c>
      <c r="E133" s="3048"/>
      <c r="F133" s="3048"/>
      <c r="G133" s="3048" t="s">
        <v>46</v>
      </c>
      <c r="H133" s="3048"/>
      <c r="I133" s="3048"/>
      <c r="J133" s="3048" t="s">
        <v>47</v>
      </c>
      <c r="K133" s="3048"/>
      <c r="L133" s="3048"/>
      <c r="M133" s="3512" t="s">
        <v>503</v>
      </c>
      <c r="N133" s="3512" t="s">
        <v>509</v>
      </c>
      <c r="O133" s="3512" t="s">
        <v>808</v>
      </c>
    </row>
    <row r="134" spans="1:15" s="69" customFormat="1" ht="17.25" customHeight="1">
      <c r="A134" s="3442"/>
      <c r="B134" s="3442"/>
      <c r="C134" s="3442"/>
      <c r="D134" s="3049" t="s">
        <v>890</v>
      </c>
      <c r="E134" s="3049"/>
      <c r="F134" s="3049"/>
      <c r="G134" s="3049" t="s">
        <v>463</v>
      </c>
      <c r="H134" s="3049"/>
      <c r="I134" s="3049"/>
      <c r="J134" s="3049" t="s">
        <v>464</v>
      </c>
      <c r="K134" s="3049"/>
      <c r="L134" s="3049"/>
      <c r="M134" s="3513"/>
      <c r="N134" s="3513"/>
      <c r="O134" s="3513"/>
    </row>
    <row r="135" spans="1:15" s="69" customFormat="1" ht="17.25" customHeight="1">
      <c r="A135" s="3442"/>
      <c r="B135" s="3442"/>
      <c r="C135" s="3442"/>
      <c r="D135" s="1917" t="s">
        <v>931</v>
      </c>
      <c r="E135" s="1917" t="s">
        <v>932</v>
      </c>
      <c r="F135" s="1917" t="s">
        <v>954</v>
      </c>
      <c r="G135" s="1917" t="s">
        <v>931</v>
      </c>
      <c r="H135" s="1917" t="s">
        <v>932</v>
      </c>
      <c r="I135" s="1917" t="s">
        <v>954</v>
      </c>
      <c r="J135" s="1917" t="s">
        <v>931</v>
      </c>
      <c r="K135" s="1917" t="s">
        <v>932</v>
      </c>
      <c r="L135" s="1917" t="s">
        <v>954</v>
      </c>
      <c r="M135" s="3513"/>
      <c r="N135" s="3513"/>
      <c r="O135" s="3513"/>
    </row>
    <row r="136" spans="1:15" s="69" customFormat="1" ht="17.25" customHeight="1" thickBot="1">
      <c r="A136" s="3517"/>
      <c r="B136" s="3517"/>
      <c r="C136" s="3517"/>
      <c r="D136" s="1416" t="s">
        <v>934</v>
      </c>
      <c r="E136" s="1416" t="s">
        <v>935</v>
      </c>
      <c r="F136" s="1416" t="s">
        <v>936</v>
      </c>
      <c r="G136" s="1416" t="s">
        <v>934</v>
      </c>
      <c r="H136" s="1416" t="s">
        <v>935</v>
      </c>
      <c r="I136" s="1416" t="s">
        <v>936</v>
      </c>
      <c r="J136" s="1416" t="s">
        <v>934</v>
      </c>
      <c r="K136" s="1416" t="s">
        <v>935</v>
      </c>
      <c r="L136" s="1416" t="s">
        <v>936</v>
      </c>
      <c r="M136" s="3514"/>
      <c r="N136" s="3514"/>
      <c r="O136" s="3514"/>
    </row>
    <row r="137" spans="1:15" s="69" customFormat="1" ht="30" customHeight="1">
      <c r="A137" s="2710" t="s">
        <v>336</v>
      </c>
      <c r="B137" s="246" t="s">
        <v>226</v>
      </c>
      <c r="C137" s="246"/>
      <c r="D137" s="996">
        <v>24</v>
      </c>
      <c r="E137" s="996">
        <v>29</v>
      </c>
      <c r="F137" s="996">
        <v>53</v>
      </c>
      <c r="G137" s="996">
        <v>0</v>
      </c>
      <c r="H137" s="996">
        <v>0</v>
      </c>
      <c r="I137" s="996">
        <v>0</v>
      </c>
      <c r="J137" s="996">
        <f>SUM(D137,G137)</f>
        <v>24</v>
      </c>
      <c r="K137" s="996">
        <f t="shared" ref="K137:L137" si="61">SUM(E137,H137)</f>
        <v>29</v>
      </c>
      <c r="L137" s="996">
        <f t="shared" si="61"/>
        <v>53</v>
      </c>
      <c r="M137" s="254"/>
      <c r="N137" s="1006" t="s">
        <v>887</v>
      </c>
      <c r="O137" s="3100" t="s">
        <v>1029</v>
      </c>
    </row>
    <row r="138" spans="1:15" s="69" customFormat="1" ht="30" customHeight="1">
      <c r="A138" s="2711"/>
      <c r="B138" s="244" t="s">
        <v>445</v>
      </c>
      <c r="C138" s="244"/>
      <c r="D138" s="996">
        <v>15</v>
      </c>
      <c r="E138" s="996">
        <v>12</v>
      </c>
      <c r="F138" s="996">
        <v>27</v>
      </c>
      <c r="G138" s="996">
        <v>0</v>
      </c>
      <c r="H138" s="996">
        <v>0</v>
      </c>
      <c r="I138" s="996">
        <v>0</v>
      </c>
      <c r="J138" s="996">
        <f t="shared" ref="J138:J139" si="62">SUM(D138,G138)</f>
        <v>15</v>
      </c>
      <c r="K138" s="996">
        <f t="shared" ref="K138:K139" si="63">SUM(E138,H138)</f>
        <v>12</v>
      </c>
      <c r="L138" s="996">
        <f t="shared" ref="L138:L139" si="64">SUM(F138,I138)</f>
        <v>27</v>
      </c>
      <c r="M138" s="73"/>
      <c r="N138" s="1521" t="s">
        <v>888</v>
      </c>
      <c r="O138" s="3101"/>
    </row>
    <row r="139" spans="1:15" s="69" customFormat="1" ht="30" customHeight="1">
      <c r="A139" s="2706" t="s">
        <v>225</v>
      </c>
      <c r="B139" s="2706"/>
      <c r="C139" s="2706"/>
      <c r="D139" s="996">
        <f>SUM(D137:D138)</f>
        <v>39</v>
      </c>
      <c r="E139" s="996">
        <f t="shared" ref="E139:F139" si="65">SUM(E137:E138)</f>
        <v>41</v>
      </c>
      <c r="F139" s="996">
        <f t="shared" si="65"/>
        <v>80</v>
      </c>
      <c r="G139" s="996">
        <v>0</v>
      </c>
      <c r="H139" s="996">
        <v>0</v>
      </c>
      <c r="I139" s="996">
        <v>0</v>
      </c>
      <c r="J139" s="996">
        <f t="shared" si="62"/>
        <v>39</v>
      </c>
      <c r="K139" s="996">
        <f t="shared" si="63"/>
        <v>41</v>
      </c>
      <c r="L139" s="996">
        <f t="shared" si="64"/>
        <v>80</v>
      </c>
      <c r="M139" s="3527" t="s">
        <v>2348</v>
      </c>
      <c r="N139" s="3527"/>
      <c r="O139" s="3527"/>
    </row>
    <row r="140" spans="1:15" s="69" customFormat="1" ht="30" customHeight="1">
      <c r="A140" s="2709" t="s">
        <v>337</v>
      </c>
      <c r="B140" s="244" t="s">
        <v>446</v>
      </c>
      <c r="C140" s="244"/>
      <c r="D140" s="996">
        <v>16</v>
      </c>
      <c r="E140" s="996">
        <v>11</v>
      </c>
      <c r="F140" s="996">
        <v>27</v>
      </c>
      <c r="G140" s="996">
        <v>0</v>
      </c>
      <c r="H140" s="996">
        <v>0</v>
      </c>
      <c r="I140" s="996">
        <v>0</v>
      </c>
      <c r="J140" s="996">
        <f t="shared" ref="J140:J147" si="66">SUM(D140,G140)</f>
        <v>16</v>
      </c>
      <c r="K140" s="996">
        <f t="shared" ref="K140:K147" si="67">SUM(E140,H140)</f>
        <v>11</v>
      </c>
      <c r="L140" s="996">
        <f t="shared" ref="L140:L147" si="68">SUM(F140,I140)</f>
        <v>27</v>
      </c>
      <c r="M140" s="255"/>
      <c r="N140" s="103" t="s">
        <v>889</v>
      </c>
      <c r="O140" s="2934" t="s">
        <v>872</v>
      </c>
    </row>
    <row r="141" spans="1:15" s="69" customFormat="1" ht="30" customHeight="1">
      <c r="A141" s="2710"/>
      <c r="B141" s="244" t="s">
        <v>447</v>
      </c>
      <c r="C141" s="244"/>
      <c r="D141" s="996">
        <v>18</v>
      </c>
      <c r="E141" s="996">
        <v>11</v>
      </c>
      <c r="F141" s="996">
        <v>29</v>
      </c>
      <c r="G141" s="996">
        <v>0</v>
      </c>
      <c r="H141" s="996">
        <v>0</v>
      </c>
      <c r="I141" s="996">
        <v>0</v>
      </c>
      <c r="J141" s="996">
        <f t="shared" si="66"/>
        <v>18</v>
      </c>
      <c r="K141" s="996">
        <f t="shared" si="67"/>
        <v>11</v>
      </c>
      <c r="L141" s="996">
        <f t="shared" si="68"/>
        <v>29</v>
      </c>
      <c r="M141" s="255"/>
      <c r="N141" s="103" t="s">
        <v>1030</v>
      </c>
      <c r="O141" s="2935"/>
    </row>
    <row r="142" spans="1:15" s="69" customFormat="1" ht="30" customHeight="1">
      <c r="A142" s="2710"/>
      <c r="B142" s="244" t="s">
        <v>448</v>
      </c>
      <c r="C142" s="244"/>
      <c r="D142" s="996">
        <v>13</v>
      </c>
      <c r="E142" s="996">
        <v>7</v>
      </c>
      <c r="F142" s="996">
        <v>20</v>
      </c>
      <c r="G142" s="996">
        <v>0</v>
      </c>
      <c r="H142" s="996">
        <v>0</v>
      </c>
      <c r="I142" s="996">
        <v>0</v>
      </c>
      <c r="J142" s="996">
        <f t="shared" si="66"/>
        <v>13</v>
      </c>
      <c r="K142" s="996">
        <f t="shared" si="67"/>
        <v>7</v>
      </c>
      <c r="L142" s="996">
        <f t="shared" si="68"/>
        <v>20</v>
      </c>
      <c r="M142" s="253"/>
      <c r="N142" s="1482" t="s">
        <v>891</v>
      </c>
      <c r="O142" s="2935"/>
    </row>
    <row r="143" spans="1:15" s="69" customFormat="1" ht="30" customHeight="1">
      <c r="A143" s="2710"/>
      <c r="B143" s="244" t="s">
        <v>449</v>
      </c>
      <c r="C143" s="244"/>
      <c r="D143" s="996">
        <v>21</v>
      </c>
      <c r="E143" s="996">
        <v>15</v>
      </c>
      <c r="F143" s="996">
        <v>36</v>
      </c>
      <c r="G143" s="996">
        <v>0</v>
      </c>
      <c r="H143" s="996">
        <v>0</v>
      </c>
      <c r="I143" s="996">
        <v>0</v>
      </c>
      <c r="J143" s="996">
        <f t="shared" si="66"/>
        <v>21</v>
      </c>
      <c r="K143" s="996">
        <f t="shared" si="67"/>
        <v>15</v>
      </c>
      <c r="L143" s="996">
        <f t="shared" si="68"/>
        <v>36</v>
      </c>
      <c r="M143" s="255"/>
      <c r="N143" s="103" t="s">
        <v>1031</v>
      </c>
      <c r="O143" s="2935"/>
    </row>
    <row r="144" spans="1:15" s="69" customFormat="1" ht="30" customHeight="1">
      <c r="A144" s="2710"/>
      <c r="B144" s="244" t="s">
        <v>450</v>
      </c>
      <c r="C144" s="244"/>
      <c r="D144" s="996">
        <v>23</v>
      </c>
      <c r="E144" s="996">
        <v>12</v>
      </c>
      <c r="F144" s="996">
        <v>35</v>
      </c>
      <c r="G144" s="996">
        <v>0</v>
      </c>
      <c r="H144" s="996">
        <v>0</v>
      </c>
      <c r="I144" s="996">
        <v>0</v>
      </c>
      <c r="J144" s="996">
        <f t="shared" si="66"/>
        <v>23</v>
      </c>
      <c r="K144" s="996">
        <f t="shared" si="67"/>
        <v>12</v>
      </c>
      <c r="L144" s="996">
        <f t="shared" si="68"/>
        <v>35</v>
      </c>
      <c r="M144" s="255"/>
      <c r="N144" s="103" t="s">
        <v>892</v>
      </c>
      <c r="O144" s="2935"/>
    </row>
    <row r="145" spans="1:15" s="69" customFormat="1" ht="30" customHeight="1">
      <c r="A145" s="2710"/>
      <c r="B145" s="244" t="s">
        <v>451</v>
      </c>
      <c r="C145" s="244"/>
      <c r="D145" s="996">
        <v>10</v>
      </c>
      <c r="E145" s="996">
        <v>19</v>
      </c>
      <c r="F145" s="996">
        <v>29</v>
      </c>
      <c r="G145" s="996">
        <v>0</v>
      </c>
      <c r="H145" s="996">
        <v>0</v>
      </c>
      <c r="I145" s="996">
        <v>0</v>
      </c>
      <c r="J145" s="996">
        <f t="shared" si="66"/>
        <v>10</v>
      </c>
      <c r="K145" s="996">
        <f t="shared" si="67"/>
        <v>19</v>
      </c>
      <c r="L145" s="996">
        <f t="shared" si="68"/>
        <v>29</v>
      </c>
      <c r="M145" s="255"/>
      <c r="N145" s="103" t="s">
        <v>893</v>
      </c>
      <c r="O145" s="2935"/>
    </row>
    <row r="146" spans="1:15" s="69" customFormat="1" ht="30" customHeight="1">
      <c r="A146" s="2711"/>
      <c r="B146" s="244" t="s">
        <v>452</v>
      </c>
      <c r="C146" s="244"/>
      <c r="D146" s="996">
        <v>12</v>
      </c>
      <c r="E146" s="996">
        <v>16</v>
      </c>
      <c r="F146" s="996">
        <v>28</v>
      </c>
      <c r="G146" s="996">
        <v>0</v>
      </c>
      <c r="H146" s="996">
        <v>0</v>
      </c>
      <c r="I146" s="996">
        <v>0</v>
      </c>
      <c r="J146" s="996">
        <f t="shared" si="66"/>
        <v>12</v>
      </c>
      <c r="K146" s="996">
        <f t="shared" si="67"/>
        <v>16</v>
      </c>
      <c r="L146" s="996">
        <f t="shared" si="68"/>
        <v>28</v>
      </c>
      <c r="M146" s="255"/>
      <c r="N146" s="103" t="s">
        <v>894</v>
      </c>
      <c r="O146" s="2936"/>
    </row>
    <row r="147" spans="1:15" s="69" customFormat="1" ht="30" customHeight="1">
      <c r="A147" s="2706" t="s">
        <v>225</v>
      </c>
      <c r="B147" s="2706"/>
      <c r="C147" s="2706"/>
      <c r="D147" s="996">
        <f>SUM(D140:D146)</f>
        <v>113</v>
      </c>
      <c r="E147" s="996">
        <f>SUM(E140:E146)</f>
        <v>91</v>
      </c>
      <c r="F147" s="996">
        <f t="shared" ref="F147:F150" si="69">SUM(D147:E147)</f>
        <v>204</v>
      </c>
      <c r="G147" s="996">
        <v>0</v>
      </c>
      <c r="H147" s="996">
        <v>0</v>
      </c>
      <c r="I147" s="996">
        <v>0</v>
      </c>
      <c r="J147" s="996">
        <f t="shared" si="66"/>
        <v>113</v>
      </c>
      <c r="K147" s="996">
        <f t="shared" si="67"/>
        <v>91</v>
      </c>
      <c r="L147" s="996">
        <f t="shared" si="68"/>
        <v>204</v>
      </c>
      <c r="M147" s="3527" t="s">
        <v>2348</v>
      </c>
      <c r="N147" s="3527"/>
      <c r="O147" s="3527"/>
    </row>
    <row r="148" spans="1:15" s="69" customFormat="1" ht="30" customHeight="1">
      <c r="A148" s="2709" t="s">
        <v>1032</v>
      </c>
      <c r="B148" s="244" t="s">
        <v>431</v>
      </c>
      <c r="C148" s="244"/>
      <c r="D148" s="996">
        <v>30</v>
      </c>
      <c r="E148" s="996">
        <v>74</v>
      </c>
      <c r="F148" s="996">
        <v>104</v>
      </c>
      <c r="G148" s="996">
        <v>0</v>
      </c>
      <c r="H148" s="996">
        <v>0</v>
      </c>
      <c r="I148" s="996">
        <v>0</v>
      </c>
      <c r="J148" s="996">
        <f t="shared" ref="J148:J149" si="70">SUM(D148,G148)</f>
        <v>30</v>
      </c>
      <c r="K148" s="996">
        <f t="shared" ref="K148:K149" si="71">SUM(E148,H148)</f>
        <v>74</v>
      </c>
      <c r="L148" s="996">
        <f t="shared" ref="L148:L149" si="72">SUM(F148,I148)</f>
        <v>104</v>
      </c>
      <c r="M148" s="255"/>
      <c r="N148" s="1393" t="s">
        <v>873</v>
      </c>
      <c r="O148" s="3528" t="s">
        <v>1033</v>
      </c>
    </row>
    <row r="149" spans="1:15" s="69" customFormat="1" ht="30" customHeight="1">
      <c r="A149" s="2711"/>
      <c r="B149" s="244" t="s">
        <v>436</v>
      </c>
      <c r="C149" s="244"/>
      <c r="D149" s="996">
        <v>33</v>
      </c>
      <c r="E149" s="996">
        <v>55</v>
      </c>
      <c r="F149" s="996">
        <v>88</v>
      </c>
      <c r="G149" s="996">
        <v>0</v>
      </c>
      <c r="H149" s="996">
        <v>0</v>
      </c>
      <c r="I149" s="996">
        <v>0</v>
      </c>
      <c r="J149" s="996">
        <f t="shared" si="70"/>
        <v>33</v>
      </c>
      <c r="K149" s="996">
        <f t="shared" si="71"/>
        <v>55</v>
      </c>
      <c r="L149" s="996">
        <f t="shared" si="72"/>
        <v>88</v>
      </c>
      <c r="M149" s="255"/>
      <c r="N149" s="1393" t="s">
        <v>878</v>
      </c>
      <c r="O149" s="3529"/>
    </row>
    <row r="150" spans="1:15" s="69" customFormat="1" ht="30" customHeight="1">
      <c r="A150" s="2736" t="s">
        <v>225</v>
      </c>
      <c r="B150" s="2736"/>
      <c r="C150" s="2736"/>
      <c r="D150" s="1937">
        <f>SUM(D148:D149)</f>
        <v>63</v>
      </c>
      <c r="E150" s="1937">
        <f>SUM(E148:E149)</f>
        <v>129</v>
      </c>
      <c r="F150" s="1937">
        <f t="shared" si="69"/>
        <v>192</v>
      </c>
      <c r="G150" s="1937">
        <v>0</v>
      </c>
      <c r="H150" s="1937">
        <v>0</v>
      </c>
      <c r="I150" s="1937">
        <v>0</v>
      </c>
      <c r="J150" s="1937">
        <f t="shared" ref="J150" si="73">SUM(D150,G150)</f>
        <v>63</v>
      </c>
      <c r="K150" s="1937">
        <f t="shared" ref="K150" si="74">SUM(E150,H150)</f>
        <v>129</v>
      </c>
      <c r="L150" s="1937">
        <f t="shared" ref="L150" si="75">SUM(F150,I150)</f>
        <v>192</v>
      </c>
      <c r="M150" s="3495" t="s">
        <v>2348</v>
      </c>
      <c r="N150" s="3495"/>
      <c r="O150" s="3495"/>
    </row>
    <row r="151" spans="1:15" s="69" customFormat="1" ht="30" customHeight="1" thickBot="1">
      <c r="A151" s="3532" t="s">
        <v>50</v>
      </c>
      <c r="B151" s="3532"/>
      <c r="C151" s="3532"/>
      <c r="D151" s="317">
        <f>SUM(D150,D147,D139,D129,D126,D118,D103,D94,D77,D52,D25)</f>
        <v>3124</v>
      </c>
      <c r="E151" s="317">
        <f>SUM(E150,E147,E139,E129,E126,E118,E103,E94,E77,E52,E25)</f>
        <v>2929</v>
      </c>
      <c r="F151" s="317">
        <f t="shared" ref="F151" si="76">SUM(D151:E151)</f>
        <v>6053</v>
      </c>
      <c r="G151" s="317">
        <v>0</v>
      </c>
      <c r="H151" s="317">
        <v>0</v>
      </c>
      <c r="I151" s="317">
        <v>0</v>
      </c>
      <c r="J151" s="317">
        <f t="shared" ref="J151" si="77">SUM(D151,G151)</f>
        <v>3124</v>
      </c>
      <c r="K151" s="317">
        <f t="shared" ref="K151" si="78">SUM(E151,H151)</f>
        <v>2929</v>
      </c>
      <c r="L151" s="317">
        <f t="shared" ref="L151" si="79">SUM(F151,I151)</f>
        <v>6053</v>
      </c>
      <c r="M151" s="3497" t="s">
        <v>500</v>
      </c>
      <c r="N151" s="3497"/>
      <c r="O151" s="3497"/>
    </row>
    <row r="152" spans="1:15" s="69" customFormat="1" ht="30" customHeight="1" thickTop="1">
      <c r="A152" s="1933"/>
      <c r="B152" s="1933"/>
      <c r="C152" s="1933"/>
      <c r="D152" s="1937"/>
      <c r="E152" s="1937"/>
      <c r="F152" s="1937"/>
      <c r="G152" s="1937"/>
      <c r="H152" s="1937"/>
      <c r="I152" s="1937"/>
      <c r="J152" s="1937"/>
      <c r="K152" s="1937"/>
      <c r="L152" s="1937"/>
      <c r="M152" s="737"/>
      <c r="N152" s="737"/>
      <c r="O152" s="737"/>
    </row>
    <row r="153" spans="1:15" s="69" customFormat="1" ht="30" customHeight="1">
      <c r="A153" s="2146"/>
      <c r="B153" s="2146"/>
      <c r="C153" s="2146"/>
      <c r="D153" s="2147"/>
      <c r="E153" s="2147"/>
      <c r="F153" s="2147"/>
      <c r="G153" s="2147"/>
      <c r="H153" s="2147"/>
      <c r="I153" s="2147"/>
      <c r="J153" s="2147"/>
      <c r="K153" s="2147"/>
      <c r="L153" s="2147"/>
      <c r="M153" s="737"/>
      <c r="N153" s="737"/>
      <c r="O153" s="737"/>
    </row>
    <row r="154" spans="1:15" s="69" customFormat="1" ht="19.5" customHeight="1" thickBot="1">
      <c r="A154" s="2708" t="s">
        <v>2303</v>
      </c>
      <c r="B154" s="2708"/>
      <c r="C154" s="2267"/>
      <c r="D154" s="2267"/>
      <c r="E154" s="2267"/>
      <c r="F154" s="2267"/>
      <c r="G154" s="2267"/>
      <c r="H154" s="2267"/>
      <c r="I154" s="2267"/>
      <c r="J154" s="2267"/>
      <c r="K154" s="2267"/>
      <c r="L154" s="2267"/>
      <c r="M154" s="1975"/>
      <c r="N154" s="1975"/>
      <c r="O154" s="1975" t="s">
        <v>2304</v>
      </c>
    </row>
    <row r="155" spans="1:15" s="69" customFormat="1" ht="17.25" customHeight="1" thickTop="1">
      <c r="A155" s="3516" t="s">
        <v>311</v>
      </c>
      <c r="B155" s="3516" t="s">
        <v>54</v>
      </c>
      <c r="C155" s="3516" t="s">
        <v>55</v>
      </c>
      <c r="D155" s="3048" t="s">
        <v>45</v>
      </c>
      <c r="E155" s="3048"/>
      <c r="F155" s="3048"/>
      <c r="G155" s="3048" t="s">
        <v>46</v>
      </c>
      <c r="H155" s="3048"/>
      <c r="I155" s="3048"/>
      <c r="J155" s="3048" t="s">
        <v>47</v>
      </c>
      <c r="K155" s="3048"/>
      <c r="L155" s="3048"/>
      <c r="M155" s="3512" t="s">
        <v>503</v>
      </c>
      <c r="N155" s="3512" t="s">
        <v>509</v>
      </c>
      <c r="O155" s="3512" t="s">
        <v>808</v>
      </c>
    </row>
    <row r="156" spans="1:15" s="69" customFormat="1" ht="17.25" customHeight="1">
      <c r="A156" s="3442"/>
      <c r="B156" s="3442"/>
      <c r="C156" s="3442"/>
      <c r="D156" s="3049" t="s">
        <v>890</v>
      </c>
      <c r="E156" s="3049"/>
      <c r="F156" s="3049"/>
      <c r="G156" s="3049" t="s">
        <v>463</v>
      </c>
      <c r="H156" s="3049"/>
      <c r="I156" s="3049"/>
      <c r="J156" s="3049" t="s">
        <v>464</v>
      </c>
      <c r="K156" s="3049"/>
      <c r="L156" s="3049"/>
      <c r="M156" s="3513"/>
      <c r="N156" s="3513"/>
      <c r="O156" s="3513"/>
    </row>
    <row r="157" spans="1:15" s="69" customFormat="1" ht="17.25" customHeight="1">
      <c r="A157" s="3442"/>
      <c r="B157" s="3442"/>
      <c r="C157" s="3442"/>
      <c r="D157" s="1917" t="s">
        <v>931</v>
      </c>
      <c r="E157" s="1917" t="s">
        <v>932</v>
      </c>
      <c r="F157" s="1917" t="s">
        <v>954</v>
      </c>
      <c r="G157" s="1917" t="s">
        <v>931</v>
      </c>
      <c r="H157" s="1917" t="s">
        <v>932</v>
      </c>
      <c r="I157" s="1917" t="s">
        <v>954</v>
      </c>
      <c r="J157" s="1917" t="s">
        <v>931</v>
      </c>
      <c r="K157" s="1917" t="s">
        <v>932</v>
      </c>
      <c r="L157" s="1917" t="s">
        <v>954</v>
      </c>
      <c r="M157" s="3513"/>
      <c r="N157" s="3513"/>
      <c r="O157" s="3513"/>
    </row>
    <row r="158" spans="1:15" s="69" customFormat="1" ht="17.25" customHeight="1" thickBot="1">
      <c r="A158" s="3517"/>
      <c r="B158" s="3517"/>
      <c r="C158" s="3517"/>
      <c r="D158" s="1416" t="s">
        <v>934</v>
      </c>
      <c r="E158" s="1416" t="s">
        <v>935</v>
      </c>
      <c r="F158" s="1416" t="s">
        <v>936</v>
      </c>
      <c r="G158" s="1416" t="s">
        <v>934</v>
      </c>
      <c r="H158" s="1416" t="s">
        <v>935</v>
      </c>
      <c r="I158" s="1416" t="s">
        <v>936</v>
      </c>
      <c r="J158" s="1416" t="s">
        <v>934</v>
      </c>
      <c r="K158" s="1416" t="s">
        <v>935</v>
      </c>
      <c r="L158" s="1416" t="s">
        <v>936</v>
      </c>
      <c r="M158" s="3514"/>
      <c r="N158" s="3514"/>
      <c r="O158" s="3514"/>
    </row>
    <row r="159" spans="1:15" s="228" customFormat="1" ht="21" customHeight="1">
      <c r="A159" s="2985" t="s">
        <v>1211</v>
      </c>
      <c r="B159" s="2985"/>
      <c r="C159" s="248"/>
      <c r="D159" s="3533"/>
      <c r="E159" s="3533"/>
      <c r="F159" s="3533"/>
      <c r="G159" s="3533"/>
      <c r="H159" s="3533"/>
      <c r="I159" s="3533"/>
      <c r="J159" s="3533"/>
      <c r="K159" s="3533"/>
      <c r="L159" s="3533"/>
      <c r="M159" s="245"/>
      <c r="N159" s="245"/>
      <c r="O159" s="245" t="s">
        <v>582</v>
      </c>
    </row>
    <row r="160" spans="1:15" s="228" customFormat="1" ht="21" customHeight="1">
      <c r="A160" s="2709" t="s">
        <v>2019</v>
      </c>
      <c r="B160" s="1931" t="s">
        <v>2020</v>
      </c>
      <c r="C160" s="1931"/>
      <c r="D160" s="996">
        <v>80</v>
      </c>
      <c r="E160" s="996">
        <v>23</v>
      </c>
      <c r="F160" s="996">
        <v>103</v>
      </c>
      <c r="G160" s="996">
        <v>0</v>
      </c>
      <c r="H160" s="996">
        <v>0</v>
      </c>
      <c r="I160" s="996">
        <v>0</v>
      </c>
      <c r="J160" s="996">
        <f>SUM(D160,G160)</f>
        <v>80</v>
      </c>
      <c r="K160" s="996">
        <f t="shared" ref="K160:L160" si="80">SUM(E160,H160)</f>
        <v>23</v>
      </c>
      <c r="L160" s="996">
        <f t="shared" si="80"/>
        <v>103</v>
      </c>
      <c r="M160" s="1938"/>
      <c r="N160" s="1938" t="s">
        <v>2022</v>
      </c>
      <c r="O160" s="3046" t="s">
        <v>827</v>
      </c>
    </row>
    <row r="161" spans="1:15" s="228" customFormat="1" ht="28.5" customHeight="1">
      <c r="A161" s="2710"/>
      <c r="B161" s="1918" t="s">
        <v>2021</v>
      </c>
      <c r="C161" s="1918"/>
      <c r="D161" s="996">
        <v>74</v>
      </c>
      <c r="E161" s="996">
        <v>8</v>
      </c>
      <c r="F161" s="996">
        <v>82</v>
      </c>
      <c r="G161" s="996">
        <v>0</v>
      </c>
      <c r="H161" s="996">
        <v>0</v>
      </c>
      <c r="I161" s="996">
        <v>0</v>
      </c>
      <c r="J161" s="996">
        <f t="shared" ref="J161:J162" si="81">SUM(D161,G161)</f>
        <v>74</v>
      </c>
      <c r="K161" s="996">
        <f t="shared" ref="K161:K162" si="82">SUM(E161,H161)</f>
        <v>8</v>
      </c>
      <c r="L161" s="996">
        <f t="shared" ref="L161:L162" si="83">SUM(F161,I161)</f>
        <v>82</v>
      </c>
      <c r="M161" s="1938"/>
      <c r="N161" s="1526" t="s">
        <v>792</v>
      </c>
      <c r="O161" s="3229"/>
    </row>
    <row r="162" spans="1:15" s="228" customFormat="1" ht="28.5" customHeight="1">
      <c r="A162" s="2711"/>
      <c r="B162" s="50" t="s">
        <v>59</v>
      </c>
      <c r="C162" s="50"/>
      <c r="D162" s="996">
        <v>103</v>
      </c>
      <c r="E162" s="996">
        <v>15</v>
      </c>
      <c r="F162" s="996">
        <v>118</v>
      </c>
      <c r="G162" s="996">
        <v>0</v>
      </c>
      <c r="H162" s="996">
        <v>0</v>
      </c>
      <c r="I162" s="996">
        <v>0</v>
      </c>
      <c r="J162" s="996">
        <f t="shared" si="81"/>
        <v>103</v>
      </c>
      <c r="K162" s="996">
        <f t="shared" si="82"/>
        <v>15</v>
      </c>
      <c r="L162" s="996">
        <f t="shared" si="83"/>
        <v>118</v>
      </c>
      <c r="M162" s="1938"/>
      <c r="N162" s="1526" t="s">
        <v>797</v>
      </c>
      <c r="O162" s="3047"/>
    </row>
    <row r="163" spans="1:15" s="228" customFormat="1" ht="21" customHeight="1">
      <c r="A163" s="3515" t="s">
        <v>225</v>
      </c>
      <c r="B163" s="3515"/>
      <c r="C163" s="3515"/>
      <c r="D163" s="996">
        <f>SUM(D160:D162)</f>
        <v>257</v>
      </c>
      <c r="E163" s="996">
        <f t="shared" ref="E163:L163" si="84">SUM(E160:E162)</f>
        <v>46</v>
      </c>
      <c r="F163" s="996">
        <f t="shared" si="84"/>
        <v>303</v>
      </c>
      <c r="G163" s="996">
        <f t="shared" si="84"/>
        <v>0</v>
      </c>
      <c r="H163" s="996">
        <f t="shared" si="84"/>
        <v>0</v>
      </c>
      <c r="I163" s="996">
        <f t="shared" si="84"/>
        <v>0</v>
      </c>
      <c r="J163" s="996">
        <f t="shared" si="84"/>
        <v>257</v>
      </c>
      <c r="K163" s="996">
        <f t="shared" si="84"/>
        <v>46</v>
      </c>
      <c r="L163" s="996">
        <f t="shared" si="84"/>
        <v>303</v>
      </c>
      <c r="M163" s="3104" t="s">
        <v>2348</v>
      </c>
      <c r="N163" s="3104"/>
      <c r="O163" s="3104"/>
    </row>
    <row r="164" spans="1:15" s="228" customFormat="1" ht="27" customHeight="1">
      <c r="A164" s="2709" t="s">
        <v>2024</v>
      </c>
      <c r="B164" s="1931" t="s">
        <v>2020</v>
      </c>
      <c r="C164" s="1931"/>
      <c r="D164" s="996">
        <v>102</v>
      </c>
      <c r="E164" s="996">
        <v>37</v>
      </c>
      <c r="F164" s="996">
        <v>139</v>
      </c>
      <c r="G164" s="996">
        <v>0</v>
      </c>
      <c r="H164" s="996">
        <v>0</v>
      </c>
      <c r="I164" s="996">
        <v>0</v>
      </c>
      <c r="J164" s="996">
        <f>SUM(D164,G164)</f>
        <v>102</v>
      </c>
      <c r="K164" s="996">
        <f t="shared" ref="K164:K165" si="85">SUM(E164,H164)</f>
        <v>37</v>
      </c>
      <c r="L164" s="996">
        <f t="shared" ref="L164:L165" si="86">SUM(F164,I164)</f>
        <v>139</v>
      </c>
      <c r="M164" s="1938"/>
      <c r="N164" s="1938" t="s">
        <v>2022</v>
      </c>
      <c r="O164" s="3046" t="s">
        <v>2025</v>
      </c>
    </row>
    <row r="165" spans="1:15" s="228" customFormat="1" ht="27" customHeight="1">
      <c r="A165" s="2711"/>
      <c r="B165" s="50" t="s">
        <v>59</v>
      </c>
      <c r="C165" s="50"/>
      <c r="D165" s="996">
        <v>24</v>
      </c>
      <c r="E165" s="996">
        <v>45</v>
      </c>
      <c r="F165" s="996">
        <v>69</v>
      </c>
      <c r="G165" s="996">
        <v>0</v>
      </c>
      <c r="H165" s="996">
        <v>0</v>
      </c>
      <c r="I165" s="996">
        <v>0</v>
      </c>
      <c r="J165" s="996">
        <f t="shared" ref="J165" si="87">SUM(D165,G165)</f>
        <v>24</v>
      </c>
      <c r="K165" s="996">
        <f t="shared" si="85"/>
        <v>45</v>
      </c>
      <c r="L165" s="996">
        <f t="shared" si="86"/>
        <v>69</v>
      </c>
      <c r="M165" s="1938"/>
      <c r="N165" s="1526" t="s">
        <v>797</v>
      </c>
      <c r="O165" s="3047"/>
    </row>
    <row r="166" spans="1:15" s="228" customFormat="1" ht="21" customHeight="1">
      <c r="A166" s="3515" t="s">
        <v>225</v>
      </c>
      <c r="B166" s="3515"/>
      <c r="C166" s="3515"/>
      <c r="D166" s="996">
        <f>SUM(D164:D165)</f>
        <v>126</v>
      </c>
      <c r="E166" s="996">
        <f t="shared" ref="E166:L166" si="88">SUM(E164:E165)</f>
        <v>82</v>
      </c>
      <c r="F166" s="996">
        <f t="shared" si="88"/>
        <v>208</v>
      </c>
      <c r="G166" s="996">
        <f t="shared" si="88"/>
        <v>0</v>
      </c>
      <c r="H166" s="996">
        <f t="shared" si="88"/>
        <v>0</v>
      </c>
      <c r="I166" s="996">
        <f t="shared" si="88"/>
        <v>0</v>
      </c>
      <c r="J166" s="996">
        <f t="shared" si="88"/>
        <v>126</v>
      </c>
      <c r="K166" s="996">
        <f t="shared" si="88"/>
        <v>82</v>
      </c>
      <c r="L166" s="996">
        <f t="shared" si="88"/>
        <v>208</v>
      </c>
      <c r="M166" s="3104" t="s">
        <v>2348</v>
      </c>
      <c r="N166" s="3104"/>
      <c r="O166" s="3104"/>
    </row>
    <row r="167" spans="1:15" s="228" customFormat="1" ht="51" customHeight="1">
      <c r="A167" s="2600" t="s">
        <v>2026</v>
      </c>
      <c r="B167" s="1978" t="s">
        <v>2004</v>
      </c>
      <c r="C167" s="1978"/>
      <c r="D167" s="996">
        <v>139</v>
      </c>
      <c r="E167" s="996">
        <v>26</v>
      </c>
      <c r="F167" s="996">
        <v>165</v>
      </c>
      <c r="G167" s="996">
        <v>0</v>
      </c>
      <c r="H167" s="996">
        <v>0</v>
      </c>
      <c r="I167" s="996">
        <v>0</v>
      </c>
      <c r="J167" s="996">
        <f>SUM(D167,G167)</f>
        <v>139</v>
      </c>
      <c r="K167" s="996">
        <f t="shared" ref="K167:L167" si="89">SUM(E167,H167)</f>
        <v>26</v>
      </c>
      <c r="L167" s="996">
        <f t="shared" si="89"/>
        <v>165</v>
      </c>
      <c r="M167" s="1913"/>
      <c r="N167" s="1913" t="s">
        <v>792</v>
      </c>
      <c r="O167" s="2601" t="s">
        <v>829</v>
      </c>
    </row>
    <row r="168" spans="1:15" s="69" customFormat="1" ht="32.25" customHeight="1">
      <c r="A168" s="1530" t="s">
        <v>335</v>
      </c>
      <c r="B168" s="244" t="s">
        <v>2023</v>
      </c>
      <c r="C168" s="244"/>
      <c r="D168" s="996">
        <v>7</v>
      </c>
      <c r="E168" s="996">
        <v>6</v>
      </c>
      <c r="F168" s="996">
        <f>SUM(D168:E168)</f>
        <v>13</v>
      </c>
      <c r="G168" s="996">
        <v>0</v>
      </c>
      <c r="H168" s="996">
        <v>0</v>
      </c>
      <c r="I168" s="996">
        <v>0</v>
      </c>
      <c r="J168" s="996">
        <f>SUM(D168,G168)</f>
        <v>7</v>
      </c>
      <c r="K168" s="996">
        <f t="shared" ref="K168:L168" si="90">SUM(E168,H168)</f>
        <v>6</v>
      </c>
      <c r="L168" s="996">
        <f t="shared" si="90"/>
        <v>13</v>
      </c>
      <c r="M168" s="73"/>
      <c r="N168" s="1025" t="s">
        <v>2115</v>
      </c>
      <c r="O168" s="1603" t="s">
        <v>871</v>
      </c>
    </row>
    <row r="169" spans="1:15" s="69" customFormat="1" ht="22.5" customHeight="1" thickBot="1">
      <c r="A169" s="3162" t="s">
        <v>456</v>
      </c>
      <c r="B169" s="3162"/>
      <c r="C169" s="3162"/>
      <c r="D169" s="994">
        <f>SUM(D167:D168,D166,D163)</f>
        <v>529</v>
      </c>
      <c r="E169" s="1937">
        <f t="shared" ref="E169:L169" si="91">SUM(E167:E168,E166,E163)</f>
        <v>160</v>
      </c>
      <c r="F169" s="1937">
        <f t="shared" si="91"/>
        <v>689</v>
      </c>
      <c r="G169" s="1937">
        <f t="shared" si="91"/>
        <v>0</v>
      </c>
      <c r="H169" s="1937">
        <f t="shared" si="91"/>
        <v>0</v>
      </c>
      <c r="I169" s="1937">
        <f t="shared" si="91"/>
        <v>0</v>
      </c>
      <c r="J169" s="1937">
        <f t="shared" si="91"/>
        <v>529</v>
      </c>
      <c r="K169" s="1937">
        <f t="shared" si="91"/>
        <v>160</v>
      </c>
      <c r="L169" s="1937">
        <f t="shared" si="91"/>
        <v>689</v>
      </c>
      <c r="M169" s="3530" t="s">
        <v>588</v>
      </c>
      <c r="N169" s="3530"/>
      <c r="O169" s="3530"/>
    </row>
    <row r="170" spans="1:15" s="69" customFormat="1" ht="26.25" customHeight="1" thickBot="1">
      <c r="A170" s="2850" t="s">
        <v>218</v>
      </c>
      <c r="B170" s="2850"/>
      <c r="C170" s="2850"/>
      <c r="D170" s="992">
        <f t="shared" ref="D170:I170" si="92">SUM(D151,D169)</f>
        <v>3653</v>
      </c>
      <c r="E170" s="992">
        <f t="shared" si="92"/>
        <v>3089</v>
      </c>
      <c r="F170" s="992">
        <f t="shared" si="92"/>
        <v>6742</v>
      </c>
      <c r="G170" s="992">
        <f t="shared" si="92"/>
        <v>0</v>
      </c>
      <c r="H170" s="992">
        <f t="shared" si="92"/>
        <v>0</v>
      </c>
      <c r="I170" s="992">
        <f t="shared" si="92"/>
        <v>0</v>
      </c>
      <c r="J170" s="992">
        <f>SUM(D170,G170)</f>
        <v>3653</v>
      </c>
      <c r="K170" s="992">
        <f t="shared" ref="K170:L170" si="93">SUM(E170,H170)</f>
        <v>3089</v>
      </c>
      <c r="L170" s="992">
        <f t="shared" si="93"/>
        <v>6742</v>
      </c>
      <c r="M170" s="3531" t="s">
        <v>2351</v>
      </c>
      <c r="N170" s="3531"/>
      <c r="O170" s="3531"/>
    </row>
    <row r="171" spans="1:15" s="69" customFormat="1" ht="22.5" customHeight="1" thickTop="1">
      <c r="A171" s="68"/>
      <c r="B171" s="68"/>
      <c r="C171" s="68"/>
      <c r="M171" s="68"/>
      <c r="N171" s="68"/>
      <c r="O171" s="68"/>
    </row>
    <row r="172" spans="1:15" ht="22.5" customHeight="1">
      <c r="A172" s="68"/>
      <c r="B172" s="68"/>
      <c r="C172" s="68"/>
      <c r="D172" s="69"/>
      <c r="E172" s="69"/>
      <c r="F172" s="69"/>
      <c r="G172" s="69"/>
      <c r="H172" s="69"/>
      <c r="I172" s="69"/>
      <c r="J172" s="69"/>
      <c r="K172" s="69"/>
      <c r="L172" s="69"/>
    </row>
    <row r="173" spans="1:15" ht="12" customHeight="1">
      <c r="A173" s="68"/>
      <c r="B173" s="68"/>
      <c r="C173" s="68"/>
      <c r="D173" s="69"/>
      <c r="E173" s="69"/>
      <c r="F173" s="69"/>
      <c r="G173" s="69"/>
      <c r="H173" s="69"/>
      <c r="I173" s="69"/>
      <c r="J173" s="69"/>
      <c r="K173" s="69"/>
      <c r="L173" s="69"/>
    </row>
    <row r="174" spans="1:15">
      <c r="A174" s="68"/>
      <c r="B174" s="68"/>
      <c r="C174" s="68"/>
      <c r="D174" s="69"/>
      <c r="E174" s="69"/>
      <c r="F174" s="69"/>
      <c r="G174" s="69"/>
      <c r="H174" s="69"/>
      <c r="I174" s="69"/>
      <c r="J174" s="69"/>
      <c r="K174" s="69"/>
      <c r="L174" s="69"/>
    </row>
    <row r="175" spans="1:15">
      <c r="A175" s="68"/>
      <c r="B175" s="68"/>
      <c r="C175" s="68"/>
      <c r="D175" s="69"/>
      <c r="E175" s="69"/>
      <c r="F175" s="69"/>
      <c r="G175" s="69"/>
      <c r="H175" s="69"/>
      <c r="I175" s="69"/>
      <c r="J175" s="69"/>
      <c r="K175" s="69"/>
      <c r="L175" s="69"/>
    </row>
    <row r="176" spans="1:15">
      <c r="A176" s="68"/>
      <c r="B176" s="68"/>
      <c r="C176" s="68"/>
      <c r="D176" s="69"/>
      <c r="E176" s="69"/>
      <c r="F176" s="69"/>
      <c r="G176" s="69"/>
      <c r="H176" s="69"/>
      <c r="I176" s="69"/>
      <c r="J176" s="69"/>
      <c r="K176" s="69"/>
      <c r="L176" s="69"/>
    </row>
    <row r="177" spans="1:12">
      <c r="A177" s="68"/>
      <c r="B177" s="68"/>
      <c r="C177" s="68"/>
      <c r="D177" s="69"/>
      <c r="E177" s="69"/>
      <c r="F177" s="69"/>
      <c r="G177" s="69"/>
      <c r="H177" s="69"/>
      <c r="I177" s="69"/>
      <c r="J177" s="69"/>
      <c r="K177" s="69"/>
      <c r="L177" s="69"/>
    </row>
    <row r="178" spans="1:12">
      <c r="A178" s="68"/>
      <c r="B178" s="68"/>
      <c r="C178" s="68"/>
      <c r="D178" s="69"/>
      <c r="E178" s="69"/>
      <c r="F178" s="69"/>
      <c r="G178" s="69"/>
      <c r="H178" s="69"/>
      <c r="I178" s="69"/>
      <c r="J178" s="69"/>
      <c r="K178" s="69"/>
      <c r="L178" s="69"/>
    </row>
    <row r="179" spans="1:12">
      <c r="A179" s="68"/>
      <c r="B179" s="68"/>
      <c r="C179" s="68"/>
      <c r="D179" s="69"/>
      <c r="E179" s="69"/>
      <c r="F179" s="69"/>
      <c r="G179" s="69"/>
      <c r="H179" s="69"/>
      <c r="I179" s="69"/>
      <c r="J179" s="69"/>
      <c r="K179" s="69"/>
      <c r="L179" s="69"/>
    </row>
    <row r="180" spans="1:12">
      <c r="A180" s="68"/>
      <c r="B180" s="68"/>
      <c r="C180" s="68"/>
      <c r="D180" s="69"/>
      <c r="E180" s="69"/>
      <c r="F180" s="69"/>
      <c r="G180" s="69"/>
      <c r="H180" s="69"/>
      <c r="I180" s="69"/>
      <c r="J180" s="69"/>
      <c r="K180" s="69"/>
      <c r="L180" s="69"/>
    </row>
    <row r="181" spans="1:12">
      <c r="A181" s="68"/>
      <c r="B181" s="68"/>
      <c r="C181" s="68"/>
      <c r="D181" s="69"/>
      <c r="E181" s="69"/>
      <c r="F181" s="69"/>
      <c r="G181" s="69"/>
      <c r="H181" s="69"/>
      <c r="I181" s="69"/>
      <c r="J181" s="69"/>
      <c r="K181" s="69"/>
      <c r="L181" s="69"/>
    </row>
    <row r="182" spans="1:12">
      <c r="A182" s="68"/>
      <c r="B182" s="68"/>
      <c r="C182" s="68"/>
      <c r="D182" s="69"/>
      <c r="E182" s="69"/>
      <c r="F182" s="69"/>
      <c r="G182" s="69"/>
      <c r="H182" s="69"/>
      <c r="I182" s="69"/>
      <c r="J182" s="69"/>
      <c r="K182" s="69"/>
      <c r="L182" s="69"/>
    </row>
    <row r="183" spans="1:12">
      <c r="A183" s="68"/>
      <c r="B183" s="68"/>
      <c r="C183" s="68"/>
      <c r="D183" s="69"/>
      <c r="E183" s="69"/>
      <c r="F183" s="69"/>
      <c r="G183" s="69"/>
      <c r="H183" s="69"/>
      <c r="I183" s="69"/>
      <c r="J183" s="69"/>
      <c r="K183" s="69"/>
      <c r="L183" s="69"/>
    </row>
    <row r="184" spans="1:12">
      <c r="A184" s="68"/>
      <c r="B184" s="68"/>
      <c r="C184" s="68"/>
      <c r="D184" s="69"/>
      <c r="E184" s="69"/>
      <c r="F184" s="69"/>
      <c r="G184" s="69"/>
      <c r="H184" s="69"/>
      <c r="I184" s="69"/>
      <c r="J184" s="69"/>
      <c r="K184" s="69"/>
      <c r="L184" s="69"/>
    </row>
    <row r="185" spans="1:12">
      <c r="A185" s="68"/>
      <c r="B185" s="68"/>
      <c r="C185" s="68"/>
      <c r="D185" s="69"/>
      <c r="E185" s="69"/>
      <c r="F185" s="69"/>
      <c r="G185" s="69"/>
      <c r="H185" s="69"/>
      <c r="I185" s="69"/>
      <c r="J185" s="69"/>
      <c r="K185" s="69"/>
      <c r="L185" s="69"/>
    </row>
    <row r="186" spans="1:12">
      <c r="A186" s="68"/>
      <c r="B186" s="68"/>
      <c r="C186" s="68"/>
      <c r="D186" s="69"/>
      <c r="E186" s="69"/>
      <c r="F186" s="69"/>
      <c r="G186" s="69"/>
      <c r="H186" s="69"/>
      <c r="I186" s="69"/>
      <c r="J186" s="69"/>
      <c r="K186" s="69"/>
      <c r="L186" s="69"/>
    </row>
    <row r="187" spans="1:12">
      <c r="A187" s="68"/>
      <c r="B187" s="68"/>
      <c r="C187" s="68"/>
      <c r="D187" s="69"/>
      <c r="E187" s="69"/>
      <c r="F187" s="69"/>
      <c r="G187" s="69"/>
      <c r="H187" s="69"/>
      <c r="I187" s="69"/>
      <c r="J187" s="69"/>
      <c r="K187" s="69"/>
      <c r="L187" s="69"/>
    </row>
    <row r="188" spans="1:12">
      <c r="A188" s="68"/>
      <c r="B188" s="68"/>
      <c r="C188" s="68"/>
      <c r="D188" s="69"/>
      <c r="E188" s="69"/>
      <c r="F188" s="69"/>
      <c r="G188" s="69"/>
      <c r="H188" s="69"/>
      <c r="I188" s="69"/>
      <c r="J188" s="69"/>
      <c r="K188" s="69"/>
      <c r="L188" s="69"/>
    </row>
    <row r="189" spans="1:12">
      <c r="A189" s="68"/>
      <c r="B189" s="68"/>
      <c r="C189" s="68"/>
      <c r="D189" s="69"/>
      <c r="E189" s="69"/>
      <c r="F189" s="69"/>
      <c r="G189" s="69"/>
      <c r="H189" s="69"/>
      <c r="I189" s="69"/>
      <c r="J189" s="69"/>
      <c r="K189" s="69"/>
      <c r="L189" s="69"/>
    </row>
    <row r="190" spans="1:12">
      <c r="A190" s="68"/>
      <c r="B190" s="68"/>
      <c r="C190" s="68"/>
      <c r="D190" s="69"/>
      <c r="E190" s="69"/>
      <c r="F190" s="69"/>
      <c r="G190" s="69"/>
      <c r="H190" s="69"/>
      <c r="I190" s="69"/>
      <c r="J190" s="69"/>
      <c r="K190" s="69"/>
      <c r="L190" s="69"/>
    </row>
    <row r="191" spans="1:12">
      <c r="A191" s="68"/>
      <c r="B191" s="68"/>
      <c r="C191" s="68"/>
      <c r="D191" s="69"/>
      <c r="E191" s="69"/>
      <c r="F191" s="69"/>
      <c r="G191" s="69"/>
      <c r="H191" s="69"/>
      <c r="I191" s="69"/>
      <c r="J191" s="69"/>
      <c r="K191" s="69"/>
      <c r="L191" s="69"/>
    </row>
    <row r="192" spans="1:12">
      <c r="A192" s="68"/>
      <c r="B192" s="68"/>
      <c r="C192" s="68"/>
      <c r="D192" s="69"/>
      <c r="E192" s="69"/>
      <c r="F192" s="69"/>
      <c r="G192" s="69"/>
      <c r="H192" s="69"/>
      <c r="I192" s="69"/>
      <c r="J192" s="69"/>
      <c r="K192" s="69"/>
      <c r="L192" s="69"/>
    </row>
    <row r="193" spans="1:12">
      <c r="A193" s="68"/>
      <c r="B193" s="68"/>
      <c r="C193" s="68"/>
      <c r="D193" s="69"/>
      <c r="E193" s="69"/>
      <c r="F193" s="69"/>
      <c r="G193" s="69"/>
      <c r="H193" s="69"/>
      <c r="I193" s="69"/>
      <c r="J193" s="69"/>
      <c r="K193" s="69"/>
      <c r="L193" s="69"/>
    </row>
    <row r="194" spans="1:12">
      <c r="A194" s="68"/>
      <c r="B194" s="68"/>
      <c r="C194" s="68"/>
      <c r="D194" s="69"/>
      <c r="E194" s="69"/>
      <c r="F194" s="69"/>
      <c r="G194" s="69"/>
      <c r="H194" s="69"/>
      <c r="I194" s="69"/>
      <c r="J194" s="69"/>
      <c r="K194" s="69"/>
      <c r="L194" s="69"/>
    </row>
    <row r="195" spans="1:12">
      <c r="A195" s="68"/>
      <c r="B195" s="68"/>
      <c r="C195" s="68"/>
      <c r="D195" s="69"/>
      <c r="E195" s="69"/>
      <c r="F195" s="69"/>
      <c r="G195" s="69"/>
      <c r="H195" s="69"/>
      <c r="I195" s="69"/>
      <c r="J195" s="69"/>
      <c r="K195" s="69"/>
      <c r="L195" s="69"/>
    </row>
    <row r="196" spans="1:12">
      <c r="A196" s="68"/>
      <c r="B196" s="68"/>
      <c r="C196" s="68"/>
      <c r="D196" s="69"/>
      <c r="E196" s="69"/>
      <c r="F196" s="69"/>
      <c r="G196" s="69"/>
      <c r="H196" s="69"/>
      <c r="I196" s="69"/>
      <c r="J196" s="69"/>
      <c r="K196" s="69"/>
      <c r="L196" s="69"/>
    </row>
    <row r="197" spans="1:12">
      <c r="A197" s="68"/>
      <c r="B197" s="68"/>
      <c r="C197" s="68"/>
      <c r="D197" s="69"/>
      <c r="E197" s="69"/>
      <c r="F197" s="69"/>
      <c r="G197" s="69"/>
      <c r="H197" s="69"/>
      <c r="I197" s="69"/>
      <c r="J197" s="69"/>
      <c r="K197" s="69"/>
      <c r="L197" s="69"/>
    </row>
    <row r="198" spans="1:12">
      <c r="A198" s="68"/>
      <c r="B198" s="68"/>
      <c r="C198" s="68"/>
      <c r="D198" s="69"/>
      <c r="E198" s="69"/>
      <c r="F198" s="69"/>
      <c r="G198" s="69"/>
      <c r="H198" s="69"/>
      <c r="I198" s="69"/>
      <c r="J198" s="69"/>
      <c r="K198" s="69"/>
      <c r="L198" s="69"/>
    </row>
    <row r="199" spans="1:12">
      <c r="A199" s="68"/>
      <c r="B199" s="68"/>
      <c r="C199" s="68"/>
      <c r="D199" s="69"/>
      <c r="E199" s="69"/>
      <c r="F199" s="69"/>
      <c r="G199" s="69"/>
      <c r="H199" s="69"/>
      <c r="I199" s="69"/>
      <c r="J199" s="69"/>
      <c r="K199" s="69"/>
      <c r="L199" s="69"/>
    </row>
    <row r="200" spans="1:12">
      <c r="A200" s="68"/>
      <c r="B200" s="68"/>
      <c r="C200" s="68"/>
      <c r="D200" s="69"/>
      <c r="E200" s="69"/>
      <c r="F200" s="69"/>
      <c r="G200" s="69"/>
      <c r="H200" s="69"/>
      <c r="I200" s="69"/>
      <c r="J200" s="69"/>
      <c r="K200" s="69"/>
      <c r="L200" s="69"/>
    </row>
    <row r="201" spans="1:12">
      <c r="A201" s="68"/>
      <c r="B201" s="68"/>
      <c r="C201" s="68"/>
      <c r="D201" s="69"/>
      <c r="E201" s="69"/>
      <c r="F201" s="69"/>
      <c r="G201" s="69"/>
      <c r="H201" s="69"/>
      <c r="I201" s="69"/>
      <c r="J201" s="69"/>
      <c r="K201" s="69"/>
      <c r="L201" s="69"/>
    </row>
    <row r="202" spans="1:12">
      <c r="A202" s="68"/>
      <c r="B202" s="68"/>
      <c r="C202" s="68"/>
      <c r="D202" s="69"/>
      <c r="E202" s="69"/>
      <c r="F202" s="69"/>
      <c r="G202" s="69"/>
      <c r="H202" s="69"/>
      <c r="I202" s="69"/>
      <c r="J202" s="69"/>
      <c r="K202" s="69"/>
      <c r="L202" s="69"/>
    </row>
    <row r="203" spans="1:12">
      <c r="A203" s="68"/>
      <c r="B203" s="68"/>
      <c r="C203" s="68"/>
      <c r="D203" s="69"/>
      <c r="E203" s="69"/>
      <c r="F203" s="69"/>
      <c r="G203" s="69"/>
      <c r="H203" s="69"/>
      <c r="I203" s="69"/>
      <c r="J203" s="69"/>
      <c r="K203" s="69"/>
      <c r="L203" s="69"/>
    </row>
    <row r="204" spans="1:12">
      <c r="A204" s="68"/>
      <c r="B204" s="68"/>
      <c r="C204" s="68"/>
      <c r="D204" s="69"/>
      <c r="E204" s="69"/>
      <c r="F204" s="69"/>
      <c r="G204" s="69"/>
      <c r="H204" s="69"/>
      <c r="I204" s="69"/>
      <c r="J204" s="69"/>
      <c r="K204" s="69"/>
      <c r="L204" s="69"/>
    </row>
    <row r="205" spans="1:12">
      <c r="A205" s="68"/>
      <c r="B205" s="68"/>
      <c r="C205" s="68"/>
      <c r="D205" s="69"/>
      <c r="E205" s="69"/>
      <c r="F205" s="69"/>
      <c r="G205" s="69"/>
      <c r="H205" s="69"/>
      <c r="I205" s="69"/>
      <c r="J205" s="69"/>
      <c r="K205" s="69"/>
      <c r="L205" s="69"/>
    </row>
    <row r="206" spans="1:12">
      <c r="A206" s="68"/>
      <c r="B206" s="68"/>
      <c r="C206" s="68"/>
      <c r="D206" s="69"/>
      <c r="E206" s="69"/>
      <c r="F206" s="69"/>
      <c r="G206" s="69"/>
      <c r="H206" s="69"/>
      <c r="I206" s="69"/>
      <c r="J206" s="69"/>
      <c r="K206" s="69"/>
      <c r="L206" s="69"/>
    </row>
    <row r="207" spans="1:12">
      <c r="A207" s="68"/>
      <c r="B207" s="68"/>
      <c r="C207" s="68"/>
      <c r="D207" s="69"/>
      <c r="E207" s="69"/>
      <c r="F207" s="69"/>
      <c r="G207" s="69"/>
      <c r="H207" s="69"/>
      <c r="I207" s="69"/>
      <c r="J207" s="69"/>
      <c r="K207" s="69"/>
      <c r="L207" s="69"/>
    </row>
    <row r="208" spans="1:12">
      <c r="A208" s="68"/>
      <c r="B208" s="68"/>
      <c r="C208" s="68"/>
      <c r="D208" s="69"/>
      <c r="E208" s="69"/>
      <c r="F208" s="69"/>
      <c r="G208" s="69"/>
      <c r="H208" s="69"/>
      <c r="I208" s="69"/>
      <c r="J208" s="69"/>
      <c r="K208" s="69"/>
      <c r="L208" s="69"/>
    </row>
    <row r="209" spans="1:12">
      <c r="A209" s="68"/>
      <c r="B209" s="68"/>
      <c r="C209" s="68"/>
      <c r="D209" s="69"/>
      <c r="E209" s="69"/>
      <c r="F209" s="69"/>
      <c r="G209" s="69"/>
      <c r="H209" s="69"/>
      <c r="I209" s="69"/>
      <c r="J209" s="69"/>
      <c r="K209" s="69"/>
      <c r="L209" s="69"/>
    </row>
    <row r="210" spans="1:12">
      <c r="A210" s="68"/>
      <c r="B210" s="68"/>
      <c r="C210" s="68"/>
      <c r="D210" s="69"/>
      <c r="E210" s="69"/>
      <c r="F210" s="69"/>
      <c r="G210" s="69"/>
      <c r="H210" s="69"/>
      <c r="I210" s="69"/>
      <c r="J210" s="69"/>
      <c r="K210" s="69"/>
      <c r="L210" s="69"/>
    </row>
    <row r="211" spans="1:12">
      <c r="A211" s="68"/>
      <c r="B211" s="68"/>
      <c r="C211" s="68"/>
      <c r="D211" s="69"/>
      <c r="E211" s="69"/>
      <c r="F211" s="69"/>
      <c r="G211" s="69"/>
      <c r="H211" s="69"/>
      <c r="I211" s="69"/>
      <c r="J211" s="69"/>
      <c r="K211" s="69"/>
      <c r="L211" s="69"/>
    </row>
    <row r="212" spans="1:12">
      <c r="A212" s="68"/>
      <c r="B212" s="68"/>
      <c r="C212" s="68"/>
      <c r="D212" s="69"/>
      <c r="E212" s="69"/>
      <c r="F212" s="69"/>
      <c r="G212" s="69"/>
      <c r="H212" s="69"/>
      <c r="I212" s="69"/>
      <c r="J212" s="69"/>
      <c r="K212" s="69"/>
      <c r="L212" s="69"/>
    </row>
    <row r="213" spans="1:12">
      <c r="A213" s="68"/>
      <c r="B213" s="68"/>
      <c r="C213" s="68"/>
      <c r="D213" s="69"/>
      <c r="E213" s="69"/>
      <c r="F213" s="69"/>
      <c r="G213" s="69"/>
      <c r="H213" s="69"/>
      <c r="I213" s="69"/>
      <c r="J213" s="69"/>
      <c r="K213" s="69"/>
      <c r="L213" s="69"/>
    </row>
    <row r="214" spans="1:12">
      <c r="A214" s="68"/>
      <c r="B214" s="68"/>
      <c r="C214" s="68"/>
      <c r="D214" s="69"/>
      <c r="E214" s="69"/>
      <c r="F214" s="69"/>
      <c r="G214" s="69"/>
      <c r="H214" s="69"/>
      <c r="I214" s="69"/>
      <c r="J214" s="69"/>
      <c r="K214" s="69"/>
      <c r="L214" s="69"/>
    </row>
    <row r="215" spans="1:12">
      <c r="A215" s="68"/>
      <c r="B215" s="68"/>
      <c r="C215" s="68"/>
      <c r="D215" s="69"/>
      <c r="E215" s="69"/>
      <c r="F215" s="69"/>
      <c r="G215" s="69"/>
      <c r="H215" s="69"/>
      <c r="I215" s="69"/>
      <c r="J215" s="69"/>
      <c r="K215" s="69"/>
      <c r="L215" s="69"/>
    </row>
    <row r="216" spans="1:12">
      <c r="A216" s="68"/>
      <c r="B216" s="68"/>
      <c r="C216" s="68"/>
      <c r="D216" s="69"/>
      <c r="E216" s="69"/>
      <c r="F216" s="69"/>
      <c r="G216" s="69"/>
      <c r="H216" s="69"/>
      <c r="I216" s="69"/>
      <c r="J216" s="69"/>
      <c r="K216" s="69"/>
      <c r="L216" s="69"/>
    </row>
    <row r="217" spans="1:12">
      <c r="A217" s="68"/>
      <c r="B217" s="68"/>
      <c r="C217" s="68"/>
      <c r="D217" s="69"/>
      <c r="E217" s="69"/>
      <c r="F217" s="69"/>
      <c r="G217" s="69"/>
      <c r="H217" s="69"/>
      <c r="I217" s="69"/>
      <c r="J217" s="69"/>
      <c r="K217" s="69"/>
      <c r="L217" s="69"/>
    </row>
    <row r="218" spans="1:12">
      <c r="A218" s="68"/>
      <c r="B218" s="68"/>
      <c r="C218" s="68"/>
      <c r="D218" s="69"/>
      <c r="E218" s="69"/>
      <c r="F218" s="69"/>
      <c r="G218" s="69"/>
      <c r="H218" s="69"/>
      <c r="I218" s="69"/>
      <c r="J218" s="69"/>
      <c r="K218" s="69"/>
      <c r="L218" s="69"/>
    </row>
    <row r="219" spans="1:12">
      <c r="A219" s="68"/>
      <c r="B219" s="68"/>
      <c r="C219" s="68"/>
      <c r="D219" s="69"/>
      <c r="E219" s="69"/>
      <c r="F219" s="69"/>
      <c r="G219" s="69"/>
      <c r="H219" s="69"/>
      <c r="I219" s="69"/>
      <c r="J219" s="69"/>
      <c r="K219" s="69"/>
      <c r="L219" s="69"/>
    </row>
    <row r="220" spans="1:12">
      <c r="A220" s="68"/>
      <c r="B220" s="68"/>
      <c r="C220" s="68"/>
      <c r="D220" s="69"/>
      <c r="E220" s="69"/>
      <c r="F220" s="69"/>
      <c r="G220" s="69"/>
      <c r="H220" s="69"/>
      <c r="I220" s="69"/>
      <c r="J220" s="69"/>
      <c r="K220" s="69"/>
      <c r="L220" s="69"/>
    </row>
    <row r="221" spans="1:12">
      <c r="A221" s="68"/>
      <c r="B221" s="68"/>
      <c r="C221" s="68"/>
      <c r="D221" s="69"/>
      <c r="E221" s="69"/>
      <c r="F221" s="69"/>
      <c r="G221" s="69"/>
      <c r="H221" s="69"/>
      <c r="I221" s="69"/>
      <c r="J221" s="69"/>
      <c r="K221" s="69"/>
      <c r="L221" s="69"/>
    </row>
    <row r="222" spans="1:12">
      <c r="A222" s="68"/>
      <c r="B222" s="68"/>
      <c r="C222" s="68"/>
      <c r="D222" s="69"/>
      <c r="E222" s="69"/>
      <c r="F222" s="69"/>
      <c r="G222" s="69"/>
      <c r="H222" s="69"/>
      <c r="I222" s="69"/>
      <c r="J222" s="69"/>
      <c r="K222" s="69"/>
      <c r="L222" s="69"/>
    </row>
    <row r="223" spans="1:12">
      <c r="A223" s="68"/>
      <c r="B223" s="68"/>
      <c r="C223" s="68"/>
      <c r="D223" s="69"/>
      <c r="E223" s="69"/>
      <c r="F223" s="69"/>
      <c r="G223" s="69"/>
      <c r="H223" s="69"/>
      <c r="I223" s="69"/>
      <c r="J223" s="69"/>
      <c r="K223" s="69"/>
      <c r="L223" s="69"/>
    </row>
    <row r="224" spans="1:12">
      <c r="A224" s="68"/>
      <c r="B224" s="68"/>
      <c r="C224" s="68"/>
      <c r="D224" s="69"/>
      <c r="E224" s="69"/>
      <c r="F224" s="69"/>
      <c r="G224" s="69"/>
      <c r="H224" s="69"/>
      <c r="I224" s="69"/>
      <c r="J224" s="69"/>
      <c r="K224" s="69"/>
      <c r="L224" s="69"/>
    </row>
    <row r="225" spans="1:12">
      <c r="A225" s="68"/>
      <c r="B225" s="68"/>
      <c r="C225" s="68"/>
      <c r="D225" s="69"/>
      <c r="E225" s="69"/>
      <c r="F225" s="69"/>
      <c r="G225" s="69"/>
      <c r="H225" s="69"/>
      <c r="I225" s="69"/>
      <c r="J225" s="69"/>
      <c r="K225" s="69"/>
      <c r="L225" s="69"/>
    </row>
    <row r="226" spans="1:12">
      <c r="A226" s="68"/>
      <c r="B226" s="68"/>
      <c r="C226" s="68"/>
      <c r="D226" s="69"/>
      <c r="E226" s="69"/>
      <c r="F226" s="69"/>
      <c r="G226" s="69"/>
      <c r="H226" s="69"/>
      <c r="I226" s="69"/>
      <c r="J226" s="69"/>
      <c r="K226" s="69"/>
      <c r="L226" s="69"/>
    </row>
    <row r="227" spans="1:12">
      <c r="A227" s="68"/>
      <c r="B227" s="68"/>
      <c r="C227" s="68"/>
      <c r="D227" s="69"/>
      <c r="E227" s="69"/>
      <c r="F227" s="69"/>
      <c r="G227" s="69"/>
      <c r="H227" s="69"/>
      <c r="I227" s="69"/>
      <c r="J227" s="69"/>
      <c r="K227" s="69"/>
      <c r="L227" s="69"/>
    </row>
    <row r="228" spans="1:12">
      <c r="A228" s="68"/>
      <c r="B228" s="68"/>
      <c r="C228" s="68"/>
      <c r="D228" s="69"/>
      <c r="E228" s="69"/>
      <c r="F228" s="69"/>
      <c r="G228" s="69"/>
      <c r="H228" s="69"/>
      <c r="I228" s="69"/>
      <c r="J228" s="69"/>
      <c r="K228" s="69"/>
      <c r="L228" s="69"/>
    </row>
    <row r="229" spans="1:12">
      <c r="A229" s="68"/>
      <c r="B229" s="68"/>
      <c r="C229" s="68"/>
      <c r="D229" s="69"/>
      <c r="E229" s="69"/>
      <c r="F229" s="69"/>
      <c r="G229" s="69"/>
      <c r="H229" s="69"/>
      <c r="I229" s="69"/>
      <c r="J229" s="69"/>
      <c r="K229" s="69"/>
      <c r="L229" s="69"/>
    </row>
    <row r="230" spans="1:12">
      <c r="A230" s="68"/>
      <c r="B230" s="68"/>
      <c r="C230" s="68"/>
      <c r="D230" s="69"/>
      <c r="E230" s="69"/>
      <c r="F230" s="69"/>
      <c r="G230" s="69"/>
      <c r="H230" s="69"/>
      <c r="I230" s="69"/>
      <c r="J230" s="69"/>
      <c r="K230" s="69"/>
      <c r="L230" s="69"/>
    </row>
    <row r="231" spans="1:12">
      <c r="A231" s="68"/>
      <c r="B231" s="68"/>
      <c r="C231" s="68"/>
      <c r="D231" s="69"/>
      <c r="E231" s="69"/>
      <c r="F231" s="69"/>
      <c r="G231" s="69"/>
      <c r="H231" s="69"/>
      <c r="I231" s="69"/>
      <c r="J231" s="69"/>
      <c r="K231" s="69"/>
      <c r="L231" s="69"/>
    </row>
    <row r="232" spans="1:12">
      <c r="A232" s="68"/>
      <c r="B232" s="68"/>
      <c r="C232" s="68"/>
      <c r="D232" s="69"/>
      <c r="E232" s="69"/>
      <c r="F232" s="69"/>
      <c r="G232" s="69"/>
      <c r="H232" s="69"/>
      <c r="I232" s="69"/>
      <c r="J232" s="69"/>
      <c r="K232" s="69"/>
      <c r="L232" s="69"/>
    </row>
    <row r="233" spans="1:12">
      <c r="A233" s="68"/>
      <c r="B233" s="68"/>
      <c r="C233" s="68"/>
      <c r="D233" s="69"/>
      <c r="E233" s="69"/>
      <c r="F233" s="69"/>
      <c r="G233" s="69"/>
      <c r="H233" s="69"/>
      <c r="I233" s="69"/>
      <c r="J233" s="69"/>
      <c r="K233" s="69"/>
      <c r="L233" s="69"/>
    </row>
    <row r="234" spans="1:12">
      <c r="A234" s="68"/>
      <c r="B234" s="68"/>
      <c r="C234" s="68"/>
      <c r="D234" s="69"/>
      <c r="E234" s="69"/>
      <c r="F234" s="69"/>
      <c r="G234" s="69"/>
      <c r="H234" s="69"/>
      <c r="I234" s="69"/>
      <c r="J234" s="69"/>
      <c r="K234" s="69"/>
      <c r="L234" s="69"/>
    </row>
    <row r="235" spans="1:12">
      <c r="A235" s="68"/>
      <c r="B235" s="68"/>
      <c r="C235" s="68"/>
      <c r="D235" s="69"/>
      <c r="E235" s="69"/>
      <c r="F235" s="69"/>
      <c r="G235" s="69"/>
      <c r="H235" s="69"/>
      <c r="I235" s="69"/>
      <c r="J235" s="69"/>
      <c r="K235" s="69"/>
      <c r="L235" s="69"/>
    </row>
    <row r="236" spans="1:12">
      <c r="A236" s="68"/>
      <c r="B236" s="68"/>
      <c r="C236" s="68"/>
      <c r="D236" s="69"/>
      <c r="E236" s="69"/>
      <c r="F236" s="69"/>
      <c r="G236" s="69"/>
      <c r="H236" s="69"/>
      <c r="I236" s="69"/>
      <c r="J236" s="69"/>
      <c r="K236" s="69"/>
      <c r="L236" s="69"/>
    </row>
    <row r="237" spans="1:12">
      <c r="A237" s="68"/>
      <c r="B237" s="68"/>
      <c r="C237" s="68"/>
      <c r="D237" s="69"/>
      <c r="E237" s="69"/>
      <c r="F237" s="69"/>
      <c r="G237" s="69"/>
      <c r="H237" s="69"/>
      <c r="I237" s="69"/>
      <c r="J237" s="69"/>
      <c r="K237" s="69"/>
      <c r="L237" s="69"/>
    </row>
    <row r="238" spans="1:12">
      <c r="A238" s="68"/>
      <c r="B238" s="68"/>
      <c r="C238" s="68"/>
      <c r="D238" s="69"/>
      <c r="E238" s="69"/>
      <c r="F238" s="69"/>
      <c r="G238" s="69"/>
      <c r="H238" s="69"/>
      <c r="I238" s="69"/>
      <c r="J238" s="69"/>
      <c r="K238" s="69"/>
      <c r="L238" s="69"/>
    </row>
    <row r="239" spans="1:12">
      <c r="A239" s="68"/>
      <c r="B239" s="68"/>
      <c r="C239" s="68"/>
      <c r="D239" s="69"/>
      <c r="E239" s="69"/>
      <c r="F239" s="69"/>
      <c r="G239" s="69"/>
      <c r="H239" s="69"/>
      <c r="I239" s="69"/>
      <c r="J239" s="69"/>
      <c r="K239" s="69"/>
      <c r="L239" s="69"/>
    </row>
    <row r="240" spans="1:12">
      <c r="A240" s="68"/>
      <c r="B240" s="68"/>
      <c r="C240" s="68"/>
      <c r="D240" s="69"/>
      <c r="E240" s="69"/>
      <c r="F240" s="69"/>
      <c r="G240" s="69"/>
      <c r="H240" s="69"/>
      <c r="I240" s="69"/>
      <c r="J240" s="69"/>
      <c r="K240" s="69"/>
      <c r="L240" s="69"/>
    </row>
    <row r="241" spans="1:12">
      <c r="A241" s="68"/>
      <c r="B241" s="68"/>
      <c r="C241" s="68"/>
      <c r="D241" s="69"/>
      <c r="E241" s="69"/>
      <c r="F241" s="69"/>
      <c r="G241" s="69"/>
      <c r="H241" s="69"/>
      <c r="I241" s="69"/>
      <c r="J241" s="69"/>
      <c r="K241" s="69"/>
      <c r="L241" s="69"/>
    </row>
    <row r="242" spans="1:12">
      <c r="A242" s="68"/>
      <c r="B242" s="68"/>
      <c r="C242" s="68"/>
      <c r="D242" s="69"/>
      <c r="E242" s="69"/>
      <c r="F242" s="69"/>
      <c r="G242" s="69"/>
      <c r="H242" s="69"/>
      <c r="I242" s="69"/>
      <c r="J242" s="69"/>
      <c r="K242" s="69"/>
      <c r="L242" s="69"/>
    </row>
    <row r="243" spans="1:12">
      <c r="A243" s="68"/>
      <c r="B243" s="68"/>
      <c r="C243" s="68"/>
      <c r="D243" s="69"/>
      <c r="E243" s="69"/>
      <c r="F243" s="69"/>
      <c r="G243" s="69"/>
      <c r="H243" s="69"/>
      <c r="I243" s="69"/>
      <c r="J243" s="69"/>
      <c r="K243" s="69"/>
      <c r="L243" s="69"/>
    </row>
    <row r="244" spans="1:12">
      <c r="A244" s="68"/>
      <c r="B244" s="68"/>
      <c r="C244" s="68"/>
      <c r="D244" s="69"/>
      <c r="E244" s="69"/>
      <c r="F244" s="69"/>
      <c r="G244" s="69"/>
      <c r="H244" s="69"/>
      <c r="I244" s="69"/>
      <c r="J244" s="69"/>
      <c r="K244" s="69"/>
      <c r="L244" s="69"/>
    </row>
    <row r="245" spans="1:12">
      <c r="A245" s="68"/>
      <c r="B245" s="68"/>
      <c r="C245" s="68"/>
      <c r="D245" s="69"/>
      <c r="E245" s="69"/>
      <c r="F245" s="69"/>
      <c r="G245" s="69"/>
      <c r="H245" s="69"/>
      <c r="I245" s="69"/>
      <c r="J245" s="69"/>
      <c r="K245" s="69"/>
      <c r="L245" s="69"/>
    </row>
    <row r="246" spans="1:12">
      <c r="A246" s="68"/>
      <c r="B246" s="68"/>
      <c r="C246" s="68"/>
      <c r="D246" s="69"/>
      <c r="E246" s="69"/>
      <c r="F246" s="69"/>
      <c r="G246" s="69"/>
      <c r="H246" s="69"/>
      <c r="I246" s="69"/>
      <c r="J246" s="69"/>
      <c r="K246" s="69"/>
      <c r="L246" s="69"/>
    </row>
    <row r="247" spans="1:12">
      <c r="A247" s="68"/>
      <c r="B247" s="68"/>
      <c r="C247" s="68"/>
      <c r="D247" s="69"/>
      <c r="E247" s="69"/>
      <c r="F247" s="69"/>
      <c r="G247" s="69"/>
      <c r="H247" s="69"/>
      <c r="I247" s="69"/>
      <c r="J247" s="69"/>
      <c r="K247" s="69"/>
      <c r="L247" s="69"/>
    </row>
    <row r="248" spans="1:12">
      <c r="A248" s="68"/>
      <c r="B248" s="68"/>
      <c r="C248" s="68"/>
      <c r="D248" s="69"/>
      <c r="E248" s="69"/>
      <c r="F248" s="69"/>
      <c r="G248" s="69"/>
      <c r="H248" s="69"/>
      <c r="I248" s="69"/>
      <c r="J248" s="69"/>
      <c r="K248" s="69"/>
      <c r="L248" s="69"/>
    </row>
    <row r="249" spans="1:12">
      <c r="A249" s="68"/>
      <c r="B249" s="68"/>
      <c r="C249" s="68"/>
      <c r="D249" s="69"/>
      <c r="E249" s="69"/>
      <c r="F249" s="69"/>
      <c r="G249" s="69"/>
      <c r="H249" s="69"/>
      <c r="I249" s="69"/>
      <c r="J249" s="69"/>
      <c r="K249" s="69"/>
      <c r="L249" s="69"/>
    </row>
    <row r="250" spans="1:12">
      <c r="A250" s="68"/>
      <c r="B250" s="68"/>
      <c r="C250" s="68"/>
      <c r="D250" s="69"/>
      <c r="E250" s="69"/>
      <c r="F250" s="69"/>
      <c r="G250" s="69"/>
      <c r="H250" s="69"/>
      <c r="I250" s="69"/>
      <c r="J250" s="69"/>
      <c r="K250" s="69"/>
      <c r="L250" s="69"/>
    </row>
    <row r="251" spans="1:12">
      <c r="A251" s="68"/>
      <c r="B251" s="68"/>
      <c r="C251" s="68"/>
      <c r="D251" s="69"/>
      <c r="E251" s="69"/>
      <c r="F251" s="69"/>
      <c r="G251" s="69"/>
      <c r="H251" s="69"/>
      <c r="I251" s="69"/>
      <c r="J251" s="69"/>
      <c r="K251" s="69"/>
      <c r="L251" s="69"/>
    </row>
    <row r="252" spans="1:12">
      <c r="A252" s="68"/>
      <c r="B252" s="68"/>
      <c r="C252" s="68"/>
      <c r="D252" s="69"/>
      <c r="E252" s="69"/>
      <c r="F252" s="69"/>
      <c r="G252" s="69"/>
      <c r="H252" s="69"/>
      <c r="I252" s="69"/>
      <c r="J252" s="69"/>
      <c r="K252" s="69"/>
      <c r="L252" s="69"/>
    </row>
    <row r="253" spans="1:12">
      <c r="A253" s="68"/>
      <c r="B253" s="68"/>
      <c r="C253" s="68"/>
      <c r="D253" s="69"/>
      <c r="E253" s="69"/>
      <c r="F253" s="69"/>
      <c r="G253" s="69"/>
      <c r="H253" s="69"/>
      <c r="I253" s="69"/>
      <c r="J253" s="69"/>
      <c r="K253" s="69"/>
      <c r="L253" s="69"/>
    </row>
    <row r="254" spans="1:12">
      <c r="A254" s="68"/>
      <c r="B254" s="68"/>
      <c r="C254" s="68"/>
      <c r="D254" s="69"/>
      <c r="E254" s="69"/>
      <c r="F254" s="69"/>
      <c r="G254" s="69"/>
      <c r="H254" s="69"/>
      <c r="I254" s="69"/>
      <c r="J254" s="69"/>
      <c r="K254" s="69"/>
      <c r="L254" s="69"/>
    </row>
    <row r="255" spans="1:12">
      <c r="A255" s="68"/>
      <c r="B255" s="68"/>
      <c r="C255" s="68"/>
      <c r="D255" s="69"/>
      <c r="E255" s="69"/>
      <c r="F255" s="69"/>
      <c r="G255" s="69"/>
      <c r="H255" s="69"/>
      <c r="I255" s="69"/>
      <c r="J255" s="69"/>
      <c r="K255" s="69"/>
      <c r="L255" s="69"/>
    </row>
    <row r="256" spans="1:12">
      <c r="A256" s="68"/>
      <c r="B256" s="68"/>
      <c r="C256" s="68"/>
      <c r="D256" s="69"/>
      <c r="E256" s="69"/>
      <c r="F256" s="69"/>
      <c r="G256" s="69"/>
      <c r="H256" s="69"/>
      <c r="I256" s="69"/>
      <c r="J256" s="69"/>
      <c r="K256" s="69"/>
      <c r="L256" s="69"/>
    </row>
    <row r="257" spans="1:12">
      <c r="A257" s="68"/>
      <c r="B257" s="68"/>
      <c r="C257" s="68"/>
      <c r="D257" s="69"/>
      <c r="E257" s="69"/>
      <c r="F257" s="69"/>
      <c r="G257" s="69"/>
      <c r="H257" s="69"/>
      <c r="I257" s="69"/>
      <c r="J257" s="69"/>
      <c r="K257" s="69"/>
      <c r="L257" s="69"/>
    </row>
    <row r="258" spans="1:12">
      <c r="A258" s="68"/>
      <c r="B258" s="68"/>
      <c r="C258" s="68"/>
      <c r="D258" s="69"/>
      <c r="E258" s="69"/>
      <c r="F258" s="69"/>
      <c r="G258" s="69"/>
      <c r="H258" s="69"/>
      <c r="I258" s="69"/>
      <c r="J258" s="69"/>
      <c r="K258" s="69"/>
      <c r="L258" s="69"/>
    </row>
    <row r="259" spans="1:12">
      <c r="A259" s="68"/>
      <c r="B259" s="68"/>
      <c r="C259" s="68"/>
      <c r="D259" s="69"/>
      <c r="E259" s="69"/>
      <c r="F259" s="69"/>
      <c r="G259" s="69"/>
      <c r="H259" s="69"/>
      <c r="I259" s="69"/>
      <c r="J259" s="69"/>
      <c r="K259" s="69"/>
      <c r="L259" s="69"/>
    </row>
    <row r="260" spans="1:12">
      <c r="A260" s="68"/>
      <c r="B260" s="68"/>
      <c r="C260" s="68"/>
      <c r="D260" s="69"/>
      <c r="E260" s="69"/>
      <c r="F260" s="69"/>
      <c r="G260" s="69"/>
      <c r="H260" s="69"/>
      <c r="I260" s="69"/>
      <c r="J260" s="69"/>
      <c r="K260" s="69"/>
      <c r="L260" s="69"/>
    </row>
    <row r="261" spans="1:12">
      <c r="A261" s="68"/>
      <c r="B261" s="68"/>
      <c r="C261" s="68"/>
      <c r="D261" s="69"/>
      <c r="E261" s="69"/>
      <c r="F261" s="69"/>
      <c r="G261" s="69"/>
      <c r="H261" s="69"/>
      <c r="I261" s="69"/>
      <c r="J261" s="69"/>
      <c r="K261" s="69"/>
      <c r="L261" s="69"/>
    </row>
    <row r="262" spans="1:12">
      <c r="A262" s="68"/>
      <c r="B262" s="68"/>
      <c r="C262" s="68"/>
      <c r="D262" s="69"/>
      <c r="E262" s="69"/>
      <c r="F262" s="69"/>
      <c r="G262" s="69"/>
      <c r="H262" s="69"/>
      <c r="I262" s="69"/>
      <c r="J262" s="69"/>
      <c r="K262" s="69"/>
      <c r="L262" s="69"/>
    </row>
    <row r="263" spans="1:12">
      <c r="A263" s="68"/>
      <c r="B263" s="68"/>
      <c r="C263" s="68"/>
      <c r="D263" s="69"/>
      <c r="E263" s="69"/>
      <c r="F263" s="69"/>
      <c r="G263" s="69"/>
      <c r="H263" s="69"/>
      <c r="I263" s="69"/>
      <c r="J263" s="69"/>
      <c r="K263" s="69"/>
      <c r="L263" s="69"/>
    </row>
    <row r="264" spans="1:12">
      <c r="A264" s="68"/>
      <c r="B264" s="68"/>
      <c r="C264" s="68"/>
      <c r="D264" s="69"/>
      <c r="E264" s="69"/>
      <c r="F264" s="69"/>
      <c r="G264" s="69"/>
      <c r="H264" s="69"/>
      <c r="I264" s="69"/>
      <c r="J264" s="69"/>
      <c r="K264" s="69"/>
      <c r="L264" s="69"/>
    </row>
    <row r="265" spans="1:12">
      <c r="A265" s="68"/>
      <c r="B265" s="68"/>
      <c r="C265" s="68"/>
      <c r="D265" s="69"/>
      <c r="E265" s="69"/>
      <c r="F265" s="69"/>
      <c r="G265" s="69"/>
      <c r="H265" s="69"/>
      <c r="I265" s="69"/>
      <c r="J265" s="69"/>
      <c r="K265" s="69"/>
      <c r="L265" s="69"/>
    </row>
    <row r="266" spans="1:12">
      <c r="A266" s="68"/>
      <c r="B266" s="68"/>
      <c r="C266" s="68"/>
      <c r="D266" s="69"/>
      <c r="E266" s="69"/>
      <c r="F266" s="69"/>
      <c r="G266" s="69"/>
      <c r="H266" s="69"/>
      <c r="I266" s="69"/>
      <c r="J266" s="69"/>
      <c r="K266" s="69"/>
      <c r="L266" s="69"/>
    </row>
    <row r="267" spans="1:12">
      <c r="A267" s="68"/>
      <c r="B267" s="68"/>
      <c r="C267" s="68"/>
      <c r="D267" s="69"/>
      <c r="E267" s="69"/>
      <c r="F267" s="69"/>
      <c r="G267" s="69"/>
      <c r="H267" s="69"/>
      <c r="I267" s="69"/>
      <c r="J267" s="69"/>
      <c r="K267" s="69"/>
      <c r="L267" s="69"/>
    </row>
    <row r="268" spans="1:12">
      <c r="A268" s="68"/>
      <c r="B268" s="68"/>
      <c r="C268" s="68"/>
      <c r="D268" s="69"/>
      <c r="E268" s="69"/>
      <c r="F268" s="69"/>
      <c r="G268" s="69"/>
      <c r="H268" s="69"/>
      <c r="I268" s="69"/>
      <c r="J268" s="69"/>
      <c r="K268" s="69"/>
      <c r="L268" s="69"/>
    </row>
    <row r="269" spans="1:12">
      <c r="A269" s="68"/>
      <c r="B269" s="68"/>
      <c r="C269" s="68"/>
      <c r="D269" s="69"/>
      <c r="E269" s="69"/>
      <c r="F269" s="69"/>
      <c r="G269" s="69"/>
      <c r="H269" s="69"/>
      <c r="I269" s="69"/>
      <c r="J269" s="69"/>
      <c r="K269" s="69"/>
      <c r="L269" s="69"/>
    </row>
    <row r="270" spans="1:12">
      <c r="A270" s="68"/>
      <c r="B270" s="68"/>
      <c r="C270" s="68"/>
      <c r="D270" s="69"/>
      <c r="E270" s="69"/>
      <c r="F270" s="69"/>
      <c r="G270" s="69"/>
      <c r="H270" s="69"/>
      <c r="I270" s="69"/>
      <c r="J270" s="69"/>
      <c r="K270" s="69"/>
      <c r="L270" s="69"/>
    </row>
    <row r="271" spans="1:12">
      <c r="A271" s="68"/>
      <c r="B271" s="68"/>
      <c r="C271" s="68"/>
      <c r="D271" s="69"/>
      <c r="E271" s="69"/>
      <c r="F271" s="69"/>
      <c r="G271" s="69"/>
      <c r="H271" s="69"/>
      <c r="I271" s="69"/>
      <c r="J271" s="69"/>
      <c r="K271" s="69"/>
      <c r="L271" s="69"/>
    </row>
    <row r="272" spans="1:12">
      <c r="A272" s="68"/>
      <c r="B272" s="68"/>
      <c r="C272" s="68"/>
      <c r="D272" s="69"/>
      <c r="E272" s="69"/>
      <c r="F272" s="69"/>
      <c r="G272" s="69"/>
      <c r="H272" s="69"/>
      <c r="I272" s="69"/>
      <c r="J272" s="69"/>
      <c r="K272" s="69"/>
      <c r="L272" s="69"/>
    </row>
    <row r="273" spans="1:12">
      <c r="A273" s="68"/>
      <c r="B273" s="68"/>
      <c r="C273" s="68"/>
      <c r="D273" s="69"/>
      <c r="E273" s="69"/>
      <c r="F273" s="69"/>
      <c r="G273" s="69"/>
      <c r="H273" s="69"/>
      <c r="I273" s="69"/>
      <c r="J273" s="69"/>
      <c r="K273" s="69"/>
      <c r="L273" s="69"/>
    </row>
    <row r="274" spans="1:12">
      <c r="A274" s="68"/>
      <c r="B274" s="68"/>
      <c r="C274" s="68"/>
      <c r="D274" s="69"/>
      <c r="E274" s="69"/>
      <c r="F274" s="69"/>
      <c r="G274" s="69"/>
      <c r="H274" s="69"/>
      <c r="I274" s="69"/>
      <c r="J274" s="69"/>
      <c r="K274" s="69"/>
      <c r="L274" s="69"/>
    </row>
    <row r="275" spans="1:12">
      <c r="A275" s="68"/>
      <c r="B275" s="68"/>
      <c r="C275" s="68"/>
      <c r="D275" s="69"/>
      <c r="E275" s="69"/>
      <c r="F275" s="69"/>
      <c r="G275" s="69"/>
      <c r="H275" s="69"/>
      <c r="I275" s="69"/>
      <c r="J275" s="69"/>
      <c r="K275" s="69"/>
      <c r="L275" s="69"/>
    </row>
    <row r="276" spans="1:12">
      <c r="A276" s="68"/>
      <c r="B276" s="68"/>
      <c r="C276" s="68"/>
      <c r="D276" s="69"/>
      <c r="E276" s="69"/>
      <c r="F276" s="69"/>
      <c r="G276" s="69"/>
      <c r="H276" s="69"/>
      <c r="I276" s="69"/>
      <c r="J276" s="69"/>
      <c r="K276" s="69"/>
      <c r="L276" s="69"/>
    </row>
    <row r="277" spans="1:12">
      <c r="A277" s="68"/>
      <c r="B277" s="68"/>
      <c r="C277" s="68"/>
      <c r="D277" s="69"/>
      <c r="E277" s="69"/>
      <c r="F277" s="69"/>
      <c r="G277" s="69"/>
      <c r="H277" s="69"/>
      <c r="I277" s="69"/>
      <c r="J277" s="69"/>
      <c r="K277" s="69"/>
      <c r="L277" s="69"/>
    </row>
    <row r="278" spans="1:12">
      <c r="A278" s="68"/>
      <c r="B278" s="68"/>
      <c r="C278" s="68"/>
      <c r="D278" s="69"/>
      <c r="E278" s="69"/>
      <c r="F278" s="69"/>
      <c r="G278" s="69"/>
      <c r="H278" s="69"/>
      <c r="I278" s="69"/>
      <c r="J278" s="69"/>
      <c r="K278" s="69"/>
      <c r="L278" s="69"/>
    </row>
    <row r="279" spans="1:12">
      <c r="A279" s="68"/>
      <c r="B279" s="68"/>
      <c r="C279" s="68"/>
      <c r="D279" s="69"/>
      <c r="E279" s="69"/>
      <c r="F279" s="69"/>
      <c r="G279" s="69"/>
      <c r="H279" s="69"/>
      <c r="I279" s="69"/>
      <c r="J279" s="69"/>
      <c r="K279" s="69"/>
      <c r="L279" s="69"/>
    </row>
    <row r="280" spans="1:12">
      <c r="A280" s="68"/>
      <c r="B280" s="68"/>
      <c r="C280" s="68"/>
      <c r="D280" s="69"/>
      <c r="E280" s="69"/>
      <c r="F280" s="69"/>
      <c r="G280" s="69"/>
      <c r="H280" s="69"/>
      <c r="I280" s="69"/>
      <c r="J280" s="69"/>
      <c r="K280" s="69"/>
      <c r="L280" s="69"/>
    </row>
    <row r="281" spans="1:12">
      <c r="A281" s="68"/>
      <c r="B281" s="68"/>
      <c r="C281" s="68"/>
      <c r="D281" s="69"/>
      <c r="E281" s="69"/>
      <c r="F281" s="69"/>
      <c r="G281" s="69"/>
      <c r="H281" s="69"/>
      <c r="I281" s="69"/>
      <c r="J281" s="69"/>
      <c r="K281" s="69"/>
      <c r="L281" s="69"/>
    </row>
    <row r="282" spans="1:12">
      <c r="A282" s="68"/>
      <c r="B282" s="68"/>
      <c r="C282" s="68"/>
      <c r="D282" s="69"/>
      <c r="E282" s="69"/>
      <c r="F282" s="69"/>
      <c r="G282" s="69"/>
      <c r="H282" s="69"/>
      <c r="I282" s="69"/>
      <c r="J282" s="69"/>
      <c r="K282" s="69"/>
      <c r="L282" s="69"/>
    </row>
    <row r="283" spans="1:12">
      <c r="A283" s="68"/>
      <c r="B283" s="68"/>
      <c r="C283" s="68"/>
      <c r="D283" s="69"/>
      <c r="E283" s="69"/>
      <c r="F283" s="69"/>
      <c r="G283" s="69"/>
      <c r="H283" s="69"/>
      <c r="I283" s="69"/>
      <c r="J283" s="69"/>
      <c r="K283" s="69"/>
      <c r="L283" s="69"/>
    </row>
    <row r="284" spans="1:12">
      <c r="A284" s="68"/>
      <c r="B284" s="68"/>
      <c r="C284" s="68"/>
      <c r="D284" s="69"/>
      <c r="E284" s="69"/>
      <c r="F284" s="69"/>
      <c r="G284" s="69"/>
      <c r="H284" s="69"/>
      <c r="I284" s="69"/>
      <c r="J284" s="69"/>
      <c r="K284" s="69"/>
      <c r="L284" s="69"/>
    </row>
    <row r="285" spans="1:12">
      <c r="A285" s="68"/>
      <c r="B285" s="68"/>
      <c r="C285" s="68"/>
      <c r="D285" s="69"/>
      <c r="E285" s="69"/>
      <c r="F285" s="69"/>
      <c r="G285" s="69"/>
      <c r="H285" s="69"/>
      <c r="I285" s="69"/>
      <c r="J285" s="69"/>
      <c r="K285" s="69"/>
      <c r="L285" s="69"/>
    </row>
    <row r="286" spans="1:12">
      <c r="A286" s="68"/>
      <c r="B286" s="68"/>
      <c r="C286" s="68"/>
      <c r="D286" s="69"/>
      <c r="E286" s="69"/>
      <c r="F286" s="69"/>
      <c r="G286" s="69"/>
      <c r="H286" s="69"/>
      <c r="I286" s="69"/>
      <c r="J286" s="69"/>
      <c r="K286" s="69"/>
      <c r="L286" s="69"/>
    </row>
    <row r="287" spans="1:12">
      <c r="A287" s="68"/>
      <c r="B287" s="68"/>
      <c r="C287" s="68"/>
      <c r="D287" s="69"/>
      <c r="E287" s="69"/>
      <c r="F287" s="69"/>
      <c r="G287" s="69"/>
      <c r="H287" s="69"/>
      <c r="I287" s="69"/>
      <c r="J287" s="69"/>
      <c r="K287" s="69"/>
      <c r="L287" s="69"/>
    </row>
    <row r="288" spans="1:12">
      <c r="A288" s="68"/>
      <c r="B288" s="68"/>
      <c r="C288" s="68"/>
      <c r="D288" s="69"/>
      <c r="E288" s="69"/>
      <c r="F288" s="69"/>
      <c r="G288" s="69"/>
      <c r="H288" s="69"/>
      <c r="I288" s="69"/>
      <c r="J288" s="69"/>
      <c r="K288" s="69"/>
      <c r="L288" s="69"/>
    </row>
    <row r="289" spans="1:12">
      <c r="A289" s="68"/>
      <c r="B289" s="68"/>
      <c r="C289" s="68"/>
      <c r="D289" s="69"/>
      <c r="E289" s="69"/>
      <c r="F289" s="69"/>
      <c r="G289" s="69"/>
      <c r="H289" s="69"/>
      <c r="I289" s="69"/>
      <c r="J289" s="69"/>
      <c r="K289" s="69"/>
      <c r="L289" s="69"/>
    </row>
    <row r="290" spans="1:12">
      <c r="A290" s="68"/>
      <c r="B290" s="68"/>
      <c r="C290" s="68"/>
      <c r="D290" s="69"/>
      <c r="E290" s="69"/>
      <c r="F290" s="69"/>
      <c r="G290" s="69"/>
      <c r="H290" s="69"/>
      <c r="I290" s="69"/>
      <c r="J290" s="69"/>
      <c r="K290" s="69"/>
      <c r="L290" s="69"/>
    </row>
    <row r="291" spans="1:12">
      <c r="A291" s="68"/>
      <c r="B291" s="68"/>
      <c r="C291" s="68"/>
      <c r="D291" s="69"/>
      <c r="E291" s="69"/>
      <c r="F291" s="69"/>
      <c r="G291" s="69"/>
      <c r="H291" s="69"/>
      <c r="I291" s="69"/>
      <c r="J291" s="69"/>
      <c r="K291" s="69"/>
      <c r="L291" s="69"/>
    </row>
    <row r="292" spans="1:12">
      <c r="A292" s="68"/>
      <c r="B292" s="68"/>
      <c r="C292" s="68"/>
      <c r="D292" s="69"/>
      <c r="E292" s="69"/>
      <c r="F292" s="69"/>
      <c r="G292" s="69"/>
      <c r="H292" s="69"/>
      <c r="I292" s="69"/>
      <c r="J292" s="69"/>
      <c r="K292" s="69"/>
      <c r="L292" s="69"/>
    </row>
    <row r="293" spans="1:12">
      <c r="A293" s="68"/>
      <c r="B293" s="68"/>
      <c r="C293" s="68"/>
      <c r="D293" s="69"/>
      <c r="E293" s="69"/>
      <c r="F293" s="69"/>
      <c r="G293" s="69"/>
      <c r="H293" s="69"/>
      <c r="I293" s="69"/>
      <c r="J293" s="69"/>
      <c r="K293" s="69"/>
      <c r="L293" s="69"/>
    </row>
    <row r="294" spans="1:12">
      <c r="A294" s="68"/>
      <c r="B294" s="68"/>
      <c r="C294" s="68"/>
      <c r="D294" s="69"/>
      <c r="E294" s="69"/>
      <c r="F294" s="69"/>
      <c r="G294" s="69"/>
      <c r="H294" s="69"/>
      <c r="I294" s="69"/>
      <c r="J294" s="69"/>
      <c r="K294" s="69"/>
      <c r="L294" s="69"/>
    </row>
    <row r="295" spans="1:12">
      <c r="A295" s="68"/>
      <c r="B295" s="68"/>
      <c r="C295" s="68"/>
      <c r="D295" s="69"/>
      <c r="E295" s="69"/>
      <c r="F295" s="69"/>
      <c r="G295" s="69"/>
      <c r="H295" s="69"/>
      <c r="I295" s="69"/>
      <c r="J295" s="69"/>
      <c r="K295" s="69"/>
      <c r="L295" s="69"/>
    </row>
    <row r="296" spans="1:12">
      <c r="A296" s="68"/>
      <c r="B296" s="68"/>
      <c r="C296" s="68"/>
      <c r="D296" s="69"/>
      <c r="E296" s="69"/>
      <c r="F296" s="69"/>
      <c r="G296" s="69"/>
      <c r="H296" s="69"/>
      <c r="I296" s="69"/>
      <c r="J296" s="69"/>
      <c r="K296" s="69"/>
      <c r="L296" s="69"/>
    </row>
    <row r="297" spans="1:12">
      <c r="A297" s="68"/>
      <c r="B297" s="68"/>
      <c r="C297" s="68"/>
      <c r="D297" s="69"/>
      <c r="E297" s="69"/>
      <c r="F297" s="69"/>
      <c r="G297" s="69"/>
      <c r="H297" s="69"/>
      <c r="I297" s="69"/>
      <c r="J297" s="69"/>
      <c r="K297" s="69"/>
      <c r="L297" s="69"/>
    </row>
    <row r="298" spans="1:12">
      <c r="A298" s="68"/>
      <c r="B298" s="68"/>
      <c r="C298" s="68"/>
      <c r="D298" s="69"/>
      <c r="E298" s="69"/>
      <c r="F298" s="69"/>
      <c r="G298" s="69"/>
      <c r="H298" s="69"/>
      <c r="I298" s="69"/>
      <c r="J298" s="69"/>
      <c r="K298" s="69"/>
      <c r="L298" s="69"/>
    </row>
    <row r="299" spans="1:12">
      <c r="A299" s="68"/>
      <c r="B299" s="68"/>
      <c r="C299" s="68"/>
      <c r="D299" s="69"/>
      <c r="E299" s="69"/>
      <c r="F299" s="69"/>
      <c r="G299" s="69"/>
      <c r="H299" s="69"/>
      <c r="I299" s="69"/>
      <c r="J299" s="69"/>
      <c r="K299" s="69"/>
      <c r="L299" s="69"/>
    </row>
    <row r="300" spans="1:12">
      <c r="A300" s="68"/>
      <c r="B300" s="68"/>
      <c r="C300" s="68"/>
      <c r="D300" s="69"/>
      <c r="E300" s="69"/>
      <c r="F300" s="69"/>
      <c r="G300" s="69"/>
      <c r="H300" s="69"/>
      <c r="I300" s="69"/>
      <c r="J300" s="69"/>
      <c r="K300" s="69"/>
      <c r="L300" s="69"/>
    </row>
    <row r="301" spans="1:12">
      <c r="A301" s="68"/>
      <c r="B301" s="68"/>
      <c r="C301" s="68"/>
      <c r="D301" s="69"/>
      <c r="E301" s="69"/>
      <c r="F301" s="69"/>
      <c r="G301" s="69"/>
      <c r="H301" s="69"/>
      <c r="I301" s="69"/>
      <c r="J301" s="69"/>
      <c r="K301" s="69"/>
      <c r="L301" s="69"/>
    </row>
    <row r="302" spans="1:12">
      <c r="A302" s="68"/>
      <c r="B302" s="68"/>
      <c r="C302" s="68"/>
      <c r="D302" s="69"/>
      <c r="E302" s="69"/>
      <c r="F302" s="69"/>
      <c r="G302" s="69"/>
      <c r="H302" s="69"/>
      <c r="I302" s="69"/>
      <c r="J302" s="69"/>
      <c r="K302" s="69"/>
      <c r="L302" s="69"/>
    </row>
    <row r="303" spans="1:12">
      <c r="A303" s="68"/>
      <c r="B303" s="68"/>
      <c r="C303" s="68"/>
      <c r="D303" s="69"/>
      <c r="E303" s="69"/>
      <c r="F303" s="69"/>
      <c r="G303" s="69"/>
      <c r="H303" s="69"/>
      <c r="I303" s="69"/>
      <c r="J303" s="69"/>
      <c r="K303" s="69"/>
      <c r="L303" s="69"/>
    </row>
    <row r="304" spans="1:12">
      <c r="A304" s="68"/>
      <c r="B304" s="68"/>
      <c r="C304" s="68"/>
      <c r="D304" s="69"/>
      <c r="E304" s="69"/>
      <c r="F304" s="69"/>
      <c r="G304" s="69"/>
      <c r="H304" s="69"/>
      <c r="I304" s="69"/>
      <c r="J304" s="69"/>
      <c r="K304" s="69"/>
      <c r="L304" s="69"/>
    </row>
    <row r="305" spans="1:12">
      <c r="A305" s="68"/>
      <c r="B305" s="68"/>
      <c r="C305" s="68"/>
      <c r="D305" s="69"/>
      <c r="E305" s="69"/>
      <c r="F305" s="69"/>
      <c r="G305" s="69"/>
      <c r="H305" s="69"/>
      <c r="I305" s="69"/>
      <c r="J305" s="69"/>
      <c r="K305" s="69"/>
      <c r="L305" s="69"/>
    </row>
    <row r="306" spans="1:12">
      <c r="A306" s="68"/>
      <c r="B306" s="68"/>
      <c r="C306" s="68"/>
      <c r="D306" s="69"/>
      <c r="E306" s="69"/>
      <c r="F306" s="69"/>
      <c r="G306" s="69"/>
      <c r="H306" s="69"/>
      <c r="I306" s="69"/>
      <c r="J306" s="69"/>
      <c r="K306" s="69"/>
      <c r="L306" s="69"/>
    </row>
    <row r="307" spans="1:12">
      <c r="A307" s="68"/>
      <c r="B307" s="68"/>
      <c r="C307" s="68"/>
      <c r="D307" s="69"/>
      <c r="E307" s="69"/>
      <c r="F307" s="69"/>
      <c r="G307" s="69"/>
      <c r="H307" s="69"/>
      <c r="I307" s="69"/>
      <c r="J307" s="69"/>
      <c r="K307" s="69"/>
      <c r="L307" s="69"/>
    </row>
    <row r="308" spans="1:12">
      <c r="A308" s="68"/>
      <c r="B308" s="68"/>
      <c r="C308" s="68"/>
      <c r="D308" s="69"/>
      <c r="E308" s="69"/>
      <c r="F308" s="69"/>
      <c r="G308" s="69"/>
      <c r="H308" s="69"/>
      <c r="I308" s="69"/>
      <c r="J308" s="69"/>
      <c r="K308" s="69"/>
      <c r="L308" s="69"/>
    </row>
    <row r="309" spans="1:12">
      <c r="A309" s="68"/>
      <c r="B309" s="68"/>
      <c r="C309" s="68"/>
      <c r="D309" s="69"/>
      <c r="E309" s="69"/>
      <c r="F309" s="69"/>
      <c r="G309" s="69"/>
      <c r="H309" s="69"/>
      <c r="I309" s="69"/>
      <c r="J309" s="69"/>
      <c r="K309" s="69"/>
      <c r="L309" s="69"/>
    </row>
    <row r="310" spans="1:12">
      <c r="A310" s="68"/>
      <c r="B310" s="68"/>
      <c r="C310" s="68"/>
      <c r="D310" s="69"/>
      <c r="E310" s="69"/>
      <c r="F310" s="69"/>
      <c r="G310" s="69"/>
      <c r="H310" s="69"/>
      <c r="I310" s="69"/>
      <c r="J310" s="69"/>
      <c r="K310" s="69"/>
      <c r="L310" s="69"/>
    </row>
    <row r="311" spans="1:12">
      <c r="A311" s="68"/>
      <c r="B311" s="68"/>
      <c r="C311" s="68"/>
      <c r="D311" s="69"/>
      <c r="E311" s="69"/>
      <c r="F311" s="69"/>
      <c r="G311" s="69"/>
      <c r="H311" s="69"/>
      <c r="I311" s="69"/>
      <c r="J311" s="69"/>
      <c r="K311" s="69"/>
      <c r="L311" s="69"/>
    </row>
    <row r="312" spans="1:12">
      <c r="A312" s="68"/>
      <c r="B312" s="68"/>
      <c r="C312" s="68"/>
      <c r="D312" s="69"/>
      <c r="E312" s="69"/>
      <c r="F312" s="69"/>
      <c r="G312" s="69"/>
      <c r="H312" s="69"/>
      <c r="I312" s="69"/>
      <c r="J312" s="69"/>
      <c r="K312" s="69"/>
      <c r="L312" s="69"/>
    </row>
    <row r="313" spans="1:12">
      <c r="A313" s="68"/>
      <c r="B313" s="68"/>
      <c r="C313" s="68"/>
      <c r="D313" s="69"/>
      <c r="E313" s="69"/>
      <c r="F313" s="69"/>
      <c r="G313" s="69"/>
      <c r="H313" s="69"/>
      <c r="I313" s="69"/>
      <c r="J313" s="69"/>
      <c r="K313" s="69"/>
      <c r="L313" s="69"/>
    </row>
    <row r="314" spans="1:12">
      <c r="A314" s="68"/>
      <c r="B314" s="68"/>
      <c r="C314" s="68"/>
      <c r="D314" s="69"/>
      <c r="E314" s="69"/>
      <c r="F314" s="69"/>
      <c r="G314" s="69"/>
      <c r="H314" s="69"/>
      <c r="I314" s="69"/>
      <c r="J314" s="69"/>
      <c r="K314" s="69"/>
      <c r="L314" s="69"/>
    </row>
    <row r="315" spans="1:12">
      <c r="A315" s="68"/>
      <c r="B315" s="68"/>
      <c r="C315" s="68"/>
      <c r="D315" s="69"/>
      <c r="E315" s="69"/>
      <c r="F315" s="69"/>
      <c r="G315" s="69"/>
      <c r="H315" s="69"/>
      <c r="I315" s="69"/>
      <c r="J315" s="69"/>
      <c r="K315" s="69"/>
      <c r="L315" s="69"/>
    </row>
    <row r="316" spans="1:12">
      <c r="A316" s="68"/>
      <c r="B316" s="68"/>
      <c r="C316" s="68"/>
      <c r="D316" s="69"/>
      <c r="E316" s="69"/>
      <c r="F316" s="69"/>
      <c r="G316" s="69"/>
      <c r="H316" s="69"/>
      <c r="I316" s="69"/>
      <c r="J316" s="69"/>
      <c r="K316" s="69"/>
      <c r="L316" s="69"/>
    </row>
    <row r="317" spans="1:12">
      <c r="A317" s="68"/>
      <c r="B317" s="68"/>
      <c r="C317" s="68"/>
      <c r="D317" s="69"/>
      <c r="E317" s="69"/>
      <c r="F317" s="69"/>
      <c r="G317" s="69"/>
      <c r="H317" s="69"/>
      <c r="I317" s="69"/>
      <c r="J317" s="69"/>
      <c r="K317" s="69"/>
      <c r="L317" s="69"/>
    </row>
    <row r="318" spans="1:12">
      <c r="A318" s="68"/>
      <c r="B318" s="68"/>
      <c r="C318" s="68"/>
      <c r="D318" s="69"/>
      <c r="E318" s="69"/>
      <c r="F318" s="69"/>
      <c r="G318" s="69"/>
      <c r="H318" s="69"/>
      <c r="I318" s="69"/>
      <c r="J318" s="69"/>
      <c r="K318" s="69"/>
      <c r="L318" s="69"/>
    </row>
    <row r="319" spans="1:12">
      <c r="A319" s="68"/>
      <c r="B319" s="68"/>
      <c r="C319" s="68"/>
      <c r="D319" s="69"/>
      <c r="E319" s="69"/>
      <c r="F319" s="69"/>
      <c r="G319" s="69"/>
      <c r="H319" s="69"/>
      <c r="I319" s="69"/>
      <c r="J319" s="69"/>
      <c r="K319" s="69"/>
      <c r="L319" s="69"/>
    </row>
    <row r="320" spans="1:12">
      <c r="A320" s="68"/>
      <c r="B320" s="68"/>
      <c r="C320" s="68"/>
      <c r="D320" s="69"/>
      <c r="E320" s="69"/>
      <c r="F320" s="69"/>
      <c r="G320" s="69"/>
      <c r="H320" s="69"/>
      <c r="I320" s="69"/>
      <c r="J320" s="69"/>
      <c r="K320" s="69"/>
      <c r="L320" s="69"/>
    </row>
    <row r="321" spans="1:12">
      <c r="A321" s="68"/>
      <c r="B321" s="68"/>
      <c r="C321" s="68"/>
      <c r="D321" s="69"/>
      <c r="E321" s="69"/>
      <c r="F321" s="69"/>
      <c r="G321" s="69"/>
      <c r="H321" s="69"/>
      <c r="I321" s="69"/>
      <c r="J321" s="69"/>
      <c r="K321" s="69"/>
      <c r="L321" s="69"/>
    </row>
    <row r="322" spans="1:12">
      <c r="A322" s="68"/>
      <c r="B322" s="68"/>
      <c r="C322" s="68"/>
      <c r="D322" s="69"/>
      <c r="E322" s="69"/>
      <c r="F322" s="69"/>
      <c r="G322" s="69"/>
      <c r="H322" s="69"/>
      <c r="I322" s="69"/>
      <c r="J322" s="69"/>
      <c r="K322" s="69"/>
      <c r="L322" s="69"/>
    </row>
    <row r="323" spans="1:12">
      <c r="A323" s="68"/>
      <c r="B323" s="68"/>
      <c r="C323" s="68"/>
      <c r="D323" s="69"/>
      <c r="E323" s="69"/>
      <c r="F323" s="69"/>
      <c r="G323" s="69"/>
      <c r="H323" s="69"/>
      <c r="I323" s="69"/>
      <c r="J323" s="69"/>
      <c r="K323" s="69"/>
      <c r="L323" s="69"/>
    </row>
    <row r="324" spans="1:12">
      <c r="A324" s="68"/>
      <c r="B324" s="68"/>
      <c r="C324" s="68"/>
      <c r="D324" s="69"/>
      <c r="E324" s="69"/>
      <c r="F324" s="69"/>
      <c r="G324" s="69"/>
      <c r="H324" s="69"/>
      <c r="I324" s="69"/>
      <c r="J324" s="69"/>
      <c r="K324" s="69"/>
      <c r="L324" s="69"/>
    </row>
    <row r="325" spans="1:12">
      <c r="A325" s="68"/>
      <c r="B325" s="68"/>
      <c r="C325" s="68"/>
    </row>
    <row r="326" spans="1:12">
      <c r="A326" s="68"/>
      <c r="B326" s="68"/>
      <c r="C326" s="68"/>
    </row>
    <row r="327" spans="1:12">
      <c r="A327" s="68"/>
      <c r="B327" s="68"/>
      <c r="C327" s="68"/>
    </row>
    <row r="328" spans="1:12">
      <c r="A328" s="68"/>
      <c r="B328" s="68"/>
      <c r="C328" s="68"/>
    </row>
    <row r="329" spans="1:12">
      <c r="A329" s="68"/>
      <c r="B329" s="68"/>
      <c r="C329" s="68"/>
    </row>
    <row r="330" spans="1:12">
      <c r="A330" s="68"/>
      <c r="B330" s="68"/>
      <c r="C330" s="68"/>
    </row>
    <row r="331" spans="1:12">
      <c r="A331" s="68"/>
      <c r="B331" s="68"/>
      <c r="C331" s="68"/>
    </row>
    <row r="332" spans="1:12">
      <c r="A332" s="68"/>
      <c r="B332" s="68"/>
      <c r="C332" s="68"/>
    </row>
    <row r="333" spans="1:12">
      <c r="A333" s="68"/>
      <c r="B333" s="68"/>
      <c r="C333" s="68"/>
    </row>
    <row r="334" spans="1:12">
      <c r="A334" s="68"/>
      <c r="B334" s="68"/>
      <c r="C334" s="68"/>
    </row>
    <row r="335" spans="1:12">
      <c r="A335" s="68"/>
      <c r="B335" s="68"/>
      <c r="C335" s="68"/>
    </row>
    <row r="336" spans="1:12">
      <c r="A336" s="68"/>
      <c r="B336" s="68"/>
      <c r="C336" s="68"/>
    </row>
    <row r="337" spans="1:3">
      <c r="A337" s="68"/>
      <c r="B337" s="68"/>
      <c r="C337" s="68"/>
    </row>
    <row r="338" spans="1:3">
      <c r="A338" s="68"/>
      <c r="B338" s="68"/>
      <c r="C338" s="68"/>
    </row>
    <row r="339" spans="1:3">
      <c r="A339" s="68"/>
      <c r="B339" s="68"/>
      <c r="C339" s="68"/>
    </row>
    <row r="340" spans="1:3">
      <c r="A340" s="68"/>
      <c r="B340" s="68"/>
      <c r="C340" s="68"/>
    </row>
    <row r="341" spans="1:3">
      <c r="A341" s="68"/>
      <c r="B341" s="68"/>
      <c r="C341" s="68"/>
    </row>
    <row r="342" spans="1:3">
      <c r="A342" s="68"/>
      <c r="B342" s="68"/>
      <c r="C342" s="68"/>
    </row>
    <row r="343" spans="1:3">
      <c r="A343" s="68"/>
      <c r="B343" s="68"/>
      <c r="C343" s="68"/>
    </row>
    <row r="344" spans="1:3">
      <c r="A344" s="68"/>
      <c r="B344" s="68"/>
      <c r="C344" s="68"/>
    </row>
    <row r="345" spans="1:3">
      <c r="A345" s="68"/>
      <c r="B345" s="68"/>
      <c r="C345" s="68"/>
    </row>
    <row r="346" spans="1:3">
      <c r="A346" s="68"/>
      <c r="B346" s="68"/>
      <c r="C346" s="68"/>
    </row>
    <row r="347" spans="1:3">
      <c r="A347" s="68"/>
      <c r="B347" s="68"/>
      <c r="C347" s="68"/>
    </row>
    <row r="348" spans="1:3">
      <c r="A348" s="68"/>
      <c r="B348" s="68"/>
      <c r="C348" s="68"/>
    </row>
    <row r="349" spans="1:3">
      <c r="A349" s="68"/>
      <c r="B349" s="68"/>
      <c r="C349" s="68"/>
    </row>
    <row r="350" spans="1:3">
      <c r="A350" s="68"/>
      <c r="B350" s="68"/>
      <c r="C350" s="68"/>
    </row>
    <row r="351" spans="1:3">
      <c r="A351" s="68"/>
      <c r="B351" s="68"/>
      <c r="C351" s="68"/>
    </row>
    <row r="352" spans="1:3">
      <c r="A352" s="68"/>
      <c r="B352" s="68"/>
      <c r="C352" s="68"/>
    </row>
    <row r="353" spans="1:3">
      <c r="A353" s="68"/>
      <c r="B353" s="68"/>
      <c r="C353" s="68"/>
    </row>
    <row r="354" spans="1:3">
      <c r="A354" s="68"/>
      <c r="B354" s="68"/>
      <c r="C354" s="68"/>
    </row>
    <row r="355" spans="1:3">
      <c r="A355" s="68"/>
      <c r="B355" s="68"/>
      <c r="C355" s="68"/>
    </row>
    <row r="356" spans="1:3">
      <c r="A356" s="68"/>
      <c r="B356" s="68"/>
      <c r="C356" s="68"/>
    </row>
    <row r="357" spans="1:3">
      <c r="A357" s="68"/>
      <c r="B357" s="68"/>
      <c r="C357" s="68"/>
    </row>
    <row r="358" spans="1:3">
      <c r="A358" s="68"/>
      <c r="B358" s="68"/>
      <c r="C358" s="68"/>
    </row>
    <row r="359" spans="1:3">
      <c r="A359" s="68"/>
      <c r="B359" s="68"/>
      <c r="C359" s="68"/>
    </row>
    <row r="360" spans="1:3">
      <c r="A360" s="68"/>
      <c r="B360" s="68"/>
      <c r="C360" s="68"/>
    </row>
    <row r="361" spans="1:3">
      <c r="A361" s="68"/>
      <c r="B361" s="68"/>
      <c r="C361" s="68"/>
    </row>
    <row r="362" spans="1:3">
      <c r="A362" s="68"/>
      <c r="B362" s="68"/>
      <c r="C362" s="68"/>
    </row>
    <row r="363" spans="1:3">
      <c r="A363" s="68"/>
      <c r="B363" s="68"/>
      <c r="C363" s="68"/>
    </row>
    <row r="364" spans="1:3">
      <c r="A364" s="68"/>
      <c r="B364" s="68"/>
      <c r="C364" s="68"/>
    </row>
    <row r="365" spans="1:3">
      <c r="A365" s="68"/>
      <c r="B365" s="68"/>
      <c r="C365" s="68"/>
    </row>
    <row r="366" spans="1:3">
      <c r="A366" s="68"/>
      <c r="B366" s="68"/>
      <c r="C366" s="68"/>
    </row>
    <row r="367" spans="1:3">
      <c r="A367" s="68"/>
      <c r="B367" s="68"/>
      <c r="C367" s="68"/>
    </row>
    <row r="368" spans="1:3">
      <c r="A368" s="68"/>
      <c r="B368" s="68"/>
      <c r="C368" s="68"/>
    </row>
    <row r="369" spans="1:3">
      <c r="A369" s="68"/>
      <c r="B369" s="68"/>
      <c r="C369" s="68"/>
    </row>
    <row r="370" spans="1:3">
      <c r="A370" s="68"/>
      <c r="B370" s="68"/>
      <c r="C370" s="68"/>
    </row>
    <row r="371" spans="1:3">
      <c r="A371" s="68"/>
      <c r="B371" s="68"/>
      <c r="C371" s="68"/>
    </row>
    <row r="372" spans="1:3">
      <c r="A372" s="68"/>
      <c r="B372" s="68"/>
      <c r="C372" s="68"/>
    </row>
    <row r="373" spans="1:3">
      <c r="A373" s="68"/>
      <c r="B373" s="68"/>
      <c r="C373" s="68"/>
    </row>
    <row r="374" spans="1:3">
      <c r="A374" s="68"/>
      <c r="B374" s="68"/>
      <c r="C374" s="68"/>
    </row>
    <row r="375" spans="1:3">
      <c r="A375" s="68"/>
      <c r="B375" s="68"/>
      <c r="C375" s="68"/>
    </row>
    <row r="376" spans="1:3">
      <c r="A376" s="68"/>
      <c r="B376" s="68"/>
      <c r="C376" s="68"/>
    </row>
    <row r="377" spans="1:3">
      <c r="A377" s="68"/>
      <c r="B377" s="68"/>
      <c r="C377" s="68"/>
    </row>
    <row r="378" spans="1:3">
      <c r="A378" s="68"/>
      <c r="B378" s="68"/>
      <c r="C378" s="68"/>
    </row>
    <row r="379" spans="1:3">
      <c r="A379" s="68"/>
      <c r="B379" s="68"/>
      <c r="C379" s="68"/>
    </row>
    <row r="380" spans="1:3">
      <c r="A380" s="68"/>
      <c r="B380" s="68"/>
      <c r="C380" s="68"/>
    </row>
    <row r="381" spans="1:3">
      <c r="A381" s="68"/>
      <c r="B381" s="68"/>
      <c r="C381" s="68"/>
    </row>
    <row r="382" spans="1:3">
      <c r="A382" s="68"/>
      <c r="B382" s="68"/>
      <c r="C382" s="68"/>
    </row>
    <row r="383" spans="1:3">
      <c r="A383" s="68"/>
      <c r="B383" s="68"/>
      <c r="C383" s="68"/>
    </row>
    <row r="384" spans="1:3">
      <c r="A384" s="68"/>
      <c r="B384" s="68"/>
      <c r="C384" s="68"/>
    </row>
  </sheetData>
  <mergeCells count="187">
    <mergeCell ref="O127:O128"/>
    <mergeCell ref="A129:C129"/>
    <mergeCell ref="M129:O129"/>
    <mergeCell ref="B113:C113"/>
    <mergeCell ref="D81:F81"/>
    <mergeCell ref="G81:I81"/>
    <mergeCell ref="M113:N113"/>
    <mergeCell ref="A118:C118"/>
    <mergeCell ref="A126:C126"/>
    <mergeCell ref="M126:O126"/>
    <mergeCell ref="B111:B112"/>
    <mergeCell ref="N111:N112"/>
    <mergeCell ref="A111:A117"/>
    <mergeCell ref="O111:O117"/>
    <mergeCell ref="J81:L81"/>
    <mergeCell ref="G107:I107"/>
    <mergeCell ref="J107:L107"/>
    <mergeCell ref="M107:M110"/>
    <mergeCell ref="N107:N110"/>
    <mergeCell ref="O107:O110"/>
    <mergeCell ref="D107:F107"/>
    <mergeCell ref="O80:O83"/>
    <mergeCell ref="B42:B44"/>
    <mergeCell ref="B45:C45"/>
    <mergeCell ref="A52:C52"/>
    <mergeCell ref="B34:B35"/>
    <mergeCell ref="J57:L57"/>
    <mergeCell ref="A79:B79"/>
    <mergeCell ref="J80:L80"/>
    <mergeCell ref="M80:M83"/>
    <mergeCell ref="N80:N83"/>
    <mergeCell ref="C80:C83"/>
    <mergeCell ref="D80:F80"/>
    <mergeCell ref="G80:I80"/>
    <mergeCell ref="D56:F56"/>
    <mergeCell ref="G56:I56"/>
    <mergeCell ref="J56:L56"/>
    <mergeCell ref="M56:M59"/>
    <mergeCell ref="N56:N59"/>
    <mergeCell ref="A80:A83"/>
    <mergeCell ref="B80:B83"/>
    <mergeCell ref="D57:F57"/>
    <mergeCell ref="G57:I57"/>
    <mergeCell ref="O56:O59"/>
    <mergeCell ref="O4:O7"/>
    <mergeCell ref="A1:N1"/>
    <mergeCell ref="D5:F5"/>
    <mergeCell ref="G5:I5"/>
    <mergeCell ref="D29:F29"/>
    <mergeCell ref="G29:I29"/>
    <mergeCell ref="J29:L29"/>
    <mergeCell ref="M29:M32"/>
    <mergeCell ref="N29:N32"/>
    <mergeCell ref="O29:O32"/>
    <mergeCell ref="D30:F30"/>
    <mergeCell ref="G30:I30"/>
    <mergeCell ref="J30:L30"/>
    <mergeCell ref="A8:L8"/>
    <mergeCell ref="A4:A7"/>
    <mergeCell ref="B4:B7"/>
    <mergeCell ref="C4:C7"/>
    <mergeCell ref="D4:F4"/>
    <mergeCell ref="G4:I4"/>
    <mergeCell ref="B9:B10"/>
    <mergeCell ref="J4:L4"/>
    <mergeCell ref="N4:N7"/>
    <mergeCell ref="J5:L5"/>
    <mergeCell ref="A2:O2"/>
    <mergeCell ref="A170:C170"/>
    <mergeCell ref="B49:B50"/>
    <mergeCell ref="B51:C51"/>
    <mergeCell ref="A106:B106"/>
    <mergeCell ref="B63:C63"/>
    <mergeCell ref="B69:B70"/>
    <mergeCell ref="B74:B75"/>
    <mergeCell ref="B76:C76"/>
    <mergeCell ref="A55:B55"/>
    <mergeCell ref="A56:A59"/>
    <mergeCell ref="B56:B59"/>
    <mergeCell ref="C56:C59"/>
    <mergeCell ref="A94:C94"/>
    <mergeCell ref="A127:A128"/>
    <mergeCell ref="A77:C77"/>
    <mergeCell ref="A103:C103"/>
    <mergeCell ref="A60:A68"/>
    <mergeCell ref="A107:A110"/>
    <mergeCell ref="B107:B110"/>
    <mergeCell ref="C107:C110"/>
    <mergeCell ref="B71:C71"/>
    <mergeCell ref="A84:A93"/>
    <mergeCell ref="A69:A76"/>
    <mergeCell ref="M170:O170"/>
    <mergeCell ref="A151:C151"/>
    <mergeCell ref="M151:O151"/>
    <mergeCell ref="D159:L159"/>
    <mergeCell ref="D108:F108"/>
    <mergeCell ref="G108:I108"/>
    <mergeCell ref="J108:L108"/>
    <mergeCell ref="N8:O8"/>
    <mergeCell ref="M17:N17"/>
    <mergeCell ref="A137:A138"/>
    <mergeCell ref="O137:O138"/>
    <mergeCell ref="A139:C139"/>
    <mergeCell ref="N74:N75"/>
    <mergeCell ref="M76:N76"/>
    <mergeCell ref="M94:O94"/>
    <mergeCell ref="M139:O139"/>
    <mergeCell ref="O9:O24"/>
    <mergeCell ref="N9:N10"/>
    <mergeCell ref="M11:N11"/>
    <mergeCell ref="N15:N16"/>
    <mergeCell ref="B11:C11"/>
    <mergeCell ref="B15:B16"/>
    <mergeCell ref="B17:C17"/>
    <mergeCell ref="M63:N63"/>
    <mergeCell ref="O140:O146"/>
    <mergeCell ref="M147:O147"/>
    <mergeCell ref="A150:C150"/>
    <mergeCell ref="M150:O150"/>
    <mergeCell ref="A148:A149"/>
    <mergeCell ref="O148:O149"/>
    <mergeCell ref="A159:B159"/>
    <mergeCell ref="A169:C169"/>
    <mergeCell ref="M169:O169"/>
    <mergeCell ref="A147:C147"/>
    <mergeCell ref="A140:A146"/>
    <mergeCell ref="A154:B154"/>
    <mergeCell ref="A155:A158"/>
    <mergeCell ref="B155:B158"/>
    <mergeCell ref="C155:C158"/>
    <mergeCell ref="D155:F155"/>
    <mergeCell ref="G155:I155"/>
    <mergeCell ref="J155:L155"/>
    <mergeCell ref="M155:M158"/>
    <mergeCell ref="N155:N158"/>
    <mergeCell ref="A164:A165"/>
    <mergeCell ref="O164:O165"/>
    <mergeCell ref="A166:C166"/>
    <mergeCell ref="M166:O166"/>
    <mergeCell ref="G134:I134"/>
    <mergeCell ref="J134:L134"/>
    <mergeCell ref="N34:N35"/>
    <mergeCell ref="M51:N51"/>
    <mergeCell ref="N49:N50"/>
    <mergeCell ref="N42:N44"/>
    <mergeCell ref="M45:N45"/>
    <mergeCell ref="A3:B3"/>
    <mergeCell ref="M4:M7"/>
    <mergeCell ref="A25:C25"/>
    <mergeCell ref="B61:B62"/>
    <mergeCell ref="A28:B28"/>
    <mergeCell ref="A29:A32"/>
    <mergeCell ref="B29:B32"/>
    <mergeCell ref="C29:C32"/>
    <mergeCell ref="A9:A24"/>
    <mergeCell ref="A33:A51"/>
    <mergeCell ref="M25:O25"/>
    <mergeCell ref="O60:O68"/>
    <mergeCell ref="M77:O77"/>
    <mergeCell ref="M71:N71"/>
    <mergeCell ref="O69:O76"/>
    <mergeCell ref="O84:O93"/>
    <mergeCell ref="N69:N70"/>
    <mergeCell ref="O155:O158"/>
    <mergeCell ref="D156:F156"/>
    <mergeCell ref="G156:I156"/>
    <mergeCell ref="J156:L156"/>
    <mergeCell ref="A160:A162"/>
    <mergeCell ref="O160:O162"/>
    <mergeCell ref="A163:C163"/>
    <mergeCell ref="M163:O163"/>
    <mergeCell ref="O33:O51"/>
    <mergeCell ref="A95:A102"/>
    <mergeCell ref="O95:O102"/>
    <mergeCell ref="A119:A125"/>
    <mergeCell ref="O119:O125"/>
    <mergeCell ref="A132:B132"/>
    <mergeCell ref="A133:A136"/>
    <mergeCell ref="B133:B136"/>
    <mergeCell ref="C133:C136"/>
    <mergeCell ref="D133:F133"/>
    <mergeCell ref="G133:I133"/>
    <mergeCell ref="J133:L133"/>
    <mergeCell ref="M133:M136"/>
    <mergeCell ref="N133:N136"/>
    <mergeCell ref="O133:O136"/>
    <mergeCell ref="D134:F134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2386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cols>
    <col min="14" max="14" width="30.42578125" customWidth="1"/>
  </cols>
  <sheetData>
    <row r="15" spans="1:14" ht="90" customHeight="1">
      <c r="A15" s="2689" t="s">
        <v>2409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O300"/>
  <sheetViews>
    <sheetView rightToLeft="1" view="pageBreakPreview" zoomScale="80" zoomScaleSheetLayoutView="80" workbookViewId="0">
      <selection activeCell="R101" sqref="R101"/>
    </sheetView>
  </sheetViews>
  <sheetFormatPr defaultRowHeight="18"/>
  <cols>
    <col min="1" max="1" width="32.28515625" style="629" customWidth="1"/>
    <col min="2" max="9" width="10.7109375" style="629" customWidth="1"/>
    <col min="10" max="10" width="11.42578125" style="629" customWidth="1"/>
    <col min="11" max="11" width="46" style="620" customWidth="1"/>
    <col min="12" max="12" width="6" style="620" customWidth="1"/>
    <col min="13" max="13" width="43.28515625" style="620" customWidth="1"/>
    <col min="14" max="16384" width="9.140625" style="620"/>
  </cols>
  <sheetData>
    <row r="1" spans="1:15" s="621" customFormat="1" ht="24.75" customHeight="1">
      <c r="A1" s="2794" t="s">
        <v>2031</v>
      </c>
      <c r="B1" s="2794"/>
      <c r="C1" s="2794"/>
      <c r="D1" s="2794"/>
      <c r="E1" s="2794"/>
      <c r="F1" s="2794"/>
      <c r="G1" s="2794"/>
      <c r="H1" s="2794"/>
      <c r="I1" s="2794"/>
      <c r="J1" s="2794"/>
      <c r="K1" s="2794"/>
      <c r="L1" s="620"/>
      <c r="M1" s="620"/>
      <c r="N1" s="620"/>
      <c r="O1" s="620"/>
    </row>
    <row r="2" spans="1:15" s="623" customFormat="1" ht="37.5" customHeight="1">
      <c r="A2" s="3296" t="s">
        <v>2032</v>
      </c>
      <c r="B2" s="3296"/>
      <c r="C2" s="3296"/>
      <c r="D2" s="3296"/>
      <c r="E2" s="3296"/>
      <c r="F2" s="3296"/>
      <c r="G2" s="3296"/>
      <c r="H2" s="3296"/>
      <c r="I2" s="3296"/>
      <c r="J2" s="3296"/>
      <c r="K2" s="3296"/>
      <c r="L2" s="622"/>
      <c r="M2" s="622"/>
      <c r="N2" s="622"/>
      <c r="O2" s="620"/>
    </row>
    <row r="3" spans="1:15" s="623" customFormat="1" ht="17.25" customHeight="1" thickBot="1">
      <c r="A3" s="1281" t="s">
        <v>2305</v>
      </c>
      <c r="B3" s="1282"/>
      <c r="C3" s="1282"/>
      <c r="D3" s="1282"/>
      <c r="E3" s="1282"/>
      <c r="F3" s="1282"/>
      <c r="G3" s="1282"/>
      <c r="H3" s="1282"/>
      <c r="I3" s="1282"/>
      <c r="J3" s="1282"/>
      <c r="K3" s="1283" t="s">
        <v>2306</v>
      </c>
      <c r="L3" s="621"/>
      <c r="M3" s="621"/>
      <c r="N3" s="621"/>
      <c r="O3" s="621"/>
    </row>
    <row r="4" spans="1:15" s="623" customFormat="1" ht="14.25" customHeight="1" thickTop="1">
      <c r="A4" s="3413" t="s">
        <v>1331</v>
      </c>
      <c r="B4" s="2838" t="s">
        <v>45</v>
      </c>
      <c r="C4" s="2838"/>
      <c r="D4" s="2838"/>
      <c r="E4" s="2838" t="s">
        <v>46</v>
      </c>
      <c r="F4" s="2838"/>
      <c r="G4" s="2838"/>
      <c r="H4" s="2838" t="s">
        <v>47</v>
      </c>
      <c r="I4" s="2838"/>
      <c r="J4" s="2838"/>
      <c r="K4" s="3413" t="s">
        <v>759</v>
      </c>
    </row>
    <row r="5" spans="1:15" s="623" customFormat="1" ht="12.75" customHeight="1">
      <c r="A5" s="3414"/>
      <c r="B5" s="2818" t="s">
        <v>1673</v>
      </c>
      <c r="C5" s="2818"/>
      <c r="D5" s="2818"/>
      <c r="E5" s="2818" t="s">
        <v>463</v>
      </c>
      <c r="F5" s="2818"/>
      <c r="G5" s="2818"/>
      <c r="H5" s="2818" t="s">
        <v>464</v>
      </c>
      <c r="I5" s="2818"/>
      <c r="J5" s="2818"/>
      <c r="K5" s="3414"/>
    </row>
    <row r="6" spans="1:15" ht="16.5" customHeight="1">
      <c r="A6" s="3414"/>
      <c r="B6" s="1090" t="s">
        <v>931</v>
      </c>
      <c r="C6" s="1090" t="s">
        <v>1126</v>
      </c>
      <c r="D6" s="1325" t="s">
        <v>954</v>
      </c>
      <c r="E6" s="1325" t="s">
        <v>931</v>
      </c>
      <c r="F6" s="1325" t="s">
        <v>1126</v>
      </c>
      <c r="G6" s="1325" t="s">
        <v>954</v>
      </c>
      <c r="H6" s="1325" t="s">
        <v>931</v>
      </c>
      <c r="I6" s="1325" t="s">
        <v>1126</v>
      </c>
      <c r="J6" s="1325" t="s">
        <v>954</v>
      </c>
      <c r="K6" s="3414"/>
      <c r="L6" s="623"/>
      <c r="M6" s="623"/>
      <c r="N6" s="623"/>
      <c r="O6" s="623"/>
    </row>
    <row r="7" spans="1:15" ht="20.100000000000001" customHeight="1" thickBot="1">
      <c r="A7" s="3414"/>
      <c r="B7" s="1384" t="s">
        <v>934</v>
      </c>
      <c r="C7" s="1384" t="s">
        <v>935</v>
      </c>
      <c r="D7" s="1384" t="s">
        <v>936</v>
      </c>
      <c r="E7" s="1384" t="s">
        <v>934</v>
      </c>
      <c r="F7" s="1384" t="s">
        <v>935</v>
      </c>
      <c r="G7" s="1384" t="s">
        <v>936</v>
      </c>
      <c r="H7" s="1384" t="s">
        <v>934</v>
      </c>
      <c r="I7" s="1384" t="s">
        <v>935</v>
      </c>
      <c r="J7" s="1384" t="s">
        <v>936</v>
      </c>
      <c r="K7" s="3414"/>
      <c r="L7" s="623"/>
      <c r="M7" s="624"/>
      <c r="N7" s="623"/>
      <c r="O7" s="623"/>
    </row>
    <row r="8" spans="1:15" ht="24" customHeight="1" thickTop="1">
      <c r="A8" s="1417" t="s">
        <v>48</v>
      </c>
      <c r="B8" s="3540"/>
      <c r="C8" s="3540"/>
      <c r="D8" s="3540"/>
      <c r="E8" s="3540"/>
      <c r="F8" s="3540"/>
      <c r="G8" s="3540"/>
      <c r="H8" s="3540"/>
      <c r="I8" s="3540"/>
      <c r="J8" s="3540"/>
      <c r="K8" s="1417" t="s">
        <v>1394</v>
      </c>
      <c r="M8" s="625"/>
    </row>
    <row r="9" spans="1:15" ht="22.5" customHeight="1">
      <c r="A9" s="1284" t="s">
        <v>1395</v>
      </c>
      <c r="B9" s="1285">
        <v>1149</v>
      </c>
      <c r="C9" s="1285">
        <v>817</v>
      </c>
      <c r="D9" s="1285">
        <v>1966</v>
      </c>
      <c r="E9" s="1285">
        <v>0</v>
      </c>
      <c r="F9" s="1285">
        <v>0</v>
      </c>
      <c r="G9" s="1285">
        <f>SUM(E9:F9)</f>
        <v>0</v>
      </c>
      <c r="H9" s="1285">
        <f>SUM(E9,B9)</f>
        <v>1149</v>
      </c>
      <c r="I9" s="1285">
        <f t="shared" ref="I9:J18" si="0">SUM(F9,C9)</f>
        <v>817</v>
      </c>
      <c r="J9" s="1285">
        <f t="shared" si="0"/>
        <v>1966</v>
      </c>
      <c r="K9" s="1286" t="s">
        <v>1396</v>
      </c>
      <c r="M9" s="626"/>
    </row>
    <row r="10" spans="1:15" ht="21" customHeight="1">
      <c r="A10" s="1284" t="s">
        <v>1397</v>
      </c>
      <c r="B10" s="1285">
        <v>256</v>
      </c>
      <c r="C10" s="1285">
        <v>139</v>
      </c>
      <c r="D10" s="1285">
        <v>395</v>
      </c>
      <c r="E10" s="1285">
        <v>0</v>
      </c>
      <c r="F10" s="1285">
        <v>0</v>
      </c>
      <c r="G10" s="1285">
        <f t="shared" ref="G10:G18" si="1">SUM(E10:F10)</f>
        <v>0</v>
      </c>
      <c r="H10" s="1285">
        <f t="shared" ref="H10:H18" si="2">SUM(E10,B10)</f>
        <v>256</v>
      </c>
      <c r="I10" s="1285">
        <f t="shared" si="0"/>
        <v>139</v>
      </c>
      <c r="J10" s="1285">
        <f t="shared" si="0"/>
        <v>395</v>
      </c>
      <c r="K10" s="1286" t="s">
        <v>1398</v>
      </c>
      <c r="M10" s="626"/>
    </row>
    <row r="11" spans="1:15" ht="25.5" customHeight="1">
      <c r="A11" s="1284" t="s">
        <v>1399</v>
      </c>
      <c r="B11" s="1285">
        <v>181</v>
      </c>
      <c r="C11" s="1285">
        <v>144</v>
      </c>
      <c r="D11" s="1285">
        <v>325</v>
      </c>
      <c r="E11" s="1285">
        <v>0</v>
      </c>
      <c r="F11" s="1285">
        <v>0</v>
      </c>
      <c r="G11" s="1285">
        <f t="shared" si="1"/>
        <v>0</v>
      </c>
      <c r="H11" s="1285">
        <f t="shared" si="2"/>
        <v>181</v>
      </c>
      <c r="I11" s="1285">
        <f t="shared" si="0"/>
        <v>144</v>
      </c>
      <c r="J11" s="1285">
        <f t="shared" si="0"/>
        <v>325</v>
      </c>
      <c r="K11" s="1286" t="s">
        <v>1400</v>
      </c>
      <c r="M11" s="626"/>
    </row>
    <row r="12" spans="1:15" ht="18.75" customHeight="1">
      <c r="A12" s="1284" t="s">
        <v>1401</v>
      </c>
      <c r="B12" s="1285">
        <v>393</v>
      </c>
      <c r="C12" s="1285">
        <v>690</v>
      </c>
      <c r="D12" s="1285">
        <v>1083</v>
      </c>
      <c r="E12" s="1285">
        <v>0</v>
      </c>
      <c r="F12" s="1285">
        <v>0</v>
      </c>
      <c r="G12" s="1285">
        <f t="shared" si="1"/>
        <v>0</v>
      </c>
      <c r="H12" s="1285">
        <f t="shared" si="2"/>
        <v>393</v>
      </c>
      <c r="I12" s="1285">
        <f t="shared" si="0"/>
        <v>690</v>
      </c>
      <c r="J12" s="1285">
        <f t="shared" si="0"/>
        <v>1083</v>
      </c>
      <c r="K12" s="1286" t="s">
        <v>1402</v>
      </c>
      <c r="M12" s="626"/>
    </row>
    <row r="13" spans="1:15" ht="24.75" customHeight="1">
      <c r="A13" s="1284" t="s">
        <v>1403</v>
      </c>
      <c r="B13" s="1285">
        <v>68</v>
      </c>
      <c r="C13" s="1285">
        <v>21</v>
      </c>
      <c r="D13" s="1285">
        <v>89</v>
      </c>
      <c r="E13" s="1285">
        <v>0</v>
      </c>
      <c r="F13" s="1285">
        <v>0</v>
      </c>
      <c r="G13" s="1285">
        <f t="shared" si="1"/>
        <v>0</v>
      </c>
      <c r="H13" s="1285">
        <f t="shared" si="2"/>
        <v>68</v>
      </c>
      <c r="I13" s="1285">
        <f t="shared" si="0"/>
        <v>21</v>
      </c>
      <c r="J13" s="1285">
        <f t="shared" si="0"/>
        <v>89</v>
      </c>
      <c r="K13" s="1286" t="s">
        <v>1404</v>
      </c>
      <c r="M13" s="626"/>
    </row>
    <row r="14" spans="1:15" ht="24.75" customHeight="1">
      <c r="A14" s="1285" t="s">
        <v>1405</v>
      </c>
      <c r="B14" s="1285">
        <f>SUM(B9:B13)</f>
        <v>2047</v>
      </c>
      <c r="C14" s="1285">
        <f t="shared" ref="C14:D14" si="3">SUM(C9:C13)</f>
        <v>1811</v>
      </c>
      <c r="D14" s="1285">
        <f t="shared" si="3"/>
        <v>3858</v>
      </c>
      <c r="E14" s="1285">
        <v>0</v>
      </c>
      <c r="F14" s="1285">
        <v>0</v>
      </c>
      <c r="G14" s="1285">
        <f t="shared" si="1"/>
        <v>0</v>
      </c>
      <c r="H14" s="1285">
        <f>SUM(H9:H13)</f>
        <v>2047</v>
      </c>
      <c r="I14" s="1285">
        <f t="shared" ref="I14:J14" si="4">SUM(I9:I13)</f>
        <v>1811</v>
      </c>
      <c r="J14" s="1285">
        <f t="shared" si="4"/>
        <v>3858</v>
      </c>
      <c r="K14" s="1286" t="s">
        <v>1406</v>
      </c>
      <c r="M14" s="626"/>
    </row>
    <row r="15" spans="1:15" ht="25.5" customHeight="1">
      <c r="A15" s="1284" t="s">
        <v>2030</v>
      </c>
      <c r="B15" s="1285">
        <v>138</v>
      </c>
      <c r="C15" s="1285">
        <v>229</v>
      </c>
      <c r="D15" s="1285">
        <v>367</v>
      </c>
      <c r="E15" s="1285">
        <v>0</v>
      </c>
      <c r="F15" s="1285">
        <v>0</v>
      </c>
      <c r="G15" s="1285">
        <f t="shared" si="1"/>
        <v>0</v>
      </c>
      <c r="H15" s="1285">
        <f>SUM(B15,E15)</f>
        <v>138</v>
      </c>
      <c r="I15" s="1285">
        <f t="shared" ref="I15:J15" si="5">SUM(C15,F15)</f>
        <v>229</v>
      </c>
      <c r="J15" s="1285">
        <f t="shared" si="5"/>
        <v>367</v>
      </c>
      <c r="K15" s="1288" t="s">
        <v>1413</v>
      </c>
      <c r="M15" s="626"/>
    </row>
    <row r="16" spans="1:15" ht="25.5" customHeight="1">
      <c r="A16" s="1285" t="s">
        <v>1407</v>
      </c>
      <c r="B16" s="1285">
        <v>141</v>
      </c>
      <c r="C16" s="1285">
        <v>122</v>
      </c>
      <c r="D16" s="1285">
        <v>263</v>
      </c>
      <c r="E16" s="1285">
        <v>0</v>
      </c>
      <c r="F16" s="1285">
        <v>0</v>
      </c>
      <c r="G16" s="1285">
        <f t="shared" si="1"/>
        <v>0</v>
      </c>
      <c r="H16" s="1285">
        <f t="shared" ref="H16:H17" si="6">SUM(B16,E16)</f>
        <v>141</v>
      </c>
      <c r="I16" s="1285">
        <f t="shared" ref="I16:I17" si="7">SUM(C16,F16)</f>
        <v>122</v>
      </c>
      <c r="J16" s="1285">
        <f t="shared" ref="J16:J17" si="8">SUM(D16,G16)</f>
        <v>263</v>
      </c>
      <c r="K16" s="1286" t="s">
        <v>1408</v>
      </c>
      <c r="M16" s="626"/>
    </row>
    <row r="17" spans="1:13" ht="29.25" customHeight="1">
      <c r="A17" s="1285" t="s">
        <v>1409</v>
      </c>
      <c r="B17" s="1285">
        <v>28</v>
      </c>
      <c r="C17" s="1285">
        <v>38</v>
      </c>
      <c r="D17" s="1285">
        <v>66</v>
      </c>
      <c r="E17" s="1285">
        <v>0</v>
      </c>
      <c r="F17" s="1285">
        <v>0</v>
      </c>
      <c r="G17" s="1285">
        <f t="shared" si="1"/>
        <v>0</v>
      </c>
      <c r="H17" s="1285">
        <f t="shared" si="6"/>
        <v>28</v>
      </c>
      <c r="I17" s="1285">
        <f t="shared" si="7"/>
        <v>38</v>
      </c>
      <c r="J17" s="1285">
        <f t="shared" si="8"/>
        <v>66</v>
      </c>
      <c r="K17" s="1286" t="s">
        <v>1410</v>
      </c>
      <c r="M17" s="626"/>
    </row>
    <row r="18" spans="1:13" ht="25.5" customHeight="1">
      <c r="A18" s="1285" t="s">
        <v>1411</v>
      </c>
      <c r="B18" s="1285">
        <f>SUM(B15:B17)</f>
        <v>307</v>
      </c>
      <c r="C18" s="1285">
        <f t="shared" ref="C18:D18" si="9">SUM(C15:C17)</f>
        <v>389</v>
      </c>
      <c r="D18" s="1285">
        <f t="shared" si="9"/>
        <v>696</v>
      </c>
      <c r="E18" s="1285">
        <v>0</v>
      </c>
      <c r="F18" s="1285">
        <v>0</v>
      </c>
      <c r="G18" s="1285">
        <f t="shared" si="1"/>
        <v>0</v>
      </c>
      <c r="H18" s="1285">
        <f t="shared" si="2"/>
        <v>307</v>
      </c>
      <c r="I18" s="1285">
        <f t="shared" si="0"/>
        <v>389</v>
      </c>
      <c r="J18" s="1285">
        <f t="shared" si="0"/>
        <v>696</v>
      </c>
      <c r="K18" s="1286" t="s">
        <v>1412</v>
      </c>
      <c r="M18" s="626"/>
    </row>
    <row r="19" spans="1:13" ht="25.5" customHeight="1">
      <c r="A19" s="1285" t="s">
        <v>50</v>
      </c>
      <c r="B19" s="1285">
        <f>SUM(B18,B14)</f>
        <v>2354</v>
      </c>
      <c r="C19" s="1285">
        <f t="shared" ref="C19:J19" si="10">SUM(C18,C14)</f>
        <v>2200</v>
      </c>
      <c r="D19" s="1285">
        <f t="shared" si="10"/>
        <v>4554</v>
      </c>
      <c r="E19" s="1285">
        <f t="shared" si="10"/>
        <v>0</v>
      </c>
      <c r="F19" s="1285">
        <f t="shared" si="10"/>
        <v>0</v>
      </c>
      <c r="G19" s="1285">
        <f t="shared" si="10"/>
        <v>0</v>
      </c>
      <c r="H19" s="1285">
        <f t="shared" si="10"/>
        <v>2354</v>
      </c>
      <c r="I19" s="1285">
        <f t="shared" si="10"/>
        <v>2200</v>
      </c>
      <c r="J19" s="1285">
        <f t="shared" si="10"/>
        <v>4554</v>
      </c>
      <c r="K19" s="1286" t="s">
        <v>500</v>
      </c>
      <c r="M19" s="625"/>
    </row>
    <row r="20" spans="1:13" ht="18" customHeight="1">
      <c r="A20" s="1285" t="s">
        <v>51</v>
      </c>
      <c r="B20" s="1287"/>
      <c r="C20" s="1287"/>
      <c r="D20" s="1287"/>
      <c r="E20" s="1287"/>
      <c r="F20" s="1287"/>
      <c r="G20" s="1287"/>
      <c r="H20" s="1287"/>
      <c r="I20" s="1287"/>
      <c r="J20" s="1287"/>
      <c r="K20" s="1287" t="s">
        <v>582</v>
      </c>
      <c r="M20" s="626"/>
    </row>
    <row r="21" spans="1:13" ht="23.25" customHeight="1">
      <c r="A21" s="1284" t="s">
        <v>2027</v>
      </c>
      <c r="B21" s="1287">
        <v>165</v>
      </c>
      <c r="C21" s="1287">
        <v>35</v>
      </c>
      <c r="D21" s="1287">
        <v>200</v>
      </c>
      <c r="E21" s="1287">
        <v>0</v>
      </c>
      <c r="F21" s="1287">
        <v>0</v>
      </c>
      <c r="G21" s="1287">
        <f>SUM(E21:F21)</f>
        <v>0</v>
      </c>
      <c r="H21" s="1287">
        <f>SUM(E21,B21)</f>
        <v>165</v>
      </c>
      <c r="I21" s="1287">
        <f t="shared" ref="I21:J24" si="11">SUM(F21,C21)</f>
        <v>35</v>
      </c>
      <c r="J21" s="1287">
        <f t="shared" si="11"/>
        <v>200</v>
      </c>
      <c r="K21" s="1286" t="s">
        <v>1396</v>
      </c>
      <c r="M21" s="626"/>
    </row>
    <row r="22" spans="1:13" ht="23.25" customHeight="1">
      <c r="A22" s="1284" t="s">
        <v>2028</v>
      </c>
      <c r="B22" s="1287">
        <v>114</v>
      </c>
      <c r="C22" s="1287">
        <v>6</v>
      </c>
      <c r="D22" s="1287">
        <v>120</v>
      </c>
      <c r="E22" s="1287">
        <v>0</v>
      </c>
      <c r="F22" s="1287">
        <v>0</v>
      </c>
      <c r="G22" s="1287">
        <f t="shared" ref="G22:G23" si="12">SUM(E22:F22)</f>
        <v>0</v>
      </c>
      <c r="H22" s="1287">
        <f t="shared" ref="H22:H23" si="13">SUM(E22,B22)</f>
        <v>114</v>
      </c>
      <c r="I22" s="1287">
        <f t="shared" ref="I22:I23" si="14">SUM(F22,C22)</f>
        <v>6</v>
      </c>
      <c r="J22" s="1287">
        <f t="shared" ref="J22:J23" si="15">SUM(G22,D22)</f>
        <v>120</v>
      </c>
      <c r="K22" s="1286" t="s">
        <v>1398</v>
      </c>
      <c r="M22" s="626"/>
    </row>
    <row r="23" spans="1:13" ht="23.25" customHeight="1">
      <c r="A23" s="1284" t="s">
        <v>2029</v>
      </c>
      <c r="B23" s="1287">
        <v>230</v>
      </c>
      <c r="C23" s="1287">
        <v>34</v>
      </c>
      <c r="D23" s="1287">
        <v>264</v>
      </c>
      <c r="E23" s="1287">
        <v>0</v>
      </c>
      <c r="F23" s="1287">
        <v>0</v>
      </c>
      <c r="G23" s="1287">
        <f t="shared" si="12"/>
        <v>0</v>
      </c>
      <c r="H23" s="1287">
        <f t="shared" si="13"/>
        <v>230</v>
      </c>
      <c r="I23" s="1287">
        <f t="shared" si="14"/>
        <v>34</v>
      </c>
      <c r="J23" s="1287">
        <f t="shared" si="15"/>
        <v>264</v>
      </c>
      <c r="K23" s="1286" t="s">
        <v>1402</v>
      </c>
      <c r="M23" s="626"/>
    </row>
    <row r="24" spans="1:13" ht="24.75" customHeight="1">
      <c r="A24" s="1285" t="s">
        <v>1407</v>
      </c>
      <c r="B24" s="1287">
        <v>72</v>
      </c>
      <c r="C24" s="1287">
        <v>18</v>
      </c>
      <c r="D24" s="1287">
        <v>90</v>
      </c>
      <c r="E24" s="1287">
        <v>0</v>
      </c>
      <c r="F24" s="1287">
        <v>0</v>
      </c>
      <c r="G24" s="1287">
        <f t="shared" ref="G24" si="16">SUM(E24:F24)</f>
        <v>0</v>
      </c>
      <c r="H24" s="1287">
        <f t="shared" ref="H24" si="17">SUM(E24,B24)</f>
        <v>72</v>
      </c>
      <c r="I24" s="1287">
        <f t="shared" si="11"/>
        <v>18</v>
      </c>
      <c r="J24" s="1287">
        <f t="shared" si="11"/>
        <v>90</v>
      </c>
      <c r="K24" s="1286" t="s">
        <v>1408</v>
      </c>
      <c r="M24" s="626"/>
    </row>
    <row r="25" spans="1:13" ht="24.75" customHeight="1" thickBot="1">
      <c r="A25" s="1289" t="s">
        <v>52</v>
      </c>
      <c r="B25" s="1290">
        <f t="shared" ref="B25:J25" si="18">SUM(B21:B24)</f>
        <v>581</v>
      </c>
      <c r="C25" s="1290">
        <f t="shared" si="18"/>
        <v>93</v>
      </c>
      <c r="D25" s="1290">
        <f t="shared" si="18"/>
        <v>674</v>
      </c>
      <c r="E25" s="1290">
        <f t="shared" si="18"/>
        <v>0</v>
      </c>
      <c r="F25" s="1290">
        <f t="shared" si="18"/>
        <v>0</v>
      </c>
      <c r="G25" s="1290">
        <f t="shared" si="18"/>
        <v>0</v>
      </c>
      <c r="H25" s="1290">
        <f t="shared" si="18"/>
        <v>581</v>
      </c>
      <c r="I25" s="1290">
        <f t="shared" si="18"/>
        <v>93</v>
      </c>
      <c r="J25" s="1290">
        <f t="shared" si="18"/>
        <v>674</v>
      </c>
      <c r="K25" s="1291" t="s">
        <v>582</v>
      </c>
      <c r="M25" s="627"/>
    </row>
    <row r="26" spans="1:13" ht="24.75" customHeight="1" thickBot="1">
      <c r="A26" s="1292" t="s">
        <v>277</v>
      </c>
      <c r="B26" s="2223">
        <f t="shared" ref="B26:J26" si="19">SUM(B19,B25)</f>
        <v>2935</v>
      </c>
      <c r="C26" s="2223">
        <f t="shared" si="19"/>
        <v>2293</v>
      </c>
      <c r="D26" s="2223">
        <f t="shared" si="19"/>
        <v>5228</v>
      </c>
      <c r="E26" s="2223">
        <f t="shared" si="19"/>
        <v>0</v>
      </c>
      <c r="F26" s="2223">
        <f t="shared" si="19"/>
        <v>0</v>
      </c>
      <c r="G26" s="2223">
        <f t="shared" si="19"/>
        <v>0</v>
      </c>
      <c r="H26" s="2223">
        <f t="shared" si="19"/>
        <v>2935</v>
      </c>
      <c r="I26" s="2223">
        <f t="shared" si="19"/>
        <v>2293</v>
      </c>
      <c r="J26" s="2223">
        <f t="shared" si="19"/>
        <v>5228</v>
      </c>
      <c r="K26" s="2224" t="s">
        <v>2351</v>
      </c>
      <c r="M26" s="628"/>
    </row>
    <row r="27" spans="1:13" ht="18.75" thickTop="1">
      <c r="A27" s="1293"/>
      <c r="B27" s="1293"/>
      <c r="C27" s="1293"/>
      <c r="D27" s="1293"/>
      <c r="E27" s="1293"/>
      <c r="F27" s="1293"/>
      <c r="G27" s="1293"/>
      <c r="H27" s="1293"/>
      <c r="I27" s="1293"/>
      <c r="J27" s="1293"/>
      <c r="K27" s="1294"/>
    </row>
    <row r="28" spans="1:13">
      <c r="A28" s="1293"/>
      <c r="B28" s="1293"/>
      <c r="C28" s="1293"/>
      <c r="D28" s="1293"/>
      <c r="E28" s="1293"/>
      <c r="F28" s="1293"/>
      <c r="G28" s="1293"/>
      <c r="H28" s="1293"/>
      <c r="I28" s="1293"/>
      <c r="J28" s="1293"/>
      <c r="K28" s="1294"/>
    </row>
    <row r="300" spans="11:12">
      <c r="K300" s="629"/>
      <c r="L300" s="629"/>
    </row>
  </sheetData>
  <mergeCells count="11">
    <mergeCell ref="B8:J8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O300"/>
  <sheetViews>
    <sheetView rightToLeft="1" view="pageBreakPreview" topLeftCell="A121" zoomScale="80" zoomScaleSheetLayoutView="80" workbookViewId="0">
      <selection activeCell="R101" sqref="R101"/>
    </sheetView>
  </sheetViews>
  <sheetFormatPr defaultRowHeight="18"/>
  <cols>
    <col min="1" max="1" width="19" style="629" customWidth="1"/>
    <col min="2" max="2" width="16" style="629" customWidth="1"/>
    <col min="3" max="3" width="14.5703125" style="629" customWidth="1"/>
    <col min="4" max="4" width="7.28515625" style="629" customWidth="1"/>
    <col min="5" max="5" width="8.85546875" style="629" customWidth="1"/>
    <col min="6" max="6" width="8.140625" style="629" customWidth="1"/>
    <col min="7" max="9" width="5.85546875" style="629" customWidth="1"/>
    <col min="10" max="10" width="9" style="629" customWidth="1"/>
    <col min="11" max="11" width="7.42578125" style="620" customWidth="1"/>
    <col min="12" max="12" width="6.85546875" style="620" customWidth="1"/>
    <col min="13" max="13" width="18.42578125" style="620" customWidth="1"/>
    <col min="14" max="14" width="25.28515625" style="620" customWidth="1"/>
    <col min="15" max="15" width="19" style="620" customWidth="1"/>
    <col min="16" max="16384" width="9.140625" style="620"/>
  </cols>
  <sheetData>
    <row r="1" spans="1:15" s="621" customFormat="1" ht="21.75" customHeight="1">
      <c r="A1" s="2794" t="s">
        <v>2042</v>
      </c>
      <c r="B1" s="2794"/>
      <c r="C1" s="2794"/>
      <c r="D1" s="2794"/>
      <c r="E1" s="2794"/>
      <c r="F1" s="2794"/>
      <c r="G1" s="2794"/>
      <c r="H1" s="2794"/>
      <c r="I1" s="2794"/>
      <c r="J1" s="2794"/>
      <c r="K1" s="2794"/>
      <c r="L1" s="2794"/>
      <c r="M1" s="2794"/>
      <c r="N1" s="2794"/>
      <c r="O1" s="2794"/>
    </row>
    <row r="2" spans="1:15" s="623" customFormat="1" ht="35.25" customHeight="1">
      <c r="A2" s="2916" t="s">
        <v>2041</v>
      </c>
      <c r="B2" s="2916"/>
      <c r="C2" s="2916"/>
      <c r="D2" s="2916"/>
      <c r="E2" s="2916"/>
      <c r="F2" s="2916"/>
      <c r="G2" s="2916"/>
      <c r="H2" s="2916"/>
      <c r="I2" s="2916"/>
      <c r="J2" s="2916"/>
      <c r="K2" s="2916"/>
      <c r="L2" s="2916"/>
      <c r="M2" s="2916"/>
      <c r="N2" s="2916"/>
      <c r="O2" s="2916"/>
    </row>
    <row r="3" spans="1:15" ht="18.75" thickBot="1">
      <c r="A3" s="1162" t="s">
        <v>2307</v>
      </c>
      <c r="B3" s="1162"/>
      <c r="C3" s="1162"/>
      <c r="D3" s="1162"/>
      <c r="E3" s="1162"/>
      <c r="F3" s="1162"/>
      <c r="G3" s="1162"/>
      <c r="H3" s="1162"/>
      <c r="I3" s="1162"/>
      <c r="J3" s="1162"/>
      <c r="K3" s="1162"/>
      <c r="L3" s="1162"/>
      <c r="M3" s="1296"/>
      <c r="N3" s="1296"/>
      <c r="O3" s="1211" t="s">
        <v>2162</v>
      </c>
    </row>
    <row r="4" spans="1:15" ht="16.5" customHeight="1" thickTop="1">
      <c r="A4" s="3133" t="s">
        <v>311</v>
      </c>
      <c r="B4" s="3133" t="s">
        <v>54</v>
      </c>
      <c r="C4" s="3133" t="s">
        <v>55</v>
      </c>
      <c r="D4" s="3133" t="s">
        <v>45</v>
      </c>
      <c r="E4" s="3133"/>
      <c r="F4" s="3133"/>
      <c r="G4" s="3133" t="s">
        <v>46</v>
      </c>
      <c r="H4" s="3133"/>
      <c r="I4" s="3133"/>
      <c r="J4" s="3133" t="s">
        <v>47</v>
      </c>
      <c r="K4" s="3133"/>
      <c r="L4" s="3133"/>
      <c r="M4" s="2901" t="s">
        <v>503</v>
      </c>
      <c r="N4" s="2901" t="s">
        <v>509</v>
      </c>
      <c r="O4" s="3541" t="s">
        <v>759</v>
      </c>
    </row>
    <row r="5" spans="1:15" ht="17.25" customHeight="1">
      <c r="A5" s="2859"/>
      <c r="B5" s="2859"/>
      <c r="C5" s="2859"/>
      <c r="D5" s="2859" t="s">
        <v>1673</v>
      </c>
      <c r="E5" s="2859"/>
      <c r="F5" s="2859"/>
      <c r="G5" s="2859" t="s">
        <v>463</v>
      </c>
      <c r="H5" s="2859"/>
      <c r="I5" s="2859"/>
      <c r="J5" s="2859" t="s">
        <v>464</v>
      </c>
      <c r="K5" s="2859"/>
      <c r="L5" s="2859"/>
      <c r="M5" s="2902"/>
      <c r="N5" s="2902"/>
      <c r="O5" s="3542"/>
    </row>
    <row r="6" spans="1:15" ht="17.25" customHeight="1">
      <c r="A6" s="2859"/>
      <c r="B6" s="2859"/>
      <c r="C6" s="2859"/>
      <c r="D6" s="1511" t="s">
        <v>931</v>
      </c>
      <c r="E6" s="1511" t="s">
        <v>1126</v>
      </c>
      <c r="F6" s="1511" t="s">
        <v>954</v>
      </c>
      <c r="G6" s="1511" t="s">
        <v>931</v>
      </c>
      <c r="H6" s="1511" t="s">
        <v>1126</v>
      </c>
      <c r="I6" s="1511" t="s">
        <v>954</v>
      </c>
      <c r="J6" s="1511" t="s">
        <v>931</v>
      </c>
      <c r="K6" s="1511" t="s">
        <v>1126</v>
      </c>
      <c r="L6" s="1511" t="s">
        <v>954</v>
      </c>
      <c r="M6" s="2902"/>
      <c r="N6" s="2902"/>
      <c r="O6" s="3542"/>
    </row>
    <row r="7" spans="1:15" ht="14.25" customHeight="1" thickBot="1">
      <c r="A7" s="3134"/>
      <c r="B7" s="3134"/>
      <c r="C7" s="3134"/>
      <c r="D7" s="1525" t="s">
        <v>934</v>
      </c>
      <c r="E7" s="1525" t="s">
        <v>935</v>
      </c>
      <c r="F7" s="1525" t="s">
        <v>936</v>
      </c>
      <c r="G7" s="1525" t="s">
        <v>934</v>
      </c>
      <c r="H7" s="1525" t="s">
        <v>935</v>
      </c>
      <c r="I7" s="1525" t="s">
        <v>936</v>
      </c>
      <c r="J7" s="1525" t="s">
        <v>934</v>
      </c>
      <c r="K7" s="1525" t="s">
        <v>935</v>
      </c>
      <c r="L7" s="1525" t="s">
        <v>936</v>
      </c>
      <c r="M7" s="2903"/>
      <c r="N7" s="2903"/>
      <c r="O7" s="3543"/>
    </row>
    <row r="8" spans="1:15" ht="18.75" customHeight="1">
      <c r="A8" s="3575" t="s">
        <v>48</v>
      </c>
      <c r="B8" s="3575"/>
      <c r="C8" s="3575"/>
      <c r="D8" s="3575"/>
      <c r="E8" s="3575"/>
      <c r="F8" s="3575"/>
      <c r="G8" s="3575"/>
      <c r="H8" s="3575"/>
      <c r="I8" s="3575"/>
      <c r="J8" s="3575"/>
      <c r="K8" s="3575"/>
      <c r="L8" s="3575"/>
      <c r="M8" s="630"/>
      <c r="N8" s="631"/>
      <c r="O8" s="76" t="s">
        <v>465</v>
      </c>
    </row>
    <row r="9" spans="1:15" ht="28.5" customHeight="1">
      <c r="A9" s="2815" t="s">
        <v>1414</v>
      </c>
      <c r="B9" s="1610" t="s">
        <v>240</v>
      </c>
      <c r="C9" s="413" t="s">
        <v>358</v>
      </c>
      <c r="D9" s="413">
        <v>53</v>
      </c>
      <c r="E9" s="413">
        <v>28</v>
      </c>
      <c r="F9" s="413">
        <v>81</v>
      </c>
      <c r="G9" s="413">
        <v>0</v>
      </c>
      <c r="H9" s="413">
        <v>0</v>
      </c>
      <c r="I9" s="413">
        <v>0</v>
      </c>
      <c r="J9" s="413">
        <f>SUM(G9,D9)</f>
        <v>53</v>
      </c>
      <c r="K9" s="413">
        <f t="shared" ref="K9:L15" si="0">SUM(H9,E9)</f>
        <v>28</v>
      </c>
      <c r="L9" s="413">
        <f t="shared" si="0"/>
        <v>81</v>
      </c>
      <c r="M9" s="436" t="s">
        <v>801</v>
      </c>
      <c r="N9" s="1611" t="s">
        <v>592</v>
      </c>
      <c r="O9" s="2926" t="s">
        <v>1415</v>
      </c>
    </row>
    <row r="10" spans="1:15" ht="21.75" customHeight="1">
      <c r="A10" s="2835"/>
      <c r="B10" s="465" t="s">
        <v>361</v>
      </c>
      <c r="C10" s="413"/>
      <c r="D10" s="413">
        <v>77</v>
      </c>
      <c r="E10" s="413">
        <v>13</v>
      </c>
      <c r="F10" s="413">
        <v>90</v>
      </c>
      <c r="G10" s="413">
        <v>0</v>
      </c>
      <c r="H10" s="413">
        <v>0</v>
      </c>
      <c r="I10" s="413">
        <v>0</v>
      </c>
      <c r="J10" s="413">
        <f t="shared" ref="J10:J15" si="1">SUM(G10,D10)</f>
        <v>77</v>
      </c>
      <c r="K10" s="413">
        <f t="shared" si="0"/>
        <v>13</v>
      </c>
      <c r="L10" s="413">
        <f t="shared" si="0"/>
        <v>90</v>
      </c>
      <c r="M10" s="634"/>
      <c r="N10" s="635" t="s">
        <v>803</v>
      </c>
      <c r="O10" s="2927"/>
    </row>
    <row r="11" spans="1:15" ht="17.25" customHeight="1">
      <c r="A11" s="2835"/>
      <c r="B11" s="465" t="s">
        <v>362</v>
      </c>
      <c r="C11" s="413"/>
      <c r="D11" s="413">
        <v>108</v>
      </c>
      <c r="E11" s="413">
        <v>21</v>
      </c>
      <c r="F11" s="413">
        <v>129</v>
      </c>
      <c r="G11" s="413">
        <v>0</v>
      </c>
      <c r="H11" s="413">
        <v>0</v>
      </c>
      <c r="I11" s="413">
        <v>0</v>
      </c>
      <c r="J11" s="413">
        <f t="shared" si="1"/>
        <v>108</v>
      </c>
      <c r="K11" s="413">
        <f t="shared" si="0"/>
        <v>21</v>
      </c>
      <c r="L11" s="413">
        <f t="shared" si="0"/>
        <v>129</v>
      </c>
      <c r="M11" s="634"/>
      <c r="N11" s="636" t="s">
        <v>645</v>
      </c>
      <c r="O11" s="2927"/>
    </row>
    <row r="12" spans="1:15" ht="24.75" customHeight="1">
      <c r="A12" s="2835"/>
      <c r="B12" s="1610" t="s">
        <v>1416</v>
      </c>
      <c r="C12" s="413" t="s">
        <v>1417</v>
      </c>
      <c r="D12" s="413">
        <v>163</v>
      </c>
      <c r="E12" s="413">
        <v>19</v>
      </c>
      <c r="F12" s="413">
        <v>182</v>
      </c>
      <c r="G12" s="413">
        <v>0</v>
      </c>
      <c r="H12" s="413">
        <v>0</v>
      </c>
      <c r="I12" s="413">
        <v>0</v>
      </c>
      <c r="J12" s="413">
        <f t="shared" si="1"/>
        <v>163</v>
      </c>
      <c r="K12" s="413">
        <f t="shared" si="0"/>
        <v>19</v>
      </c>
      <c r="L12" s="413">
        <f t="shared" si="0"/>
        <v>182</v>
      </c>
      <c r="M12" s="1607" t="s">
        <v>845</v>
      </c>
      <c r="N12" s="1529" t="s">
        <v>1418</v>
      </c>
      <c r="O12" s="2927"/>
    </row>
    <row r="13" spans="1:15" ht="24.75" customHeight="1">
      <c r="A13" s="2835"/>
      <c r="B13" s="1483" t="s">
        <v>1419</v>
      </c>
      <c r="C13" s="1510" t="s">
        <v>396</v>
      </c>
      <c r="D13" s="413">
        <v>163</v>
      </c>
      <c r="E13" s="413">
        <v>8</v>
      </c>
      <c r="F13" s="413">
        <v>171</v>
      </c>
      <c r="G13" s="413">
        <v>0</v>
      </c>
      <c r="H13" s="413">
        <v>0</v>
      </c>
      <c r="I13" s="413">
        <v>0</v>
      </c>
      <c r="J13" s="413">
        <f t="shared" si="1"/>
        <v>163</v>
      </c>
      <c r="K13" s="413">
        <f t="shared" si="0"/>
        <v>8</v>
      </c>
      <c r="L13" s="413">
        <f t="shared" si="0"/>
        <v>171</v>
      </c>
      <c r="M13" s="1607" t="s">
        <v>668</v>
      </c>
      <c r="N13" s="1612" t="s">
        <v>850</v>
      </c>
      <c r="O13" s="2927"/>
    </row>
    <row r="14" spans="1:15" ht="32.25" customHeight="1">
      <c r="A14" s="2835"/>
      <c r="B14" s="2804" t="s">
        <v>369</v>
      </c>
      <c r="C14" s="413" t="s">
        <v>1420</v>
      </c>
      <c r="D14" s="413">
        <v>39</v>
      </c>
      <c r="E14" s="413">
        <v>43</v>
      </c>
      <c r="F14" s="413">
        <v>82</v>
      </c>
      <c r="G14" s="413">
        <v>0</v>
      </c>
      <c r="H14" s="413">
        <v>0</v>
      </c>
      <c r="I14" s="413">
        <v>0</v>
      </c>
      <c r="J14" s="413">
        <f t="shared" si="1"/>
        <v>39</v>
      </c>
      <c r="K14" s="413">
        <f t="shared" si="0"/>
        <v>43</v>
      </c>
      <c r="L14" s="413">
        <f t="shared" si="0"/>
        <v>82</v>
      </c>
      <c r="M14" s="1607" t="s">
        <v>811</v>
      </c>
      <c r="N14" s="3573" t="s">
        <v>1421</v>
      </c>
      <c r="O14" s="2927"/>
    </row>
    <row r="15" spans="1:15" ht="24.75" customHeight="1">
      <c r="A15" s="2835"/>
      <c r="B15" s="2806"/>
      <c r="C15" s="413" t="s">
        <v>371</v>
      </c>
      <c r="D15" s="413">
        <v>76</v>
      </c>
      <c r="E15" s="413">
        <v>0</v>
      </c>
      <c r="F15" s="413">
        <v>76</v>
      </c>
      <c r="G15" s="413">
        <v>0</v>
      </c>
      <c r="H15" s="413">
        <v>0</v>
      </c>
      <c r="I15" s="413">
        <v>0</v>
      </c>
      <c r="J15" s="413">
        <f t="shared" si="1"/>
        <v>76</v>
      </c>
      <c r="K15" s="413">
        <f t="shared" si="0"/>
        <v>0</v>
      </c>
      <c r="L15" s="413">
        <f t="shared" si="0"/>
        <v>76</v>
      </c>
      <c r="M15" s="1607" t="s">
        <v>812</v>
      </c>
      <c r="N15" s="3574"/>
      <c r="O15" s="2927"/>
    </row>
    <row r="16" spans="1:15" ht="18.75" customHeight="1">
      <c r="A16" s="2835"/>
      <c r="B16" s="2811" t="s">
        <v>1808</v>
      </c>
      <c r="C16" s="2810"/>
      <c r="D16" s="1956">
        <f>SUM(D14:D15)</f>
        <v>115</v>
      </c>
      <c r="E16" s="1956">
        <f t="shared" ref="E16:L16" si="2">SUM(E14:E15)</f>
        <v>43</v>
      </c>
      <c r="F16" s="1956">
        <f t="shared" si="2"/>
        <v>158</v>
      </c>
      <c r="G16" s="1956">
        <f t="shared" si="2"/>
        <v>0</v>
      </c>
      <c r="H16" s="1956">
        <f t="shared" si="2"/>
        <v>0</v>
      </c>
      <c r="I16" s="1956">
        <f t="shared" si="2"/>
        <v>0</v>
      </c>
      <c r="J16" s="1956">
        <f t="shared" si="2"/>
        <v>115</v>
      </c>
      <c r="K16" s="1956">
        <f t="shared" si="2"/>
        <v>43</v>
      </c>
      <c r="L16" s="1956">
        <f t="shared" si="2"/>
        <v>158</v>
      </c>
      <c r="M16" s="3355" t="s">
        <v>2349</v>
      </c>
      <c r="N16" s="3356"/>
      <c r="O16" s="2927"/>
    </row>
    <row r="17" spans="1:15" ht="33" customHeight="1">
      <c r="A17" s="2835"/>
      <c r="B17" s="426" t="s">
        <v>1422</v>
      </c>
      <c r="C17" s="2013" t="s">
        <v>1423</v>
      </c>
      <c r="D17" s="426">
        <v>59</v>
      </c>
      <c r="E17" s="426">
        <v>17</v>
      </c>
      <c r="F17" s="426">
        <v>76</v>
      </c>
      <c r="G17" s="426">
        <v>0</v>
      </c>
      <c r="H17" s="426">
        <v>0</v>
      </c>
      <c r="I17" s="426">
        <v>0</v>
      </c>
      <c r="J17" s="426">
        <f>SUM(G17,D17)</f>
        <v>59</v>
      </c>
      <c r="K17" s="426">
        <f t="shared" ref="K17:L26" si="3">SUM(H17,E17)</f>
        <v>17</v>
      </c>
      <c r="L17" s="426">
        <f t="shared" si="3"/>
        <v>76</v>
      </c>
      <c r="M17" s="2014" t="s">
        <v>1740</v>
      </c>
      <c r="N17" s="1969" t="s">
        <v>1741</v>
      </c>
      <c r="O17" s="2927"/>
    </row>
    <row r="18" spans="1:15" ht="18.75" customHeight="1">
      <c r="A18" s="2835"/>
      <c r="B18" s="413" t="s">
        <v>84</v>
      </c>
      <c r="C18" s="413"/>
      <c r="D18" s="413">
        <v>129</v>
      </c>
      <c r="E18" s="413">
        <v>136</v>
      </c>
      <c r="F18" s="413">
        <v>265</v>
      </c>
      <c r="G18" s="413">
        <v>0</v>
      </c>
      <c r="H18" s="413">
        <v>0</v>
      </c>
      <c r="I18" s="413">
        <v>0</v>
      </c>
      <c r="J18" s="413">
        <f t="shared" ref="J18:J26" si="4">SUM(G18,D18)</f>
        <v>129</v>
      </c>
      <c r="K18" s="413">
        <f t="shared" si="3"/>
        <v>136</v>
      </c>
      <c r="L18" s="413">
        <f t="shared" si="3"/>
        <v>265</v>
      </c>
      <c r="M18" s="634"/>
      <c r="N18" s="436" t="s">
        <v>532</v>
      </c>
      <c r="O18" s="2927"/>
    </row>
    <row r="19" spans="1:15" ht="17.25" customHeight="1">
      <c r="A19" s="2835"/>
      <c r="B19" s="413" t="s">
        <v>380</v>
      </c>
      <c r="C19" s="413"/>
      <c r="D19" s="413">
        <v>80</v>
      </c>
      <c r="E19" s="413">
        <v>137</v>
      </c>
      <c r="F19" s="413">
        <v>217</v>
      </c>
      <c r="G19" s="413">
        <v>0</v>
      </c>
      <c r="H19" s="413">
        <v>0</v>
      </c>
      <c r="I19" s="413">
        <v>0</v>
      </c>
      <c r="J19" s="413">
        <f t="shared" si="4"/>
        <v>80</v>
      </c>
      <c r="K19" s="413">
        <f t="shared" si="3"/>
        <v>137</v>
      </c>
      <c r="L19" s="413">
        <f t="shared" si="3"/>
        <v>217</v>
      </c>
      <c r="M19" s="634"/>
      <c r="N19" s="436" t="s">
        <v>818</v>
      </c>
      <c r="O19" s="2927"/>
    </row>
    <row r="20" spans="1:15" ht="24.75" customHeight="1">
      <c r="A20" s="2835"/>
      <c r="B20" s="413" t="s">
        <v>381</v>
      </c>
      <c r="C20" s="413"/>
      <c r="D20" s="413">
        <v>11</v>
      </c>
      <c r="E20" s="413">
        <v>47</v>
      </c>
      <c r="F20" s="413">
        <v>58</v>
      </c>
      <c r="G20" s="413">
        <v>0</v>
      </c>
      <c r="H20" s="413">
        <v>0</v>
      </c>
      <c r="I20" s="413">
        <v>0</v>
      </c>
      <c r="J20" s="413">
        <f t="shared" si="4"/>
        <v>11</v>
      </c>
      <c r="K20" s="413">
        <f t="shared" si="3"/>
        <v>47</v>
      </c>
      <c r="L20" s="413">
        <f t="shared" si="3"/>
        <v>58</v>
      </c>
      <c r="M20" s="634"/>
      <c r="N20" s="436" t="s">
        <v>846</v>
      </c>
      <c r="O20" s="2927"/>
    </row>
    <row r="21" spans="1:15" ht="24.75" customHeight="1">
      <c r="A21" s="2835"/>
      <c r="B21" s="413" t="s">
        <v>394</v>
      </c>
      <c r="C21" s="413"/>
      <c r="D21" s="413">
        <v>117</v>
      </c>
      <c r="E21" s="413">
        <v>171</v>
      </c>
      <c r="F21" s="413">
        <v>288</v>
      </c>
      <c r="G21" s="413">
        <v>0</v>
      </c>
      <c r="H21" s="413">
        <v>0</v>
      </c>
      <c r="I21" s="413">
        <v>0</v>
      </c>
      <c r="J21" s="413">
        <f t="shared" si="4"/>
        <v>117</v>
      </c>
      <c r="K21" s="413">
        <f t="shared" si="3"/>
        <v>171</v>
      </c>
      <c r="L21" s="413">
        <f t="shared" si="3"/>
        <v>288</v>
      </c>
      <c r="M21" s="634"/>
      <c r="N21" s="436" t="s">
        <v>842</v>
      </c>
      <c r="O21" s="2927"/>
    </row>
    <row r="22" spans="1:15" ht="24.75" customHeight="1">
      <c r="A22" s="2835"/>
      <c r="B22" s="413" t="s">
        <v>386</v>
      </c>
      <c r="C22" s="413"/>
      <c r="D22" s="413">
        <v>10</v>
      </c>
      <c r="E22" s="413">
        <v>38</v>
      </c>
      <c r="F22" s="413">
        <v>48</v>
      </c>
      <c r="G22" s="413">
        <v>0</v>
      </c>
      <c r="H22" s="413">
        <v>0</v>
      </c>
      <c r="I22" s="413">
        <v>0</v>
      </c>
      <c r="J22" s="413">
        <f t="shared" si="4"/>
        <v>10</v>
      </c>
      <c r="K22" s="413">
        <f t="shared" si="3"/>
        <v>38</v>
      </c>
      <c r="L22" s="413">
        <f t="shared" si="3"/>
        <v>48</v>
      </c>
      <c r="M22" s="634"/>
      <c r="N22" s="436" t="s">
        <v>698</v>
      </c>
      <c r="O22" s="2927"/>
    </row>
    <row r="23" spans="1:15" ht="18" customHeight="1">
      <c r="A23" s="2835"/>
      <c r="B23" s="413" t="s">
        <v>58</v>
      </c>
      <c r="C23" s="413"/>
      <c r="D23" s="413">
        <v>33</v>
      </c>
      <c r="E23" s="413">
        <v>40</v>
      </c>
      <c r="F23" s="413">
        <v>73</v>
      </c>
      <c r="G23" s="413">
        <v>0</v>
      </c>
      <c r="H23" s="413">
        <v>0</v>
      </c>
      <c r="I23" s="413">
        <v>0</v>
      </c>
      <c r="J23" s="413">
        <f t="shared" si="4"/>
        <v>33</v>
      </c>
      <c r="K23" s="413">
        <f t="shared" si="3"/>
        <v>40</v>
      </c>
      <c r="L23" s="413">
        <f t="shared" si="3"/>
        <v>73</v>
      </c>
      <c r="M23" s="634"/>
      <c r="N23" s="436" t="s">
        <v>481</v>
      </c>
      <c r="O23" s="2927"/>
    </row>
    <row r="24" spans="1:15" ht="20.25" customHeight="1">
      <c r="A24" s="2835"/>
      <c r="B24" s="413" t="s">
        <v>347</v>
      </c>
      <c r="C24" s="413"/>
      <c r="D24" s="413">
        <v>1</v>
      </c>
      <c r="E24" s="413">
        <v>39</v>
      </c>
      <c r="F24" s="413">
        <v>40</v>
      </c>
      <c r="G24" s="413">
        <v>0</v>
      </c>
      <c r="H24" s="413">
        <v>0</v>
      </c>
      <c r="I24" s="413">
        <v>0</v>
      </c>
      <c r="J24" s="413">
        <f t="shared" si="4"/>
        <v>1</v>
      </c>
      <c r="K24" s="413">
        <f t="shared" si="3"/>
        <v>39</v>
      </c>
      <c r="L24" s="413">
        <f t="shared" si="3"/>
        <v>40</v>
      </c>
      <c r="M24" s="634"/>
      <c r="N24" s="436" t="s">
        <v>792</v>
      </c>
      <c r="O24" s="2927"/>
    </row>
    <row r="25" spans="1:15" ht="20.25" customHeight="1">
      <c r="A25" s="2835"/>
      <c r="B25" s="413" t="s">
        <v>355</v>
      </c>
      <c r="C25" s="413"/>
      <c r="D25" s="413">
        <v>24</v>
      </c>
      <c r="E25" s="413">
        <v>22</v>
      </c>
      <c r="F25" s="413">
        <v>46</v>
      </c>
      <c r="G25" s="413">
        <v>0</v>
      </c>
      <c r="H25" s="413">
        <v>0</v>
      </c>
      <c r="I25" s="413">
        <v>0</v>
      </c>
      <c r="J25" s="413">
        <f t="shared" si="4"/>
        <v>24</v>
      </c>
      <c r="K25" s="413">
        <f t="shared" si="3"/>
        <v>22</v>
      </c>
      <c r="L25" s="413">
        <f t="shared" si="3"/>
        <v>46</v>
      </c>
      <c r="M25" s="634"/>
      <c r="N25" s="436" t="s">
        <v>1424</v>
      </c>
      <c r="O25" s="2927"/>
    </row>
    <row r="26" spans="1:15" ht="20.25" customHeight="1">
      <c r="A26" s="2835"/>
      <c r="B26" s="416" t="s">
        <v>59</v>
      </c>
      <c r="C26" s="416"/>
      <c r="D26" s="416">
        <v>6</v>
      </c>
      <c r="E26" s="416">
        <v>38</v>
      </c>
      <c r="F26" s="416">
        <v>44</v>
      </c>
      <c r="G26" s="416">
        <v>0</v>
      </c>
      <c r="H26" s="416">
        <v>0</v>
      </c>
      <c r="I26" s="416">
        <v>0</v>
      </c>
      <c r="J26" s="416">
        <f t="shared" si="4"/>
        <v>6</v>
      </c>
      <c r="K26" s="416">
        <f t="shared" si="3"/>
        <v>38</v>
      </c>
      <c r="L26" s="416">
        <f t="shared" si="3"/>
        <v>44</v>
      </c>
      <c r="M26" s="420"/>
      <c r="N26" s="638" t="s">
        <v>482</v>
      </c>
      <c r="O26" s="2927"/>
    </row>
    <row r="27" spans="1:15" ht="23.25" customHeight="1" thickBot="1">
      <c r="A27" s="3135" t="s">
        <v>356</v>
      </c>
      <c r="B27" s="3135"/>
      <c r="C27" s="3135"/>
      <c r="D27" s="1466">
        <f t="shared" ref="D27:L27" si="5">SUM(D9:D13,D16,D17:D26)</f>
        <v>1149</v>
      </c>
      <c r="E27" s="1466">
        <f t="shared" si="5"/>
        <v>817</v>
      </c>
      <c r="F27" s="1466">
        <f t="shared" si="5"/>
        <v>1966</v>
      </c>
      <c r="G27" s="1466">
        <f t="shared" si="5"/>
        <v>0</v>
      </c>
      <c r="H27" s="1466">
        <f t="shared" si="5"/>
        <v>0</v>
      </c>
      <c r="I27" s="1466">
        <f t="shared" si="5"/>
        <v>0</v>
      </c>
      <c r="J27" s="1466">
        <f t="shared" si="5"/>
        <v>1149</v>
      </c>
      <c r="K27" s="1466">
        <f t="shared" si="5"/>
        <v>817</v>
      </c>
      <c r="L27" s="1466">
        <f t="shared" si="5"/>
        <v>1966</v>
      </c>
      <c r="M27" s="3572" t="s">
        <v>2354</v>
      </c>
      <c r="N27" s="3572"/>
      <c r="O27" s="3572"/>
    </row>
    <row r="28" spans="1:15" ht="24" customHeight="1" thickTop="1" thickBot="1">
      <c r="A28" s="974" t="s">
        <v>2308</v>
      </c>
      <c r="B28" s="398"/>
      <c r="C28" s="424"/>
      <c r="D28" s="424"/>
      <c r="E28" s="424"/>
      <c r="F28" s="424"/>
      <c r="G28" s="424"/>
      <c r="H28" s="424"/>
      <c r="I28" s="424"/>
      <c r="J28" s="424"/>
      <c r="K28" s="424"/>
      <c r="L28" s="424"/>
      <c r="M28" s="222"/>
      <c r="N28" s="562"/>
      <c r="O28" s="476" t="s">
        <v>2163</v>
      </c>
    </row>
    <row r="29" spans="1:15" ht="17.25" customHeight="1" thickTop="1">
      <c r="A29" s="3058" t="s">
        <v>311</v>
      </c>
      <c r="B29" s="3058" t="s">
        <v>54</v>
      </c>
      <c r="C29" s="3058" t="s">
        <v>55</v>
      </c>
      <c r="D29" s="3058" t="s">
        <v>45</v>
      </c>
      <c r="E29" s="3058"/>
      <c r="F29" s="3058"/>
      <c r="G29" s="3058" t="s">
        <v>46</v>
      </c>
      <c r="H29" s="3058"/>
      <c r="I29" s="3058"/>
      <c r="J29" s="3058" t="s">
        <v>47</v>
      </c>
      <c r="K29" s="3058"/>
      <c r="L29" s="3058"/>
      <c r="M29" s="3359" t="s">
        <v>503</v>
      </c>
      <c r="N29" s="3359" t="s">
        <v>509</v>
      </c>
      <c r="O29" s="3541" t="s">
        <v>759</v>
      </c>
    </row>
    <row r="30" spans="1:15" ht="13.5" customHeight="1">
      <c r="A30" s="3054"/>
      <c r="B30" s="3054"/>
      <c r="C30" s="3054"/>
      <c r="D30" s="3054" t="s">
        <v>1673</v>
      </c>
      <c r="E30" s="3054"/>
      <c r="F30" s="3054"/>
      <c r="G30" s="3054" t="s">
        <v>463</v>
      </c>
      <c r="H30" s="3054"/>
      <c r="I30" s="3054"/>
      <c r="J30" s="3054" t="s">
        <v>464</v>
      </c>
      <c r="K30" s="3054"/>
      <c r="L30" s="3054"/>
      <c r="M30" s="3343"/>
      <c r="N30" s="3343"/>
      <c r="O30" s="3542"/>
    </row>
    <row r="31" spans="1:15" ht="15.75" customHeight="1">
      <c r="A31" s="3054"/>
      <c r="B31" s="3054"/>
      <c r="C31" s="3054"/>
      <c r="D31" s="1511" t="s">
        <v>931</v>
      </c>
      <c r="E31" s="1511" t="s">
        <v>1126</v>
      </c>
      <c r="F31" s="1511" t="s">
        <v>954</v>
      </c>
      <c r="G31" s="1511" t="s">
        <v>931</v>
      </c>
      <c r="H31" s="1511" t="s">
        <v>1126</v>
      </c>
      <c r="I31" s="1511" t="s">
        <v>954</v>
      </c>
      <c r="J31" s="1511" t="s">
        <v>931</v>
      </c>
      <c r="K31" s="1511" t="s">
        <v>1126</v>
      </c>
      <c r="L31" s="1511" t="s">
        <v>954</v>
      </c>
      <c r="M31" s="3343"/>
      <c r="N31" s="3343"/>
      <c r="O31" s="3542"/>
    </row>
    <row r="32" spans="1:15" ht="24" customHeight="1" thickBot="1">
      <c r="A32" s="3059"/>
      <c r="B32" s="3059"/>
      <c r="C32" s="3059"/>
      <c r="D32" s="1591" t="s">
        <v>934</v>
      </c>
      <c r="E32" s="1591" t="s">
        <v>935</v>
      </c>
      <c r="F32" s="1591" t="s">
        <v>936</v>
      </c>
      <c r="G32" s="1591" t="s">
        <v>934</v>
      </c>
      <c r="H32" s="1591" t="s">
        <v>935</v>
      </c>
      <c r="I32" s="1591" t="s">
        <v>936</v>
      </c>
      <c r="J32" s="1591" t="s">
        <v>934</v>
      </c>
      <c r="K32" s="1591" t="s">
        <v>935</v>
      </c>
      <c r="L32" s="1591" t="s">
        <v>936</v>
      </c>
      <c r="M32" s="3360"/>
      <c r="N32" s="3360"/>
      <c r="O32" s="3543"/>
    </row>
    <row r="33" spans="1:15" ht="31.5" customHeight="1">
      <c r="A33" s="2834" t="s">
        <v>1425</v>
      </c>
      <c r="B33" s="640" t="s">
        <v>240</v>
      </c>
      <c r="C33" s="413" t="s">
        <v>358</v>
      </c>
      <c r="D33" s="465">
        <v>17</v>
      </c>
      <c r="E33" s="465">
        <v>4</v>
      </c>
      <c r="F33" s="465">
        <v>21</v>
      </c>
      <c r="G33" s="465">
        <v>0</v>
      </c>
      <c r="H33" s="465">
        <v>0</v>
      </c>
      <c r="I33" s="465">
        <v>0</v>
      </c>
      <c r="J33" s="465">
        <f>SUM(G33,D33)</f>
        <v>17</v>
      </c>
      <c r="K33" s="465">
        <f t="shared" ref="K33:L46" si="6">SUM(H33,E33)</f>
        <v>4</v>
      </c>
      <c r="L33" s="465">
        <f t="shared" si="6"/>
        <v>21</v>
      </c>
      <c r="M33" s="1608" t="s">
        <v>801</v>
      </c>
      <c r="N33" s="436" t="s">
        <v>592</v>
      </c>
      <c r="O33" s="2930" t="s">
        <v>1426</v>
      </c>
    </row>
    <row r="34" spans="1:15" ht="24.75" customHeight="1">
      <c r="A34" s="2835"/>
      <c r="B34" s="3125" t="s">
        <v>362</v>
      </c>
      <c r="C34" s="413" t="s">
        <v>362</v>
      </c>
      <c r="D34" s="465">
        <v>12</v>
      </c>
      <c r="E34" s="465">
        <v>12</v>
      </c>
      <c r="F34" s="465">
        <v>24</v>
      </c>
      <c r="G34" s="465">
        <v>0</v>
      </c>
      <c r="H34" s="465">
        <v>0</v>
      </c>
      <c r="I34" s="465">
        <v>0</v>
      </c>
      <c r="J34" s="465">
        <f t="shared" ref="J34:J39" si="7">SUM(G34,D34)</f>
        <v>12</v>
      </c>
      <c r="K34" s="465">
        <f t="shared" si="6"/>
        <v>12</v>
      </c>
      <c r="L34" s="465">
        <f t="shared" si="6"/>
        <v>24</v>
      </c>
      <c r="M34" s="436" t="s">
        <v>645</v>
      </c>
      <c r="N34" s="3573" t="s">
        <v>645</v>
      </c>
      <c r="O34" s="2927"/>
    </row>
    <row r="35" spans="1:15" ht="24.75" customHeight="1">
      <c r="A35" s="2835"/>
      <c r="B35" s="3127"/>
      <c r="C35" s="1956" t="s">
        <v>231</v>
      </c>
      <c r="D35" s="1965">
        <v>20</v>
      </c>
      <c r="E35" s="1965">
        <v>5</v>
      </c>
      <c r="F35" s="1965">
        <v>25</v>
      </c>
      <c r="G35" s="1965">
        <v>0</v>
      </c>
      <c r="H35" s="1965">
        <v>0</v>
      </c>
      <c r="I35" s="1965">
        <v>0</v>
      </c>
      <c r="J35" s="1965">
        <f t="shared" ref="J35" si="8">SUM(G35,D35)</f>
        <v>20</v>
      </c>
      <c r="K35" s="1965">
        <f t="shared" ref="K35" si="9">SUM(H35,E35)</f>
        <v>5</v>
      </c>
      <c r="L35" s="1965">
        <f t="shared" ref="L35" si="10">SUM(I35,F35)</f>
        <v>25</v>
      </c>
      <c r="M35" s="436" t="s">
        <v>507</v>
      </c>
      <c r="N35" s="3574"/>
      <c r="O35" s="2927"/>
    </row>
    <row r="36" spans="1:15" ht="24.75" customHeight="1">
      <c r="A36" s="2835"/>
      <c r="B36" s="1960" t="s">
        <v>270</v>
      </c>
      <c r="C36" s="1956"/>
      <c r="D36" s="1965">
        <f>SUM(D34:D35)</f>
        <v>32</v>
      </c>
      <c r="E36" s="1965">
        <f t="shared" ref="E36:L36" si="11">SUM(E34:E35)</f>
        <v>17</v>
      </c>
      <c r="F36" s="1965">
        <f t="shared" si="11"/>
        <v>49</v>
      </c>
      <c r="G36" s="1965">
        <f t="shared" si="11"/>
        <v>0</v>
      </c>
      <c r="H36" s="1965">
        <f t="shared" si="11"/>
        <v>0</v>
      </c>
      <c r="I36" s="1965">
        <f t="shared" si="11"/>
        <v>0</v>
      </c>
      <c r="J36" s="1965">
        <f t="shared" si="11"/>
        <v>32</v>
      </c>
      <c r="K36" s="1965">
        <f t="shared" si="11"/>
        <v>17</v>
      </c>
      <c r="L36" s="1965">
        <f t="shared" si="11"/>
        <v>49</v>
      </c>
      <c r="M36" s="436" t="s">
        <v>2349</v>
      </c>
      <c r="N36" s="436"/>
      <c r="O36" s="2927"/>
    </row>
    <row r="37" spans="1:15" ht="24.75" customHeight="1">
      <c r="A37" s="2835"/>
      <c r="B37" s="413" t="s">
        <v>261</v>
      </c>
      <c r="C37" s="1510" t="s">
        <v>366</v>
      </c>
      <c r="D37" s="465">
        <v>30</v>
      </c>
      <c r="E37" s="465">
        <v>0</v>
      </c>
      <c r="F37" s="465">
        <v>30</v>
      </c>
      <c r="G37" s="465">
        <v>0</v>
      </c>
      <c r="H37" s="465">
        <v>0</v>
      </c>
      <c r="I37" s="465">
        <v>0</v>
      </c>
      <c r="J37" s="465">
        <f t="shared" si="7"/>
        <v>30</v>
      </c>
      <c r="K37" s="465">
        <f t="shared" si="6"/>
        <v>0</v>
      </c>
      <c r="L37" s="465">
        <f t="shared" si="6"/>
        <v>30</v>
      </c>
      <c r="M37" s="1607" t="s">
        <v>809</v>
      </c>
      <c r="N37" s="436" t="s">
        <v>703</v>
      </c>
      <c r="O37" s="2927"/>
    </row>
    <row r="38" spans="1:15" ht="27" customHeight="1">
      <c r="A38" s="2835"/>
      <c r="B38" s="413" t="s">
        <v>376</v>
      </c>
      <c r="C38" s="1510" t="s">
        <v>396</v>
      </c>
      <c r="D38" s="465">
        <v>12</v>
      </c>
      <c r="E38" s="465">
        <v>0</v>
      </c>
      <c r="F38" s="465">
        <v>12</v>
      </c>
      <c r="G38" s="465">
        <v>0</v>
      </c>
      <c r="H38" s="465">
        <v>0</v>
      </c>
      <c r="I38" s="465">
        <v>0</v>
      </c>
      <c r="J38" s="465">
        <f t="shared" si="7"/>
        <v>12</v>
      </c>
      <c r="K38" s="465">
        <f t="shared" si="6"/>
        <v>0</v>
      </c>
      <c r="L38" s="465">
        <f t="shared" si="6"/>
        <v>12</v>
      </c>
      <c r="M38" s="1607" t="s">
        <v>668</v>
      </c>
      <c r="N38" s="436" t="s">
        <v>704</v>
      </c>
      <c r="O38" s="2927"/>
    </row>
    <row r="39" spans="1:15" ht="30.75" customHeight="1">
      <c r="A39" s="2835"/>
      <c r="B39" s="2008" t="s">
        <v>399</v>
      </c>
      <c r="C39" s="413" t="s">
        <v>1420</v>
      </c>
      <c r="D39" s="465">
        <v>14</v>
      </c>
      <c r="E39" s="465">
        <v>0</v>
      </c>
      <c r="F39" s="465">
        <v>14</v>
      </c>
      <c r="G39" s="465">
        <v>0</v>
      </c>
      <c r="H39" s="465">
        <v>0</v>
      </c>
      <c r="I39" s="465">
        <v>0</v>
      </c>
      <c r="J39" s="465">
        <f t="shared" si="7"/>
        <v>14</v>
      </c>
      <c r="K39" s="465">
        <f t="shared" si="6"/>
        <v>0</v>
      </c>
      <c r="L39" s="465">
        <f t="shared" si="6"/>
        <v>14</v>
      </c>
      <c r="M39" s="436" t="s">
        <v>811</v>
      </c>
      <c r="N39" s="2009" t="s">
        <v>850</v>
      </c>
      <c r="O39" s="2927"/>
    </row>
    <row r="40" spans="1:15" ht="26.25" customHeight="1">
      <c r="A40" s="2835"/>
      <c r="B40" s="1958" t="s">
        <v>386</v>
      </c>
      <c r="C40" s="1958"/>
      <c r="D40" s="465">
        <v>7</v>
      </c>
      <c r="E40" s="465">
        <v>15</v>
      </c>
      <c r="F40" s="465">
        <v>22</v>
      </c>
      <c r="G40" s="465">
        <v>0</v>
      </c>
      <c r="H40" s="465">
        <v>0</v>
      </c>
      <c r="I40" s="465">
        <v>0</v>
      </c>
      <c r="J40" s="465">
        <f t="shared" ref="J40:L42" si="12">SUM(G40,D40)</f>
        <v>7</v>
      </c>
      <c r="K40" s="465">
        <f t="shared" si="12"/>
        <v>15</v>
      </c>
      <c r="L40" s="465">
        <f t="shared" si="12"/>
        <v>22</v>
      </c>
      <c r="M40" s="1971"/>
      <c r="N40" s="726" t="s">
        <v>1365</v>
      </c>
      <c r="O40" s="2927"/>
    </row>
    <row r="41" spans="1:15" ht="25.5" customHeight="1">
      <c r="A41" s="2835"/>
      <c r="B41" s="413" t="s">
        <v>59</v>
      </c>
      <c r="C41" s="413"/>
      <c r="D41" s="465">
        <v>0</v>
      </c>
      <c r="E41" s="465">
        <v>11</v>
      </c>
      <c r="F41" s="465">
        <v>11</v>
      </c>
      <c r="G41" s="465">
        <v>0</v>
      </c>
      <c r="H41" s="465">
        <v>0</v>
      </c>
      <c r="I41" s="465">
        <v>0</v>
      </c>
      <c r="J41" s="465">
        <f t="shared" si="12"/>
        <v>0</v>
      </c>
      <c r="K41" s="465">
        <f t="shared" si="12"/>
        <v>11</v>
      </c>
      <c r="L41" s="465">
        <f t="shared" si="12"/>
        <v>11</v>
      </c>
      <c r="M41" s="634"/>
      <c r="N41" s="436" t="s">
        <v>482</v>
      </c>
      <c r="O41" s="2927"/>
    </row>
    <row r="42" spans="1:15" ht="24.75" customHeight="1">
      <c r="A42" s="2835"/>
      <c r="B42" s="413" t="s">
        <v>84</v>
      </c>
      <c r="C42" s="413"/>
      <c r="D42" s="620">
        <v>40</v>
      </c>
      <c r="E42" s="620">
        <v>26</v>
      </c>
      <c r="F42" s="620">
        <v>66</v>
      </c>
      <c r="G42" s="1965">
        <v>0</v>
      </c>
      <c r="H42" s="1965">
        <v>0</v>
      </c>
      <c r="I42" s="1965">
        <v>0</v>
      </c>
      <c r="J42" s="1965">
        <f t="shared" si="12"/>
        <v>40</v>
      </c>
      <c r="K42" s="1965">
        <f t="shared" si="12"/>
        <v>26</v>
      </c>
      <c r="L42" s="1965">
        <f t="shared" si="12"/>
        <v>66</v>
      </c>
      <c r="M42" s="634"/>
      <c r="N42" s="436" t="s">
        <v>532</v>
      </c>
      <c r="O42" s="2927"/>
    </row>
    <row r="43" spans="1:15" ht="40.5" customHeight="1">
      <c r="A43" s="2835"/>
      <c r="B43" s="413" t="s">
        <v>381</v>
      </c>
      <c r="C43" s="413"/>
      <c r="D43" s="465">
        <v>17</v>
      </c>
      <c r="E43" s="465">
        <v>10</v>
      </c>
      <c r="F43" s="465">
        <v>27</v>
      </c>
      <c r="G43" s="465">
        <v>0</v>
      </c>
      <c r="H43" s="465">
        <v>0</v>
      </c>
      <c r="I43" s="465">
        <v>0</v>
      </c>
      <c r="J43" s="465">
        <f t="shared" ref="J43:J46" si="13">SUM(G43,D43)</f>
        <v>17</v>
      </c>
      <c r="K43" s="465">
        <f t="shared" si="6"/>
        <v>10</v>
      </c>
      <c r="L43" s="465">
        <f t="shared" si="6"/>
        <v>27</v>
      </c>
      <c r="M43" s="634"/>
      <c r="N43" s="436" t="s">
        <v>819</v>
      </c>
      <c r="O43" s="2927"/>
    </row>
    <row r="44" spans="1:15" ht="48" customHeight="1">
      <c r="A44" s="2835"/>
      <c r="B44" s="413" t="s">
        <v>394</v>
      </c>
      <c r="C44" s="413"/>
      <c r="D44" s="465">
        <v>72</v>
      </c>
      <c r="E44" s="465">
        <v>46</v>
      </c>
      <c r="F44" s="465">
        <v>118</v>
      </c>
      <c r="G44" s="465">
        <v>0</v>
      </c>
      <c r="H44" s="465">
        <v>0</v>
      </c>
      <c r="I44" s="465">
        <v>0</v>
      </c>
      <c r="J44" s="465">
        <f t="shared" si="13"/>
        <v>72</v>
      </c>
      <c r="K44" s="465">
        <f t="shared" si="6"/>
        <v>46</v>
      </c>
      <c r="L44" s="465">
        <f t="shared" si="6"/>
        <v>118</v>
      </c>
      <c r="M44" s="634"/>
      <c r="N44" s="436" t="s">
        <v>842</v>
      </c>
      <c r="O44" s="2927"/>
    </row>
    <row r="45" spans="1:15" ht="33" customHeight="1">
      <c r="A45" s="2835"/>
      <c r="B45" s="413" t="s">
        <v>407</v>
      </c>
      <c r="C45" s="413"/>
      <c r="D45" s="465">
        <v>5</v>
      </c>
      <c r="E45" s="465">
        <v>8</v>
      </c>
      <c r="F45" s="465">
        <v>13</v>
      </c>
      <c r="G45" s="465">
        <v>0</v>
      </c>
      <c r="H45" s="465">
        <v>0</v>
      </c>
      <c r="I45" s="465">
        <v>0</v>
      </c>
      <c r="J45" s="465">
        <f t="shared" si="13"/>
        <v>5</v>
      </c>
      <c r="K45" s="465">
        <f t="shared" si="6"/>
        <v>8</v>
      </c>
      <c r="L45" s="465">
        <f t="shared" si="6"/>
        <v>13</v>
      </c>
      <c r="M45" s="634"/>
      <c r="N45" s="436" t="s">
        <v>682</v>
      </c>
      <c r="O45" s="2927"/>
    </row>
    <row r="46" spans="1:15" ht="30.75" customHeight="1">
      <c r="A46" s="2835"/>
      <c r="B46" s="416" t="s">
        <v>361</v>
      </c>
      <c r="C46" s="416"/>
      <c r="D46" s="607">
        <v>10</v>
      </c>
      <c r="E46" s="607">
        <v>2</v>
      </c>
      <c r="F46" s="607">
        <v>12</v>
      </c>
      <c r="G46" s="607">
        <v>0</v>
      </c>
      <c r="H46" s="607">
        <v>0</v>
      </c>
      <c r="I46" s="607">
        <v>0</v>
      </c>
      <c r="J46" s="607">
        <f t="shared" si="13"/>
        <v>10</v>
      </c>
      <c r="K46" s="607">
        <f t="shared" si="6"/>
        <v>2</v>
      </c>
      <c r="L46" s="607">
        <f t="shared" si="6"/>
        <v>12</v>
      </c>
      <c r="M46" s="420"/>
      <c r="N46" s="638" t="s">
        <v>803</v>
      </c>
      <c r="O46" s="2927"/>
    </row>
    <row r="47" spans="1:15" ht="28.5" customHeight="1" thickBot="1">
      <c r="A47" s="3135" t="s">
        <v>356</v>
      </c>
      <c r="B47" s="3135"/>
      <c r="C47" s="665"/>
      <c r="D47" s="665">
        <f>SUM(D37:D46,D36,D33)</f>
        <v>256</v>
      </c>
      <c r="E47" s="665">
        <f t="shared" ref="E47:L47" si="14">SUM(E37:E46,E36,E33)</f>
        <v>139</v>
      </c>
      <c r="F47" s="665">
        <f t="shared" si="14"/>
        <v>395</v>
      </c>
      <c r="G47" s="665">
        <f t="shared" si="14"/>
        <v>0</v>
      </c>
      <c r="H47" s="665">
        <f t="shared" si="14"/>
        <v>0</v>
      </c>
      <c r="I47" s="665">
        <f t="shared" si="14"/>
        <v>0</v>
      </c>
      <c r="J47" s="665">
        <f t="shared" si="14"/>
        <v>256</v>
      </c>
      <c r="K47" s="665">
        <f t="shared" si="14"/>
        <v>139</v>
      </c>
      <c r="L47" s="665">
        <f t="shared" si="14"/>
        <v>395</v>
      </c>
      <c r="M47" s="2602"/>
      <c r="N47" s="3572" t="s">
        <v>2354</v>
      </c>
      <c r="O47" s="3572"/>
    </row>
    <row r="48" spans="1:15" ht="28.5" customHeight="1" thickTop="1">
      <c r="A48" s="637"/>
      <c r="B48" s="637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252"/>
      <c r="N48" s="422"/>
      <c r="O48" s="422"/>
    </row>
    <row r="49" spans="1:15" ht="28.5" customHeight="1">
      <c r="A49" s="2141"/>
      <c r="B49" s="2141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252"/>
      <c r="N49" s="2142"/>
      <c r="O49" s="2142"/>
    </row>
    <row r="50" spans="1:15" ht="32.25" customHeight="1" thickBot="1">
      <c r="A50" s="2161" t="s">
        <v>2308</v>
      </c>
      <c r="B50" s="2161"/>
      <c r="C50" s="2194"/>
      <c r="D50" s="2194"/>
      <c r="E50" s="2194"/>
      <c r="F50" s="2194"/>
      <c r="G50" s="2194"/>
      <c r="H50" s="2194"/>
      <c r="I50" s="2194"/>
      <c r="J50" s="2194"/>
      <c r="K50" s="2194"/>
      <c r="L50" s="2194"/>
      <c r="M50" s="222"/>
      <c r="N50" s="562"/>
      <c r="O50" s="476" t="s">
        <v>2163</v>
      </c>
    </row>
    <row r="51" spans="1:15" ht="25.5" customHeight="1" thickTop="1">
      <c r="A51" s="3058" t="s">
        <v>311</v>
      </c>
      <c r="B51" s="3058" t="s">
        <v>54</v>
      </c>
      <c r="C51" s="3058" t="s">
        <v>55</v>
      </c>
      <c r="D51" s="3058" t="s">
        <v>45</v>
      </c>
      <c r="E51" s="3058"/>
      <c r="F51" s="3058"/>
      <c r="G51" s="3058" t="s">
        <v>46</v>
      </c>
      <c r="H51" s="3058"/>
      <c r="I51" s="3058"/>
      <c r="J51" s="3058" t="s">
        <v>47</v>
      </c>
      <c r="K51" s="3058"/>
      <c r="L51" s="3058"/>
      <c r="M51" s="3359" t="s">
        <v>503</v>
      </c>
      <c r="N51" s="3359" t="s">
        <v>509</v>
      </c>
      <c r="O51" s="3541" t="s">
        <v>759</v>
      </c>
    </row>
    <row r="52" spans="1:15" ht="16.5" customHeight="1">
      <c r="A52" s="3054"/>
      <c r="B52" s="3054"/>
      <c r="C52" s="3054"/>
      <c r="D52" s="3054" t="s">
        <v>1673</v>
      </c>
      <c r="E52" s="3054"/>
      <c r="F52" s="3054"/>
      <c r="G52" s="3054" t="s">
        <v>463</v>
      </c>
      <c r="H52" s="3054"/>
      <c r="I52" s="3054"/>
      <c r="J52" s="3054" t="s">
        <v>464</v>
      </c>
      <c r="K52" s="3054"/>
      <c r="L52" s="3054"/>
      <c r="M52" s="3343"/>
      <c r="N52" s="3343"/>
      <c r="O52" s="3542"/>
    </row>
    <row r="53" spans="1:15" ht="14.25" customHeight="1">
      <c r="A53" s="3054"/>
      <c r="B53" s="3054"/>
      <c r="C53" s="3054"/>
      <c r="D53" s="1511" t="s">
        <v>931</v>
      </c>
      <c r="E53" s="1511" t="s">
        <v>1126</v>
      </c>
      <c r="F53" s="1511" t="s">
        <v>954</v>
      </c>
      <c r="G53" s="1511" t="s">
        <v>931</v>
      </c>
      <c r="H53" s="1511" t="s">
        <v>1126</v>
      </c>
      <c r="I53" s="1511" t="s">
        <v>954</v>
      </c>
      <c r="J53" s="1511" t="s">
        <v>931</v>
      </c>
      <c r="K53" s="1511" t="s">
        <v>1126</v>
      </c>
      <c r="L53" s="1511" t="s">
        <v>954</v>
      </c>
      <c r="M53" s="3343"/>
      <c r="N53" s="3343"/>
      <c r="O53" s="3542"/>
    </row>
    <row r="54" spans="1:15" ht="22.5" customHeight="1" thickBot="1">
      <c r="A54" s="3059"/>
      <c r="B54" s="3059"/>
      <c r="C54" s="3059"/>
      <c r="D54" s="1591" t="s">
        <v>934</v>
      </c>
      <c r="E54" s="1591" t="s">
        <v>935</v>
      </c>
      <c r="F54" s="1591" t="s">
        <v>936</v>
      </c>
      <c r="G54" s="1591" t="s">
        <v>934</v>
      </c>
      <c r="H54" s="1591" t="s">
        <v>935</v>
      </c>
      <c r="I54" s="1591" t="s">
        <v>936</v>
      </c>
      <c r="J54" s="1591" t="s">
        <v>934</v>
      </c>
      <c r="K54" s="1591" t="s">
        <v>935</v>
      </c>
      <c r="L54" s="1591" t="s">
        <v>936</v>
      </c>
      <c r="M54" s="3360"/>
      <c r="N54" s="3360"/>
      <c r="O54" s="3543"/>
    </row>
    <row r="55" spans="1:15" ht="33" customHeight="1">
      <c r="A55" s="2807" t="s">
        <v>2033</v>
      </c>
      <c r="B55" s="426" t="s">
        <v>1427</v>
      </c>
      <c r="C55" s="426"/>
      <c r="D55" s="426">
        <v>5</v>
      </c>
      <c r="E55" s="426">
        <v>7</v>
      </c>
      <c r="F55" s="426">
        <v>12</v>
      </c>
      <c r="G55" s="426">
        <v>0</v>
      </c>
      <c r="H55" s="426">
        <v>0</v>
      </c>
      <c r="I55" s="426">
        <v>0</v>
      </c>
      <c r="J55" s="426">
        <f>SUM(G55,D55)</f>
        <v>5</v>
      </c>
      <c r="K55" s="426">
        <f t="shared" ref="K55:L65" si="15">SUM(H55,E55)</f>
        <v>7</v>
      </c>
      <c r="L55" s="426">
        <f t="shared" si="15"/>
        <v>12</v>
      </c>
      <c r="M55" s="641"/>
      <c r="N55" s="642" t="s">
        <v>849</v>
      </c>
      <c r="O55" s="2930" t="s">
        <v>1428</v>
      </c>
    </row>
    <row r="56" spans="1:15" ht="33" customHeight="1">
      <c r="A56" s="2808"/>
      <c r="B56" s="413" t="s">
        <v>403</v>
      </c>
      <c r="C56" s="413"/>
      <c r="D56" s="413">
        <v>8</v>
      </c>
      <c r="E56" s="413">
        <v>4</v>
      </c>
      <c r="F56" s="426">
        <v>12</v>
      </c>
      <c r="G56" s="426">
        <v>0</v>
      </c>
      <c r="H56" s="426">
        <v>0</v>
      </c>
      <c r="I56" s="426">
        <v>0</v>
      </c>
      <c r="J56" s="426">
        <f t="shared" ref="J56:J65" si="16">SUM(G56,D56)</f>
        <v>8</v>
      </c>
      <c r="K56" s="426">
        <f t="shared" si="15"/>
        <v>4</v>
      </c>
      <c r="L56" s="426">
        <f t="shared" si="15"/>
        <v>12</v>
      </c>
      <c r="M56" s="634"/>
      <c r="N56" s="436" t="s">
        <v>856</v>
      </c>
      <c r="O56" s="2927"/>
    </row>
    <row r="57" spans="1:15" ht="33" customHeight="1">
      <c r="A57" s="2808"/>
      <c r="B57" s="413" t="s">
        <v>23</v>
      </c>
      <c r="C57" s="413"/>
      <c r="D57" s="413">
        <v>5</v>
      </c>
      <c r="E57" s="413">
        <v>3</v>
      </c>
      <c r="F57" s="426">
        <v>8</v>
      </c>
      <c r="G57" s="426">
        <v>0</v>
      </c>
      <c r="H57" s="426">
        <v>0</v>
      </c>
      <c r="I57" s="426">
        <v>0</v>
      </c>
      <c r="J57" s="426">
        <f t="shared" si="16"/>
        <v>5</v>
      </c>
      <c r="K57" s="426">
        <f t="shared" si="15"/>
        <v>3</v>
      </c>
      <c r="L57" s="426">
        <f t="shared" si="15"/>
        <v>8</v>
      </c>
      <c r="M57" s="634"/>
      <c r="N57" s="436" t="s">
        <v>1429</v>
      </c>
      <c r="O57" s="2927"/>
    </row>
    <row r="58" spans="1:15" ht="33" customHeight="1">
      <c r="A58" s="2808"/>
      <c r="B58" s="413" t="s">
        <v>1430</v>
      </c>
      <c r="C58" s="413"/>
      <c r="D58" s="413">
        <v>2</v>
      </c>
      <c r="E58" s="413">
        <v>6</v>
      </c>
      <c r="F58" s="426">
        <v>8</v>
      </c>
      <c r="G58" s="426">
        <v>0</v>
      </c>
      <c r="H58" s="426">
        <v>0</v>
      </c>
      <c r="I58" s="426">
        <v>0</v>
      </c>
      <c r="J58" s="426">
        <f t="shared" si="16"/>
        <v>2</v>
      </c>
      <c r="K58" s="426">
        <f t="shared" si="15"/>
        <v>6</v>
      </c>
      <c r="L58" s="426">
        <f t="shared" si="15"/>
        <v>8</v>
      </c>
      <c r="M58" s="634"/>
      <c r="N58" s="436" t="s">
        <v>1431</v>
      </c>
      <c r="O58" s="2927"/>
    </row>
    <row r="59" spans="1:15" ht="33" customHeight="1">
      <c r="A59" s="2808"/>
      <c r="B59" s="632" t="s">
        <v>1432</v>
      </c>
      <c r="C59" s="413" t="s">
        <v>1433</v>
      </c>
      <c r="D59" s="413">
        <v>26</v>
      </c>
      <c r="E59" s="413">
        <v>11</v>
      </c>
      <c r="F59" s="426">
        <v>37</v>
      </c>
      <c r="G59" s="426">
        <v>0</v>
      </c>
      <c r="H59" s="426">
        <v>0</v>
      </c>
      <c r="I59" s="426">
        <v>0</v>
      </c>
      <c r="J59" s="426">
        <f t="shared" si="16"/>
        <v>26</v>
      </c>
      <c r="K59" s="426">
        <f t="shared" si="15"/>
        <v>11</v>
      </c>
      <c r="L59" s="426">
        <f t="shared" si="15"/>
        <v>37</v>
      </c>
      <c r="M59" s="436" t="s">
        <v>1434</v>
      </c>
      <c r="N59" s="633" t="s">
        <v>1435</v>
      </c>
      <c r="O59" s="2927"/>
    </row>
    <row r="60" spans="1:15" ht="33" customHeight="1">
      <c r="A60" s="2808"/>
      <c r="B60" s="632" t="s">
        <v>414</v>
      </c>
      <c r="C60" s="413" t="s">
        <v>367</v>
      </c>
      <c r="D60" s="413">
        <v>19</v>
      </c>
      <c r="E60" s="413">
        <v>15</v>
      </c>
      <c r="F60" s="426">
        <v>34</v>
      </c>
      <c r="G60" s="426">
        <v>0</v>
      </c>
      <c r="H60" s="426">
        <v>0</v>
      </c>
      <c r="I60" s="426">
        <v>0</v>
      </c>
      <c r="J60" s="426">
        <f t="shared" si="16"/>
        <v>19</v>
      </c>
      <c r="K60" s="426">
        <f t="shared" si="15"/>
        <v>15</v>
      </c>
      <c r="L60" s="426">
        <f t="shared" si="15"/>
        <v>34</v>
      </c>
      <c r="M60" s="436" t="s">
        <v>671</v>
      </c>
      <c r="N60" s="633" t="s">
        <v>703</v>
      </c>
      <c r="O60" s="2927"/>
    </row>
    <row r="61" spans="1:15" ht="33" customHeight="1">
      <c r="A61" s="2808"/>
      <c r="B61" s="632" t="s">
        <v>1436</v>
      </c>
      <c r="C61" s="413" t="s">
        <v>396</v>
      </c>
      <c r="D61" s="413">
        <v>16</v>
      </c>
      <c r="E61" s="413">
        <v>15</v>
      </c>
      <c r="F61" s="426">
        <v>31</v>
      </c>
      <c r="G61" s="426">
        <v>0</v>
      </c>
      <c r="H61" s="426">
        <v>0</v>
      </c>
      <c r="I61" s="426">
        <v>0</v>
      </c>
      <c r="J61" s="426">
        <f t="shared" si="16"/>
        <v>16</v>
      </c>
      <c r="K61" s="426">
        <f t="shared" si="15"/>
        <v>15</v>
      </c>
      <c r="L61" s="426">
        <f t="shared" si="15"/>
        <v>31</v>
      </c>
      <c r="M61" s="436" t="s">
        <v>652</v>
      </c>
      <c r="N61" s="633" t="s">
        <v>704</v>
      </c>
      <c r="O61" s="2927"/>
    </row>
    <row r="62" spans="1:15" ht="33" customHeight="1">
      <c r="A62" s="2808"/>
      <c r="B62" s="632" t="s">
        <v>397</v>
      </c>
      <c r="C62" s="413" t="s">
        <v>371</v>
      </c>
      <c r="D62" s="413">
        <v>23</v>
      </c>
      <c r="E62" s="413">
        <v>11</v>
      </c>
      <c r="F62" s="426">
        <v>34</v>
      </c>
      <c r="G62" s="426">
        <v>0</v>
      </c>
      <c r="H62" s="426">
        <v>0</v>
      </c>
      <c r="I62" s="426">
        <v>0</v>
      </c>
      <c r="J62" s="426">
        <f t="shared" si="16"/>
        <v>23</v>
      </c>
      <c r="K62" s="426">
        <f t="shared" si="15"/>
        <v>11</v>
      </c>
      <c r="L62" s="426">
        <f t="shared" si="15"/>
        <v>34</v>
      </c>
      <c r="M62" s="436" t="s">
        <v>860</v>
      </c>
      <c r="N62" s="633" t="s">
        <v>850</v>
      </c>
      <c r="O62" s="2927"/>
    </row>
    <row r="63" spans="1:15" ht="33" customHeight="1">
      <c r="A63" s="2808"/>
      <c r="B63" s="413" t="s">
        <v>361</v>
      </c>
      <c r="C63" s="413"/>
      <c r="D63" s="413">
        <v>25</v>
      </c>
      <c r="E63" s="413">
        <v>5</v>
      </c>
      <c r="F63" s="426">
        <v>30</v>
      </c>
      <c r="G63" s="426">
        <v>0</v>
      </c>
      <c r="H63" s="426">
        <v>0</v>
      </c>
      <c r="I63" s="426">
        <v>0</v>
      </c>
      <c r="J63" s="426">
        <f t="shared" si="16"/>
        <v>25</v>
      </c>
      <c r="K63" s="426">
        <f t="shared" si="15"/>
        <v>5</v>
      </c>
      <c r="L63" s="426">
        <f t="shared" si="15"/>
        <v>30</v>
      </c>
      <c r="M63" s="634"/>
      <c r="N63" s="436" t="s">
        <v>803</v>
      </c>
      <c r="O63" s="2927"/>
    </row>
    <row r="64" spans="1:15" ht="33" customHeight="1">
      <c r="A64" s="2808"/>
      <c r="B64" s="413" t="s">
        <v>394</v>
      </c>
      <c r="C64" s="413"/>
      <c r="D64" s="413">
        <v>35</v>
      </c>
      <c r="E64" s="413">
        <v>61</v>
      </c>
      <c r="F64" s="426">
        <v>96</v>
      </c>
      <c r="G64" s="426">
        <v>0</v>
      </c>
      <c r="H64" s="426">
        <v>0</v>
      </c>
      <c r="I64" s="426">
        <v>0</v>
      </c>
      <c r="J64" s="426">
        <f t="shared" si="16"/>
        <v>35</v>
      </c>
      <c r="K64" s="426">
        <f t="shared" si="15"/>
        <v>61</v>
      </c>
      <c r="L64" s="426">
        <f t="shared" si="15"/>
        <v>96</v>
      </c>
      <c r="M64" s="634"/>
      <c r="N64" s="436" t="s">
        <v>842</v>
      </c>
      <c r="O64" s="2927"/>
    </row>
    <row r="65" spans="1:15" ht="33" customHeight="1">
      <c r="A65" s="2808"/>
      <c r="B65" s="683" t="s">
        <v>1437</v>
      </c>
      <c r="C65" s="2455"/>
      <c r="D65" s="416">
        <v>17</v>
      </c>
      <c r="E65" s="416">
        <v>6</v>
      </c>
      <c r="F65" s="2471">
        <v>23</v>
      </c>
      <c r="G65" s="2471">
        <v>0</v>
      </c>
      <c r="H65" s="2471">
        <v>0</v>
      </c>
      <c r="I65" s="2471">
        <v>0</v>
      </c>
      <c r="J65" s="2471">
        <f t="shared" si="16"/>
        <v>17</v>
      </c>
      <c r="K65" s="2471">
        <f t="shared" si="15"/>
        <v>6</v>
      </c>
      <c r="L65" s="2471">
        <f t="shared" si="15"/>
        <v>23</v>
      </c>
      <c r="M65" s="420"/>
      <c r="N65" s="638" t="s">
        <v>848</v>
      </c>
      <c r="O65" s="2927"/>
    </row>
    <row r="66" spans="1:15" ht="33" customHeight="1" thickBot="1">
      <c r="A66" s="3135" t="s">
        <v>356</v>
      </c>
      <c r="B66" s="3135"/>
      <c r="C66" s="665"/>
      <c r="D66" s="1466">
        <f>SUM(D55:D65)</f>
        <v>181</v>
      </c>
      <c r="E66" s="1466">
        <f t="shared" ref="E66:L66" si="17">SUM(E55:E65)</f>
        <v>144</v>
      </c>
      <c r="F66" s="1466">
        <f t="shared" si="17"/>
        <v>325</v>
      </c>
      <c r="G66" s="1466">
        <f t="shared" si="17"/>
        <v>0</v>
      </c>
      <c r="H66" s="1466">
        <f t="shared" si="17"/>
        <v>0</v>
      </c>
      <c r="I66" s="1466">
        <f t="shared" si="17"/>
        <v>0</v>
      </c>
      <c r="J66" s="1466">
        <f t="shared" si="17"/>
        <v>181</v>
      </c>
      <c r="K66" s="1466">
        <f t="shared" si="17"/>
        <v>144</v>
      </c>
      <c r="L66" s="1466">
        <f t="shared" si="17"/>
        <v>325</v>
      </c>
      <c r="M66" s="2603"/>
      <c r="N66" s="3572" t="s">
        <v>2354</v>
      </c>
      <c r="O66" s="3572"/>
    </row>
    <row r="67" spans="1:15" ht="28.5" customHeight="1" thickTop="1">
      <c r="A67" s="423"/>
      <c r="B67" s="423"/>
      <c r="C67" s="423"/>
      <c r="D67" s="423"/>
      <c r="E67" s="423"/>
      <c r="F67" s="423"/>
      <c r="G67" s="423"/>
      <c r="H67" s="423"/>
      <c r="I67" s="423"/>
      <c r="J67" s="423"/>
      <c r="K67" s="423"/>
      <c r="L67" s="423"/>
      <c r="M67" s="421"/>
      <c r="N67" s="639"/>
      <c r="O67" s="639"/>
    </row>
    <row r="68" spans="1:15" ht="28.5" customHeight="1">
      <c r="A68" s="423"/>
      <c r="B68" s="423"/>
      <c r="C68" s="423"/>
      <c r="D68" s="423"/>
      <c r="E68" s="423"/>
      <c r="F68" s="423"/>
      <c r="G68" s="423"/>
      <c r="H68" s="423"/>
      <c r="I68" s="423"/>
      <c r="J68" s="423"/>
      <c r="K68" s="423"/>
      <c r="L68" s="423"/>
      <c r="M68" s="421"/>
      <c r="N68" s="639"/>
      <c r="O68" s="639"/>
    </row>
    <row r="69" spans="1:15" ht="28.5" customHeight="1">
      <c r="A69" s="423"/>
      <c r="B69" s="423"/>
      <c r="C69" s="423"/>
      <c r="D69" s="423"/>
      <c r="E69" s="423"/>
      <c r="F69" s="423"/>
      <c r="G69" s="423"/>
      <c r="H69" s="423"/>
      <c r="I69" s="423"/>
      <c r="J69" s="423"/>
      <c r="K69" s="423"/>
      <c r="L69" s="423"/>
      <c r="M69" s="421"/>
      <c r="N69" s="639"/>
      <c r="O69" s="639"/>
    </row>
    <row r="70" spans="1:15" ht="28.5" customHeight="1" thickBot="1">
      <c r="A70" s="2267" t="s">
        <v>2308</v>
      </c>
      <c r="B70" s="2267"/>
      <c r="C70" s="2271"/>
      <c r="D70" s="2271"/>
      <c r="E70" s="2271"/>
      <c r="F70" s="2271"/>
      <c r="G70" s="2271"/>
      <c r="H70" s="2271"/>
      <c r="I70" s="2271"/>
      <c r="J70" s="2271"/>
      <c r="K70" s="2271"/>
      <c r="L70" s="2271"/>
      <c r="M70" s="222"/>
      <c r="N70" s="562"/>
      <c r="O70" s="476" t="s">
        <v>2163</v>
      </c>
    </row>
    <row r="71" spans="1:15" ht="25.5" customHeight="1" thickTop="1">
      <c r="A71" s="3058" t="s">
        <v>311</v>
      </c>
      <c r="B71" s="3058" t="s">
        <v>54</v>
      </c>
      <c r="C71" s="3058" t="s">
        <v>55</v>
      </c>
      <c r="D71" s="3058" t="s">
        <v>45</v>
      </c>
      <c r="E71" s="3058"/>
      <c r="F71" s="3058"/>
      <c r="G71" s="3058" t="s">
        <v>46</v>
      </c>
      <c r="H71" s="3058"/>
      <c r="I71" s="3058"/>
      <c r="J71" s="3058" t="s">
        <v>47</v>
      </c>
      <c r="K71" s="3058"/>
      <c r="L71" s="3058"/>
      <c r="M71" s="3359" t="s">
        <v>503</v>
      </c>
      <c r="N71" s="3359" t="s">
        <v>509</v>
      </c>
      <c r="O71" s="3541" t="s">
        <v>759</v>
      </c>
    </row>
    <row r="72" spans="1:15" ht="21.75" customHeight="1">
      <c r="A72" s="3054"/>
      <c r="B72" s="3054"/>
      <c r="C72" s="3054"/>
      <c r="D72" s="3054" t="s">
        <v>1673</v>
      </c>
      <c r="E72" s="3054"/>
      <c r="F72" s="3054"/>
      <c r="G72" s="3054" t="s">
        <v>463</v>
      </c>
      <c r="H72" s="3054"/>
      <c r="I72" s="3054"/>
      <c r="J72" s="3054" t="s">
        <v>464</v>
      </c>
      <c r="K72" s="3054"/>
      <c r="L72" s="3054"/>
      <c r="M72" s="3343"/>
      <c r="N72" s="3343"/>
      <c r="O72" s="3542"/>
    </row>
    <row r="73" spans="1:15" ht="21.75" customHeight="1">
      <c r="A73" s="3054"/>
      <c r="B73" s="3054"/>
      <c r="C73" s="3054"/>
      <c r="D73" s="1511" t="s">
        <v>931</v>
      </c>
      <c r="E73" s="1511" t="s">
        <v>1126</v>
      </c>
      <c r="F73" s="1511" t="s">
        <v>954</v>
      </c>
      <c r="G73" s="1511" t="s">
        <v>931</v>
      </c>
      <c r="H73" s="1511" t="s">
        <v>1126</v>
      </c>
      <c r="I73" s="1511" t="s">
        <v>954</v>
      </c>
      <c r="J73" s="1511" t="s">
        <v>931</v>
      </c>
      <c r="K73" s="1511" t="s">
        <v>1126</v>
      </c>
      <c r="L73" s="1511" t="s">
        <v>954</v>
      </c>
      <c r="M73" s="3343"/>
      <c r="N73" s="3343"/>
      <c r="O73" s="3542"/>
    </row>
    <row r="74" spans="1:15" ht="28.5" customHeight="1" thickBot="1">
      <c r="A74" s="3059"/>
      <c r="B74" s="3059"/>
      <c r="C74" s="3059"/>
      <c r="D74" s="1591" t="s">
        <v>934</v>
      </c>
      <c r="E74" s="1591" t="s">
        <v>935</v>
      </c>
      <c r="F74" s="1591" t="s">
        <v>936</v>
      </c>
      <c r="G74" s="1591" t="s">
        <v>934</v>
      </c>
      <c r="H74" s="1591" t="s">
        <v>935</v>
      </c>
      <c r="I74" s="1591" t="s">
        <v>936</v>
      </c>
      <c r="J74" s="1591" t="s">
        <v>934</v>
      </c>
      <c r="K74" s="1591" t="s">
        <v>935</v>
      </c>
      <c r="L74" s="1591" t="s">
        <v>936</v>
      </c>
      <c r="M74" s="3360"/>
      <c r="N74" s="3360"/>
      <c r="O74" s="3543"/>
    </row>
    <row r="75" spans="1:15" ht="32.25" customHeight="1">
      <c r="A75" s="2834" t="s">
        <v>1438</v>
      </c>
      <c r="B75" s="644" t="s">
        <v>376</v>
      </c>
      <c r="C75" s="426" t="s">
        <v>396</v>
      </c>
      <c r="D75" s="426">
        <v>46</v>
      </c>
      <c r="E75" s="426">
        <v>31</v>
      </c>
      <c r="F75" s="426">
        <v>77</v>
      </c>
      <c r="G75" s="426">
        <v>0</v>
      </c>
      <c r="H75" s="426">
        <v>0</v>
      </c>
      <c r="I75" s="426">
        <v>0</v>
      </c>
      <c r="J75" s="426">
        <f>SUM(G75,D75)</f>
        <v>46</v>
      </c>
      <c r="K75" s="426">
        <f t="shared" ref="K75:L85" si="18">SUM(H75,E75)</f>
        <v>31</v>
      </c>
      <c r="L75" s="426">
        <f t="shared" si="18"/>
        <v>77</v>
      </c>
      <c r="M75" s="1609" t="s">
        <v>704</v>
      </c>
      <c r="N75" s="642" t="s">
        <v>704</v>
      </c>
      <c r="O75" s="2930" t="s">
        <v>1439</v>
      </c>
    </row>
    <row r="76" spans="1:15" ht="25.5" customHeight="1">
      <c r="A76" s="2835"/>
      <c r="B76" s="632" t="s">
        <v>261</v>
      </c>
      <c r="C76" s="413" t="s">
        <v>366</v>
      </c>
      <c r="D76" s="413">
        <v>87</v>
      </c>
      <c r="E76" s="413">
        <v>49</v>
      </c>
      <c r="F76" s="426">
        <v>136</v>
      </c>
      <c r="G76" s="426">
        <v>0</v>
      </c>
      <c r="H76" s="426">
        <v>0</v>
      </c>
      <c r="I76" s="426">
        <v>0</v>
      </c>
      <c r="J76" s="426">
        <f t="shared" ref="J76:J85" si="19">SUM(G76,D76)</f>
        <v>87</v>
      </c>
      <c r="K76" s="426">
        <f t="shared" si="18"/>
        <v>49</v>
      </c>
      <c r="L76" s="426">
        <f t="shared" si="18"/>
        <v>136</v>
      </c>
      <c r="M76" s="1607" t="s">
        <v>809</v>
      </c>
      <c r="N76" s="1607" t="s">
        <v>703</v>
      </c>
      <c r="O76" s="2927"/>
    </row>
    <row r="77" spans="1:15" ht="23.25" customHeight="1">
      <c r="A77" s="2835"/>
      <c r="B77" s="413" t="s">
        <v>84</v>
      </c>
      <c r="C77" s="413"/>
      <c r="D77" s="413">
        <v>73</v>
      </c>
      <c r="E77" s="413">
        <v>99</v>
      </c>
      <c r="F77" s="426">
        <v>172</v>
      </c>
      <c r="G77" s="426">
        <v>0</v>
      </c>
      <c r="H77" s="426">
        <v>0</v>
      </c>
      <c r="I77" s="426">
        <v>0</v>
      </c>
      <c r="J77" s="426">
        <f t="shared" si="19"/>
        <v>73</v>
      </c>
      <c r="K77" s="426">
        <f t="shared" si="18"/>
        <v>99</v>
      </c>
      <c r="L77" s="426">
        <f t="shared" si="18"/>
        <v>172</v>
      </c>
      <c r="M77" s="634"/>
      <c r="N77" s="436" t="s">
        <v>532</v>
      </c>
      <c r="O77" s="2927"/>
    </row>
    <row r="78" spans="1:15" ht="32.25" customHeight="1">
      <c r="A78" s="2835"/>
      <c r="B78" s="413" t="s">
        <v>405</v>
      </c>
      <c r="C78" s="413"/>
      <c r="D78" s="413">
        <v>59</v>
      </c>
      <c r="E78" s="413">
        <v>87</v>
      </c>
      <c r="F78" s="426">
        <v>146</v>
      </c>
      <c r="G78" s="426">
        <v>0</v>
      </c>
      <c r="H78" s="426">
        <v>0</v>
      </c>
      <c r="I78" s="426">
        <v>0</v>
      </c>
      <c r="J78" s="426">
        <f t="shared" si="19"/>
        <v>59</v>
      </c>
      <c r="K78" s="426">
        <f t="shared" si="18"/>
        <v>87</v>
      </c>
      <c r="L78" s="426">
        <f t="shared" si="18"/>
        <v>146</v>
      </c>
      <c r="M78" s="634"/>
      <c r="N78" s="436" t="s">
        <v>844</v>
      </c>
      <c r="O78" s="2927"/>
    </row>
    <row r="79" spans="1:15" ht="32.25" customHeight="1">
      <c r="A79" s="2835"/>
      <c r="B79" s="413" t="s">
        <v>381</v>
      </c>
      <c r="C79" s="413"/>
      <c r="D79" s="413">
        <v>19</v>
      </c>
      <c r="E79" s="413">
        <v>57</v>
      </c>
      <c r="F79" s="426">
        <v>76</v>
      </c>
      <c r="G79" s="426">
        <v>0</v>
      </c>
      <c r="H79" s="426">
        <v>0</v>
      </c>
      <c r="I79" s="426">
        <v>0</v>
      </c>
      <c r="J79" s="426">
        <f t="shared" si="19"/>
        <v>19</v>
      </c>
      <c r="K79" s="426">
        <f t="shared" si="18"/>
        <v>57</v>
      </c>
      <c r="L79" s="426">
        <f t="shared" si="18"/>
        <v>76</v>
      </c>
      <c r="M79" s="634"/>
      <c r="N79" s="436" t="s">
        <v>819</v>
      </c>
      <c r="O79" s="2927"/>
    </row>
    <row r="80" spans="1:15" ht="32.25" customHeight="1">
      <c r="A80" s="2835"/>
      <c r="B80" s="413" t="s">
        <v>380</v>
      </c>
      <c r="C80" s="413"/>
      <c r="D80" s="413">
        <v>56</v>
      </c>
      <c r="E80" s="413">
        <v>118</v>
      </c>
      <c r="F80" s="426">
        <v>174</v>
      </c>
      <c r="G80" s="426">
        <v>0</v>
      </c>
      <c r="H80" s="426">
        <v>0</v>
      </c>
      <c r="I80" s="426">
        <v>0</v>
      </c>
      <c r="J80" s="426">
        <f t="shared" si="19"/>
        <v>56</v>
      </c>
      <c r="K80" s="426">
        <f t="shared" si="18"/>
        <v>118</v>
      </c>
      <c r="L80" s="426">
        <f t="shared" si="18"/>
        <v>174</v>
      </c>
      <c r="M80" s="634"/>
      <c r="N80" s="436" t="s">
        <v>843</v>
      </c>
      <c r="O80" s="2927"/>
    </row>
    <row r="81" spans="1:15" ht="32.25" customHeight="1">
      <c r="A81" s="2835"/>
      <c r="B81" s="413" t="s">
        <v>1440</v>
      </c>
      <c r="C81" s="413"/>
      <c r="D81" s="413">
        <v>0</v>
      </c>
      <c r="E81" s="413">
        <v>27</v>
      </c>
      <c r="F81" s="426">
        <v>27</v>
      </c>
      <c r="G81" s="426">
        <v>0</v>
      </c>
      <c r="H81" s="426">
        <v>0</v>
      </c>
      <c r="I81" s="426">
        <v>0</v>
      </c>
      <c r="J81" s="426">
        <f t="shared" si="19"/>
        <v>0</v>
      </c>
      <c r="K81" s="426">
        <f t="shared" si="18"/>
        <v>27</v>
      </c>
      <c r="L81" s="426">
        <f t="shared" si="18"/>
        <v>27</v>
      </c>
      <c r="M81" s="634"/>
      <c r="N81" s="436" t="s">
        <v>1441</v>
      </c>
      <c r="O81" s="2927"/>
    </row>
    <row r="82" spans="1:15" ht="25.5" customHeight="1">
      <c r="A82" s="2835"/>
      <c r="B82" s="413" t="s">
        <v>347</v>
      </c>
      <c r="C82" s="413"/>
      <c r="D82" s="413">
        <v>7</v>
      </c>
      <c r="E82" s="413">
        <v>102</v>
      </c>
      <c r="F82" s="426">
        <v>109</v>
      </c>
      <c r="G82" s="426">
        <v>0</v>
      </c>
      <c r="H82" s="426">
        <v>0</v>
      </c>
      <c r="I82" s="426">
        <v>0</v>
      </c>
      <c r="J82" s="426">
        <f t="shared" si="19"/>
        <v>7</v>
      </c>
      <c r="K82" s="426">
        <f t="shared" si="18"/>
        <v>102</v>
      </c>
      <c r="L82" s="426">
        <f t="shared" si="18"/>
        <v>109</v>
      </c>
      <c r="M82" s="634"/>
      <c r="N82" s="436" t="s">
        <v>792</v>
      </c>
      <c r="O82" s="2927"/>
    </row>
    <row r="83" spans="1:15" ht="25.5" customHeight="1">
      <c r="A83" s="2835"/>
      <c r="B83" s="413" t="s">
        <v>351</v>
      </c>
      <c r="C83" s="413"/>
      <c r="D83" s="413">
        <v>7</v>
      </c>
      <c r="E83" s="413">
        <v>58</v>
      </c>
      <c r="F83" s="426">
        <v>65</v>
      </c>
      <c r="G83" s="426">
        <v>0</v>
      </c>
      <c r="H83" s="426">
        <v>0</v>
      </c>
      <c r="I83" s="426">
        <v>0</v>
      </c>
      <c r="J83" s="426">
        <f t="shared" si="19"/>
        <v>7</v>
      </c>
      <c r="K83" s="426">
        <f t="shared" si="18"/>
        <v>58</v>
      </c>
      <c r="L83" s="426">
        <f t="shared" si="18"/>
        <v>65</v>
      </c>
      <c r="M83" s="634"/>
      <c r="N83" s="436" t="s">
        <v>482</v>
      </c>
      <c r="O83" s="2927"/>
    </row>
    <row r="84" spans="1:15" ht="24" customHeight="1">
      <c r="A84" s="2835"/>
      <c r="B84" s="413" t="s">
        <v>386</v>
      </c>
      <c r="C84" s="413"/>
      <c r="D84" s="413">
        <v>32</v>
      </c>
      <c r="E84" s="413">
        <v>49</v>
      </c>
      <c r="F84" s="426">
        <v>81</v>
      </c>
      <c r="G84" s="426">
        <v>0</v>
      </c>
      <c r="H84" s="426">
        <v>0</v>
      </c>
      <c r="I84" s="426">
        <v>0</v>
      </c>
      <c r="J84" s="426">
        <f t="shared" si="19"/>
        <v>32</v>
      </c>
      <c r="K84" s="426">
        <f t="shared" si="18"/>
        <v>49</v>
      </c>
      <c r="L84" s="426">
        <f t="shared" si="18"/>
        <v>81</v>
      </c>
      <c r="M84" s="634"/>
      <c r="N84" s="438" t="s">
        <v>698</v>
      </c>
      <c r="O84" s="2927"/>
    </row>
    <row r="85" spans="1:15" ht="36" customHeight="1">
      <c r="A85" s="2835"/>
      <c r="B85" s="609" t="s">
        <v>1432</v>
      </c>
      <c r="C85" s="416" t="s">
        <v>358</v>
      </c>
      <c r="D85" s="416">
        <v>7</v>
      </c>
      <c r="E85" s="416">
        <v>13</v>
      </c>
      <c r="F85" s="423">
        <v>20</v>
      </c>
      <c r="G85" s="423">
        <v>0</v>
      </c>
      <c r="H85" s="423">
        <v>0</v>
      </c>
      <c r="I85" s="423">
        <v>0</v>
      </c>
      <c r="J85" s="423">
        <f t="shared" si="19"/>
        <v>7</v>
      </c>
      <c r="K85" s="423">
        <f t="shared" si="18"/>
        <v>13</v>
      </c>
      <c r="L85" s="423">
        <f t="shared" si="18"/>
        <v>20</v>
      </c>
      <c r="M85" s="1607" t="s">
        <v>1434</v>
      </c>
      <c r="N85" s="1295" t="s">
        <v>1742</v>
      </c>
      <c r="O85" s="2927"/>
    </row>
    <row r="86" spans="1:15" ht="23.25" customHeight="1">
      <c r="A86" s="2825" t="s">
        <v>356</v>
      </c>
      <c r="B86" s="2825"/>
      <c r="C86" s="2825"/>
      <c r="D86" s="413">
        <f>SUM(D75:D85)</f>
        <v>393</v>
      </c>
      <c r="E86" s="413">
        <f t="shared" ref="E86:L86" si="20">SUM(E75:E85)</f>
        <v>690</v>
      </c>
      <c r="F86" s="413">
        <f t="shared" si="20"/>
        <v>1083</v>
      </c>
      <c r="G86" s="413">
        <f t="shared" si="20"/>
        <v>0</v>
      </c>
      <c r="H86" s="413">
        <f t="shared" si="20"/>
        <v>0</v>
      </c>
      <c r="I86" s="413">
        <f t="shared" si="20"/>
        <v>0</v>
      </c>
      <c r="J86" s="413">
        <f t="shared" si="20"/>
        <v>393</v>
      </c>
      <c r="K86" s="413">
        <f t="shared" si="20"/>
        <v>690</v>
      </c>
      <c r="L86" s="413">
        <f t="shared" si="20"/>
        <v>1083</v>
      </c>
      <c r="M86" s="1613"/>
      <c r="N86" s="1529" t="s">
        <v>2354</v>
      </c>
      <c r="O86" s="1529"/>
    </row>
    <row r="87" spans="1:15" ht="29.25" customHeight="1">
      <c r="A87" s="3571" t="s">
        <v>1442</v>
      </c>
      <c r="B87" s="413" t="s">
        <v>381</v>
      </c>
      <c r="C87" s="413"/>
      <c r="D87" s="413">
        <v>8</v>
      </c>
      <c r="E87" s="413">
        <v>4</v>
      </c>
      <c r="F87" s="413">
        <v>12</v>
      </c>
      <c r="G87" s="413">
        <v>0</v>
      </c>
      <c r="H87" s="413">
        <v>0</v>
      </c>
      <c r="I87" s="413">
        <v>0</v>
      </c>
      <c r="J87" s="413">
        <f>SUM(G87,D87)</f>
        <v>8</v>
      </c>
      <c r="K87" s="413">
        <f t="shared" ref="K87:L88" si="21">SUM(H87,E87)</f>
        <v>4</v>
      </c>
      <c r="L87" s="413">
        <f t="shared" si="21"/>
        <v>12</v>
      </c>
      <c r="M87" s="613"/>
      <c r="N87" s="436" t="s">
        <v>819</v>
      </c>
      <c r="O87" s="2934" t="s">
        <v>1443</v>
      </c>
    </row>
    <row r="88" spans="1:15" ht="39" customHeight="1">
      <c r="A88" s="2864"/>
      <c r="B88" s="609" t="s">
        <v>1444</v>
      </c>
      <c r="C88" s="416" t="s">
        <v>366</v>
      </c>
      <c r="D88" s="416">
        <v>60</v>
      </c>
      <c r="E88" s="416">
        <v>17</v>
      </c>
      <c r="F88" s="2455">
        <v>77</v>
      </c>
      <c r="G88" s="2455">
        <v>0</v>
      </c>
      <c r="H88" s="2455">
        <v>0</v>
      </c>
      <c r="I88" s="2455">
        <v>0</v>
      </c>
      <c r="J88" s="2455">
        <f>SUM(G88,D88)</f>
        <v>60</v>
      </c>
      <c r="K88" s="2455">
        <f t="shared" si="21"/>
        <v>17</v>
      </c>
      <c r="L88" s="2455">
        <f t="shared" si="21"/>
        <v>77</v>
      </c>
      <c r="M88" s="638" t="s">
        <v>809</v>
      </c>
      <c r="N88" s="2604" t="s">
        <v>1445</v>
      </c>
      <c r="O88" s="2935"/>
    </row>
    <row r="89" spans="1:15" ht="25.5" customHeight="1" thickBot="1">
      <c r="A89" s="3135" t="s">
        <v>356</v>
      </c>
      <c r="B89" s="3135"/>
      <c r="C89" s="3135"/>
      <c r="D89" s="1466">
        <f>SUM(D87:D88)</f>
        <v>68</v>
      </c>
      <c r="E89" s="1466">
        <f t="shared" ref="E89:L89" si="22">SUM(E87:E88)</f>
        <v>21</v>
      </c>
      <c r="F89" s="1466">
        <f t="shared" si="22"/>
        <v>89</v>
      </c>
      <c r="G89" s="1466">
        <f t="shared" si="22"/>
        <v>0</v>
      </c>
      <c r="H89" s="1466">
        <f t="shared" si="22"/>
        <v>0</v>
      </c>
      <c r="I89" s="1466">
        <f t="shared" si="22"/>
        <v>0</v>
      </c>
      <c r="J89" s="1466">
        <f t="shared" si="22"/>
        <v>68</v>
      </c>
      <c r="K89" s="1466">
        <f t="shared" si="22"/>
        <v>21</v>
      </c>
      <c r="L89" s="1466">
        <f t="shared" si="22"/>
        <v>89</v>
      </c>
      <c r="M89" s="2603"/>
      <c r="N89" s="3572" t="s">
        <v>2354</v>
      </c>
      <c r="O89" s="3572"/>
    </row>
    <row r="90" spans="1:15" ht="25.5" customHeight="1" thickTop="1">
      <c r="A90" s="1959"/>
      <c r="B90" s="1959"/>
      <c r="C90" s="1959"/>
      <c r="D90" s="1970"/>
      <c r="E90" s="1970"/>
      <c r="F90" s="1970"/>
      <c r="G90" s="1970"/>
      <c r="H90" s="1970"/>
      <c r="I90" s="1970"/>
      <c r="J90" s="1970"/>
      <c r="K90" s="1970"/>
      <c r="L90" s="1970"/>
      <c r="M90" s="421"/>
      <c r="N90" s="1962"/>
      <c r="O90" s="1962"/>
    </row>
    <row r="91" spans="1:15" ht="25.5" customHeight="1">
      <c r="A91" s="1678"/>
      <c r="B91" s="1678"/>
      <c r="C91" s="1678"/>
      <c r="D91" s="1680"/>
      <c r="E91" s="1680"/>
      <c r="F91" s="1680"/>
      <c r="G91" s="1680"/>
      <c r="H91" s="1680"/>
      <c r="I91" s="1680"/>
      <c r="J91" s="1680"/>
      <c r="K91" s="1680"/>
      <c r="L91" s="1680"/>
      <c r="M91" s="421"/>
      <c r="N91" s="422"/>
      <c r="O91" s="422"/>
    </row>
    <row r="92" spans="1:15" ht="25.5" customHeight="1" thickBot="1">
      <c r="A92" s="2267" t="s">
        <v>2308</v>
      </c>
      <c r="B92" s="2267"/>
      <c r="C92" s="2271"/>
      <c r="D92" s="2271"/>
      <c r="E92" s="2271"/>
      <c r="F92" s="2271"/>
      <c r="G92" s="2271"/>
      <c r="H92" s="2271"/>
      <c r="I92" s="2271"/>
      <c r="J92" s="2271"/>
      <c r="K92" s="2271"/>
      <c r="L92" s="2271"/>
      <c r="M92" s="222"/>
      <c r="N92" s="562"/>
      <c r="O92" s="476" t="s">
        <v>2163</v>
      </c>
    </row>
    <row r="93" spans="1:15" ht="25.5" customHeight="1" thickTop="1">
      <c r="A93" s="3058" t="s">
        <v>311</v>
      </c>
      <c r="B93" s="3058" t="s">
        <v>54</v>
      </c>
      <c r="C93" s="3058" t="s">
        <v>55</v>
      </c>
      <c r="D93" s="3058" t="s">
        <v>45</v>
      </c>
      <c r="E93" s="3058"/>
      <c r="F93" s="3058"/>
      <c r="G93" s="3058" t="s">
        <v>46</v>
      </c>
      <c r="H93" s="3058"/>
      <c r="I93" s="3058"/>
      <c r="J93" s="1519" t="s">
        <v>47</v>
      </c>
      <c r="K93" s="1519"/>
      <c r="L93" s="1519"/>
      <c r="M93" s="3359" t="s">
        <v>503</v>
      </c>
      <c r="N93" s="3359" t="s">
        <v>509</v>
      </c>
      <c r="O93" s="3541" t="s">
        <v>759</v>
      </c>
    </row>
    <row r="94" spans="1:15" ht="25.5" customHeight="1">
      <c r="A94" s="3054"/>
      <c r="B94" s="3054"/>
      <c r="C94" s="3054"/>
      <c r="D94" s="3054" t="s">
        <v>1673</v>
      </c>
      <c r="E94" s="3054"/>
      <c r="F94" s="3054"/>
      <c r="G94" s="3054" t="s">
        <v>463</v>
      </c>
      <c r="H94" s="3054"/>
      <c r="I94" s="3054"/>
      <c r="J94" s="1481"/>
      <c r="K94" s="1481" t="s">
        <v>464</v>
      </c>
      <c r="L94" s="1481"/>
      <c r="M94" s="3343"/>
      <c r="N94" s="3343"/>
      <c r="O94" s="3542"/>
    </row>
    <row r="95" spans="1:15" ht="25.5" customHeight="1">
      <c r="A95" s="3054"/>
      <c r="B95" s="3054"/>
      <c r="C95" s="3054"/>
      <c r="D95" s="1511" t="s">
        <v>931</v>
      </c>
      <c r="E95" s="1511" t="s">
        <v>1126</v>
      </c>
      <c r="F95" s="1511" t="s">
        <v>954</v>
      </c>
      <c r="G95" s="1511" t="s">
        <v>931</v>
      </c>
      <c r="H95" s="1511" t="s">
        <v>1126</v>
      </c>
      <c r="I95" s="1511" t="s">
        <v>954</v>
      </c>
      <c r="J95" s="1511" t="s">
        <v>931</v>
      </c>
      <c r="K95" s="1511" t="s">
        <v>1126</v>
      </c>
      <c r="L95" s="1511" t="s">
        <v>954</v>
      </c>
      <c r="M95" s="3343"/>
      <c r="N95" s="3343"/>
      <c r="O95" s="3542"/>
    </row>
    <row r="96" spans="1:15" ht="28.5" customHeight="1" thickBot="1">
      <c r="A96" s="3059"/>
      <c r="B96" s="3059"/>
      <c r="C96" s="3059"/>
      <c r="D96" s="1591" t="s">
        <v>934</v>
      </c>
      <c r="E96" s="1591" t="s">
        <v>935</v>
      </c>
      <c r="F96" s="1591" t="s">
        <v>936</v>
      </c>
      <c r="G96" s="1591" t="s">
        <v>934</v>
      </c>
      <c r="H96" s="1591" t="s">
        <v>935</v>
      </c>
      <c r="I96" s="1591" t="s">
        <v>936</v>
      </c>
      <c r="J96" s="1591" t="s">
        <v>934</v>
      </c>
      <c r="K96" s="1591" t="s">
        <v>935</v>
      </c>
      <c r="L96" s="1591" t="s">
        <v>936</v>
      </c>
      <c r="M96" s="3360"/>
      <c r="N96" s="3360"/>
      <c r="O96" s="3543"/>
    </row>
    <row r="97" spans="1:15" ht="40.5" customHeight="1">
      <c r="A97" s="2807" t="s">
        <v>1446</v>
      </c>
      <c r="B97" s="428" t="s">
        <v>1447</v>
      </c>
      <c r="C97" s="413"/>
      <c r="D97" s="413">
        <v>9</v>
      </c>
      <c r="E97" s="413">
        <v>62</v>
      </c>
      <c r="F97" s="413">
        <v>71</v>
      </c>
      <c r="G97" s="413">
        <v>0</v>
      </c>
      <c r="H97" s="413">
        <v>0</v>
      </c>
      <c r="I97" s="413">
        <v>0</v>
      </c>
      <c r="J97" s="413">
        <f>SUM(G97,D97)</f>
        <v>9</v>
      </c>
      <c r="K97" s="413">
        <f t="shared" ref="K97:L101" si="23">SUM(H97,E97)</f>
        <v>62</v>
      </c>
      <c r="L97" s="413">
        <f t="shared" si="23"/>
        <v>71</v>
      </c>
      <c r="M97" s="73"/>
      <c r="N97" s="645" t="s">
        <v>1448</v>
      </c>
      <c r="O97" s="3312" t="s">
        <v>1449</v>
      </c>
    </row>
    <row r="98" spans="1:15" ht="33.75" customHeight="1">
      <c r="A98" s="2808"/>
      <c r="B98" s="413" t="s">
        <v>1450</v>
      </c>
      <c r="C98" s="413"/>
      <c r="D98" s="413">
        <v>31</v>
      </c>
      <c r="E98" s="413">
        <v>36</v>
      </c>
      <c r="F98" s="413">
        <v>67</v>
      </c>
      <c r="G98" s="413">
        <v>0</v>
      </c>
      <c r="H98" s="413">
        <v>0</v>
      </c>
      <c r="I98" s="413">
        <v>0</v>
      </c>
      <c r="J98" s="413">
        <f t="shared" ref="J98:J101" si="24">SUM(G98,D98)</f>
        <v>31</v>
      </c>
      <c r="K98" s="413">
        <f t="shared" si="23"/>
        <v>36</v>
      </c>
      <c r="L98" s="413">
        <f t="shared" si="23"/>
        <v>67</v>
      </c>
      <c r="M98" s="73"/>
      <c r="N98" s="645" t="s">
        <v>1451</v>
      </c>
      <c r="O98" s="2935"/>
    </row>
    <row r="99" spans="1:15" ht="40.5" customHeight="1">
      <c r="A99" s="2808"/>
      <c r="B99" s="413" t="s">
        <v>1452</v>
      </c>
      <c r="C99" s="413"/>
      <c r="D99" s="413">
        <v>12</v>
      </c>
      <c r="E99" s="413">
        <v>46</v>
      </c>
      <c r="F99" s="413">
        <v>58</v>
      </c>
      <c r="G99" s="413">
        <v>0</v>
      </c>
      <c r="H99" s="413">
        <v>0</v>
      </c>
      <c r="I99" s="413">
        <v>0</v>
      </c>
      <c r="J99" s="413">
        <f t="shared" si="24"/>
        <v>12</v>
      </c>
      <c r="K99" s="413">
        <f t="shared" si="23"/>
        <v>46</v>
      </c>
      <c r="L99" s="413">
        <f t="shared" si="23"/>
        <v>58</v>
      </c>
      <c r="M99" s="646"/>
      <c r="N99" s="645" t="s">
        <v>1453</v>
      </c>
      <c r="O99" s="2935"/>
    </row>
    <row r="100" spans="1:15" ht="34.5" customHeight="1">
      <c r="A100" s="2808"/>
      <c r="B100" s="413" t="s">
        <v>1376</v>
      </c>
      <c r="C100" s="413"/>
      <c r="D100" s="413">
        <v>40</v>
      </c>
      <c r="E100" s="413">
        <v>55</v>
      </c>
      <c r="F100" s="413">
        <v>95</v>
      </c>
      <c r="G100" s="413">
        <v>0</v>
      </c>
      <c r="H100" s="413">
        <v>0</v>
      </c>
      <c r="I100" s="413">
        <v>0</v>
      </c>
      <c r="J100" s="413">
        <f t="shared" si="24"/>
        <v>40</v>
      </c>
      <c r="K100" s="413">
        <f t="shared" si="23"/>
        <v>55</v>
      </c>
      <c r="L100" s="413">
        <f t="shared" si="23"/>
        <v>95</v>
      </c>
      <c r="M100" s="646"/>
      <c r="N100" s="645" t="s">
        <v>1377</v>
      </c>
      <c r="O100" s="2935"/>
    </row>
    <row r="101" spans="1:15" ht="30.75" customHeight="1">
      <c r="A101" s="2809"/>
      <c r="B101" s="413" t="s">
        <v>2034</v>
      </c>
      <c r="C101" s="413"/>
      <c r="D101" s="413">
        <v>46</v>
      </c>
      <c r="E101" s="413">
        <v>30</v>
      </c>
      <c r="F101" s="413">
        <v>76</v>
      </c>
      <c r="G101" s="413">
        <v>0</v>
      </c>
      <c r="H101" s="413">
        <v>0</v>
      </c>
      <c r="I101" s="413">
        <v>0</v>
      </c>
      <c r="J101" s="413">
        <f t="shared" si="24"/>
        <v>46</v>
      </c>
      <c r="K101" s="413">
        <f t="shared" si="23"/>
        <v>30</v>
      </c>
      <c r="L101" s="413">
        <f t="shared" si="23"/>
        <v>76</v>
      </c>
      <c r="M101" s="646"/>
      <c r="N101" s="645" t="s">
        <v>2329</v>
      </c>
      <c r="O101" s="2936"/>
    </row>
    <row r="102" spans="1:15" ht="26.25" customHeight="1">
      <c r="A102" s="2825" t="s">
        <v>225</v>
      </c>
      <c r="B102" s="2825"/>
      <c r="C102" s="2825"/>
      <c r="D102" s="413">
        <f>SUM(D97:D101)</f>
        <v>138</v>
      </c>
      <c r="E102" s="413">
        <f t="shared" ref="E102:L102" si="25">SUM(E97:E101)</f>
        <v>229</v>
      </c>
      <c r="F102" s="413">
        <f t="shared" si="25"/>
        <v>367</v>
      </c>
      <c r="G102" s="413">
        <f t="shared" si="25"/>
        <v>0</v>
      </c>
      <c r="H102" s="413">
        <f t="shared" si="25"/>
        <v>0</v>
      </c>
      <c r="I102" s="413">
        <f t="shared" si="25"/>
        <v>0</v>
      </c>
      <c r="J102" s="413">
        <f t="shared" si="25"/>
        <v>138</v>
      </c>
      <c r="K102" s="413">
        <f t="shared" si="25"/>
        <v>229</v>
      </c>
      <c r="L102" s="413">
        <f t="shared" si="25"/>
        <v>367</v>
      </c>
      <c r="M102" s="3570" t="s">
        <v>2348</v>
      </c>
      <c r="N102" s="3570"/>
      <c r="O102" s="3570"/>
    </row>
    <row r="103" spans="1:15" ht="29.25" customHeight="1">
      <c r="A103" s="3435" t="s">
        <v>1407</v>
      </c>
      <c r="B103" s="413" t="s">
        <v>1454</v>
      </c>
      <c r="C103" s="413"/>
      <c r="D103" s="413">
        <v>61</v>
      </c>
      <c r="E103" s="413">
        <v>67</v>
      </c>
      <c r="F103" s="413">
        <v>128</v>
      </c>
      <c r="G103" s="413">
        <v>0</v>
      </c>
      <c r="H103" s="413">
        <v>0</v>
      </c>
      <c r="I103" s="413">
        <v>0</v>
      </c>
      <c r="J103" s="413">
        <f>SUM(G103,D103)</f>
        <v>61</v>
      </c>
      <c r="K103" s="413">
        <f t="shared" ref="K103:L104" si="26">SUM(H103,E103)</f>
        <v>67</v>
      </c>
      <c r="L103" s="413">
        <f t="shared" si="26"/>
        <v>128</v>
      </c>
      <c r="M103" s="647"/>
      <c r="N103" s="647" t="s">
        <v>1455</v>
      </c>
      <c r="O103" s="3568" t="s">
        <v>1449</v>
      </c>
    </row>
    <row r="104" spans="1:15" ht="35.25" customHeight="1">
      <c r="A104" s="2808"/>
      <c r="B104" s="2198" t="s">
        <v>1456</v>
      </c>
      <c r="C104" s="416"/>
      <c r="D104" s="416">
        <v>80</v>
      </c>
      <c r="E104" s="416">
        <v>55</v>
      </c>
      <c r="F104" s="416">
        <v>135</v>
      </c>
      <c r="G104" s="416">
        <v>0</v>
      </c>
      <c r="H104" s="416">
        <v>0</v>
      </c>
      <c r="I104" s="416">
        <v>0</v>
      </c>
      <c r="J104" s="416">
        <f>SUM(G104,D104)</f>
        <v>80</v>
      </c>
      <c r="K104" s="416">
        <f t="shared" si="26"/>
        <v>55</v>
      </c>
      <c r="L104" s="416">
        <f t="shared" si="26"/>
        <v>135</v>
      </c>
      <c r="M104" s="648"/>
      <c r="N104" s="648" t="s">
        <v>1457</v>
      </c>
      <c r="O104" s="3564"/>
    </row>
    <row r="105" spans="1:15" ht="28.5" customHeight="1">
      <c r="A105" s="2825" t="s">
        <v>1458</v>
      </c>
      <c r="B105" s="2825"/>
      <c r="C105" s="2189"/>
      <c r="D105" s="2156">
        <f>SUM(D103:D104)</f>
        <v>141</v>
      </c>
      <c r="E105" s="2156">
        <f t="shared" ref="E105:L105" si="27">SUM(E103:E104)</f>
        <v>122</v>
      </c>
      <c r="F105" s="2156">
        <f t="shared" si="27"/>
        <v>263</v>
      </c>
      <c r="G105" s="2156">
        <f t="shared" si="27"/>
        <v>0</v>
      </c>
      <c r="H105" s="2156">
        <f t="shared" si="27"/>
        <v>0</v>
      </c>
      <c r="I105" s="2156">
        <f t="shared" si="27"/>
        <v>0</v>
      </c>
      <c r="J105" s="2156">
        <f t="shared" si="27"/>
        <v>141</v>
      </c>
      <c r="K105" s="2156">
        <f t="shared" si="27"/>
        <v>122</v>
      </c>
      <c r="L105" s="2156">
        <f t="shared" si="27"/>
        <v>263</v>
      </c>
      <c r="M105" s="647"/>
      <c r="N105" s="3569" t="s">
        <v>1459</v>
      </c>
      <c r="O105" s="3569"/>
    </row>
    <row r="106" spans="1:15" ht="33.75" customHeight="1">
      <c r="A106" s="2809" t="s">
        <v>1460</v>
      </c>
      <c r="B106" s="426" t="s">
        <v>431</v>
      </c>
      <c r="C106" s="426"/>
      <c r="D106" s="426">
        <v>7</v>
      </c>
      <c r="E106" s="426">
        <v>21</v>
      </c>
      <c r="F106" s="426">
        <v>28</v>
      </c>
      <c r="G106" s="426">
        <v>0</v>
      </c>
      <c r="H106" s="426">
        <v>0</v>
      </c>
      <c r="I106" s="426">
        <v>0</v>
      </c>
      <c r="J106" s="426">
        <f>SUM(G106,D106)</f>
        <v>7</v>
      </c>
      <c r="K106" s="426">
        <f t="shared" ref="K106:L107" si="28">SUM(H106,E106)</f>
        <v>21</v>
      </c>
      <c r="L106" s="426">
        <f t="shared" si="28"/>
        <v>28</v>
      </c>
      <c r="M106" s="649"/>
      <c r="N106" s="649" t="s">
        <v>873</v>
      </c>
      <c r="O106" s="3564" t="s">
        <v>1461</v>
      </c>
    </row>
    <row r="107" spans="1:15" ht="39" customHeight="1">
      <c r="A107" s="3563"/>
      <c r="B107" s="413" t="s">
        <v>436</v>
      </c>
      <c r="C107" s="413"/>
      <c r="D107" s="413">
        <v>21</v>
      </c>
      <c r="E107" s="413">
        <v>17</v>
      </c>
      <c r="F107" s="413">
        <v>38</v>
      </c>
      <c r="G107" s="413">
        <v>0</v>
      </c>
      <c r="H107" s="413">
        <v>0</v>
      </c>
      <c r="I107" s="413">
        <v>0</v>
      </c>
      <c r="J107" s="413">
        <f>SUM(G107,D107)</f>
        <v>21</v>
      </c>
      <c r="K107" s="413">
        <f t="shared" si="28"/>
        <v>17</v>
      </c>
      <c r="L107" s="413">
        <f t="shared" si="28"/>
        <v>38</v>
      </c>
      <c r="M107" s="648"/>
      <c r="N107" s="648" t="s">
        <v>878</v>
      </c>
      <c r="O107" s="3565"/>
    </row>
    <row r="108" spans="1:15" ht="21.75" customHeight="1">
      <c r="A108" s="2858" t="s">
        <v>225</v>
      </c>
      <c r="B108" s="2858"/>
      <c r="C108" s="2858"/>
      <c r="D108" s="2455">
        <f>SUM(D106:D107)</f>
        <v>28</v>
      </c>
      <c r="E108" s="2455">
        <f t="shared" ref="E108:L108" si="29">SUM(E106:E107)</f>
        <v>38</v>
      </c>
      <c r="F108" s="2455">
        <f t="shared" si="29"/>
        <v>66</v>
      </c>
      <c r="G108" s="2455">
        <f t="shared" si="29"/>
        <v>0</v>
      </c>
      <c r="H108" s="2455">
        <f t="shared" si="29"/>
        <v>0</v>
      </c>
      <c r="I108" s="2455">
        <f t="shared" si="29"/>
        <v>0</v>
      </c>
      <c r="J108" s="2455">
        <f t="shared" si="29"/>
        <v>28</v>
      </c>
      <c r="K108" s="2455">
        <f t="shared" si="29"/>
        <v>38</v>
      </c>
      <c r="L108" s="2455">
        <f t="shared" si="29"/>
        <v>66</v>
      </c>
      <c r="M108" s="3567" t="s">
        <v>2348</v>
      </c>
      <c r="N108" s="3567"/>
      <c r="O108" s="3567"/>
    </row>
    <row r="109" spans="1:15" ht="26.25" customHeight="1" thickBot="1">
      <c r="A109" s="3135" t="s">
        <v>1462</v>
      </c>
      <c r="B109" s="3135"/>
      <c r="C109" s="665"/>
      <c r="D109" s="1466">
        <f t="shared" ref="D109:L109" si="30">SUM(D27,D47,D66,D86,D89,D102,D105,D108)</f>
        <v>2354</v>
      </c>
      <c r="E109" s="1466">
        <f t="shared" si="30"/>
        <v>2200</v>
      </c>
      <c r="F109" s="1466">
        <f t="shared" si="30"/>
        <v>4554</v>
      </c>
      <c r="G109" s="1466">
        <f t="shared" si="30"/>
        <v>0</v>
      </c>
      <c r="H109" s="1466">
        <f t="shared" si="30"/>
        <v>0</v>
      </c>
      <c r="I109" s="1466">
        <f t="shared" si="30"/>
        <v>0</v>
      </c>
      <c r="J109" s="1466">
        <f t="shared" si="30"/>
        <v>2354</v>
      </c>
      <c r="K109" s="1466">
        <f t="shared" si="30"/>
        <v>2200</v>
      </c>
      <c r="L109" s="1466">
        <f t="shared" si="30"/>
        <v>4554</v>
      </c>
      <c r="M109" s="2605"/>
      <c r="N109" s="3566" t="s">
        <v>1280</v>
      </c>
      <c r="O109" s="3566"/>
    </row>
    <row r="110" spans="1:15" ht="25.5" customHeight="1" thickTop="1" thickBot="1">
      <c r="A110" s="2267" t="s">
        <v>2308</v>
      </c>
      <c r="B110" s="2267"/>
      <c r="C110" s="2271"/>
      <c r="D110" s="2271"/>
      <c r="E110" s="2271"/>
      <c r="F110" s="2271"/>
      <c r="G110" s="2271"/>
      <c r="H110" s="2271"/>
      <c r="I110" s="2271"/>
      <c r="J110" s="2271"/>
      <c r="K110" s="2271"/>
      <c r="L110" s="2271"/>
      <c r="M110" s="222"/>
      <c r="N110" s="562"/>
      <c r="O110" s="476" t="s">
        <v>2163</v>
      </c>
    </row>
    <row r="111" spans="1:15" ht="25.5" customHeight="1" thickTop="1">
      <c r="A111" s="3058" t="s">
        <v>311</v>
      </c>
      <c r="B111" s="3058" t="s">
        <v>54</v>
      </c>
      <c r="C111" s="3058" t="s">
        <v>55</v>
      </c>
      <c r="D111" s="3058" t="s">
        <v>45</v>
      </c>
      <c r="E111" s="3058"/>
      <c r="F111" s="3058"/>
      <c r="G111" s="3058" t="s">
        <v>46</v>
      </c>
      <c r="H111" s="3058"/>
      <c r="I111" s="3058"/>
      <c r="J111" s="2212" t="s">
        <v>47</v>
      </c>
      <c r="K111" s="2212"/>
      <c r="L111" s="2212"/>
      <c r="M111" s="3359" t="s">
        <v>503</v>
      </c>
      <c r="N111" s="3359" t="s">
        <v>509</v>
      </c>
      <c r="O111" s="3541" t="s">
        <v>759</v>
      </c>
    </row>
    <row r="112" spans="1:15" ht="25.5" customHeight="1">
      <c r="A112" s="3054"/>
      <c r="B112" s="3054"/>
      <c r="C112" s="3054"/>
      <c r="D112" s="3054" t="s">
        <v>1673</v>
      </c>
      <c r="E112" s="3054"/>
      <c r="F112" s="3054"/>
      <c r="G112" s="3054" t="s">
        <v>463</v>
      </c>
      <c r="H112" s="3054"/>
      <c r="I112" s="3054"/>
      <c r="J112" s="2153"/>
      <c r="K112" s="2153" t="s">
        <v>464</v>
      </c>
      <c r="L112" s="2153"/>
      <c r="M112" s="3343"/>
      <c r="N112" s="3343"/>
      <c r="O112" s="3542"/>
    </row>
    <row r="113" spans="1:15" ht="25.5" customHeight="1">
      <c r="A113" s="3054"/>
      <c r="B113" s="3054"/>
      <c r="C113" s="3054"/>
      <c r="D113" s="2211" t="s">
        <v>931</v>
      </c>
      <c r="E113" s="2211" t="s">
        <v>1126</v>
      </c>
      <c r="F113" s="2211" t="s">
        <v>954</v>
      </c>
      <c r="G113" s="2211" t="s">
        <v>931</v>
      </c>
      <c r="H113" s="2211" t="s">
        <v>1126</v>
      </c>
      <c r="I113" s="2211" t="s">
        <v>954</v>
      </c>
      <c r="J113" s="2211" t="s">
        <v>931</v>
      </c>
      <c r="K113" s="2211" t="s">
        <v>1126</v>
      </c>
      <c r="L113" s="2211" t="s">
        <v>954</v>
      </c>
      <c r="M113" s="3343"/>
      <c r="N113" s="3343"/>
      <c r="O113" s="3542"/>
    </row>
    <row r="114" spans="1:15" ht="28.5" customHeight="1" thickBot="1">
      <c r="A114" s="3059"/>
      <c r="B114" s="3059"/>
      <c r="C114" s="3059"/>
      <c r="D114" s="1591" t="s">
        <v>934</v>
      </c>
      <c r="E114" s="1591" t="s">
        <v>935</v>
      </c>
      <c r="F114" s="1591" t="s">
        <v>936</v>
      </c>
      <c r="G114" s="1591" t="s">
        <v>934</v>
      </c>
      <c r="H114" s="1591" t="s">
        <v>935</v>
      </c>
      <c r="I114" s="1591" t="s">
        <v>936</v>
      </c>
      <c r="J114" s="1591" t="s">
        <v>934</v>
      </c>
      <c r="K114" s="1591" t="s">
        <v>935</v>
      </c>
      <c r="L114" s="1591" t="s">
        <v>936</v>
      </c>
      <c r="M114" s="3360"/>
      <c r="N114" s="3360"/>
      <c r="O114" s="3543"/>
    </row>
    <row r="115" spans="1:15" ht="18.75" customHeight="1">
      <c r="A115" s="496" t="s">
        <v>1213</v>
      </c>
      <c r="B115" s="3005"/>
      <c r="C115" s="3005"/>
      <c r="D115" s="3005"/>
      <c r="E115" s="3005"/>
      <c r="F115" s="3005"/>
      <c r="G115" s="3005"/>
      <c r="H115" s="3005"/>
      <c r="I115" s="3005"/>
      <c r="J115" s="3005"/>
      <c r="K115" s="3005"/>
      <c r="L115" s="3005"/>
      <c r="M115" s="3005"/>
      <c r="N115" s="3005"/>
      <c r="O115" s="653" t="s">
        <v>1108</v>
      </c>
    </row>
    <row r="116" spans="1:15" ht="26.25" customHeight="1">
      <c r="A116" s="3553" t="s">
        <v>1414</v>
      </c>
      <c r="B116" s="380" t="s">
        <v>58</v>
      </c>
      <c r="C116" s="380"/>
      <c r="D116" s="380">
        <v>35</v>
      </c>
      <c r="E116" s="380">
        <v>19</v>
      </c>
      <c r="F116" s="380">
        <v>54</v>
      </c>
      <c r="G116" s="380">
        <v>0</v>
      </c>
      <c r="H116" s="380">
        <v>0</v>
      </c>
      <c r="I116" s="380">
        <v>0</v>
      </c>
      <c r="J116" s="380">
        <f>SUM(G116,D116)</f>
        <v>35</v>
      </c>
      <c r="K116" s="380">
        <f t="shared" ref="K116:L128" si="31">SUM(H116,E116)</f>
        <v>19</v>
      </c>
      <c r="L116" s="380">
        <f t="shared" si="31"/>
        <v>54</v>
      </c>
      <c r="M116" s="380"/>
      <c r="N116" s="417" t="s">
        <v>481</v>
      </c>
      <c r="O116" s="3556" t="s">
        <v>1813</v>
      </c>
    </row>
    <row r="117" spans="1:15" ht="20.25" customHeight="1">
      <c r="A117" s="3554"/>
      <c r="B117" s="1957" t="s">
        <v>2035</v>
      </c>
      <c r="C117" s="1957"/>
      <c r="D117" s="1957">
        <v>66</v>
      </c>
      <c r="E117" s="1957">
        <v>0</v>
      </c>
      <c r="F117" s="1957">
        <v>66</v>
      </c>
      <c r="G117" s="1957">
        <v>0</v>
      </c>
      <c r="H117" s="1957">
        <v>0</v>
      </c>
      <c r="I117" s="1957">
        <v>0</v>
      </c>
      <c r="J117" s="1957">
        <f t="shared" ref="J117:J118" si="32">SUM(G117,D117)</f>
        <v>66</v>
      </c>
      <c r="K117" s="1957">
        <f t="shared" ref="K117:K118" si="33">SUM(H117,E117)</f>
        <v>0</v>
      </c>
      <c r="L117" s="1957">
        <f t="shared" ref="L117:L118" si="34">SUM(I117,F117)</f>
        <v>66</v>
      </c>
      <c r="M117" s="1957"/>
      <c r="N117" s="1938" t="s">
        <v>2330</v>
      </c>
      <c r="O117" s="3557"/>
    </row>
    <row r="118" spans="1:15" ht="26.25" customHeight="1">
      <c r="A118" s="3555"/>
      <c r="B118" s="1957" t="s">
        <v>2036</v>
      </c>
      <c r="C118" s="1957"/>
      <c r="D118" s="1957">
        <v>64</v>
      </c>
      <c r="E118" s="1957">
        <v>16</v>
      </c>
      <c r="F118" s="1957">
        <v>80</v>
      </c>
      <c r="G118" s="1957">
        <v>0</v>
      </c>
      <c r="H118" s="1957">
        <v>0</v>
      </c>
      <c r="I118" s="1957">
        <v>0</v>
      </c>
      <c r="J118" s="1957">
        <f t="shared" si="32"/>
        <v>64</v>
      </c>
      <c r="K118" s="1957">
        <f t="shared" si="33"/>
        <v>16</v>
      </c>
      <c r="L118" s="1957">
        <f t="shared" si="34"/>
        <v>80</v>
      </c>
      <c r="M118" s="1957"/>
      <c r="N118" s="436" t="s">
        <v>532</v>
      </c>
      <c r="O118" s="3558"/>
    </row>
    <row r="119" spans="1:15" ht="26.25" customHeight="1">
      <c r="A119" s="3559" t="s">
        <v>356</v>
      </c>
      <c r="B119" s="3559"/>
      <c r="C119" s="1957"/>
      <c r="D119" s="1957">
        <f>SUM(D116:D118)</f>
        <v>165</v>
      </c>
      <c r="E119" s="1957">
        <f t="shared" ref="E119:L119" si="35">SUM(E116:E118)</f>
        <v>35</v>
      </c>
      <c r="F119" s="1957">
        <f t="shared" si="35"/>
        <v>200</v>
      </c>
      <c r="G119" s="1957">
        <f t="shared" si="35"/>
        <v>0</v>
      </c>
      <c r="H119" s="1957">
        <f t="shared" si="35"/>
        <v>0</v>
      </c>
      <c r="I119" s="1957">
        <f t="shared" si="35"/>
        <v>0</v>
      </c>
      <c r="J119" s="1957">
        <f t="shared" si="35"/>
        <v>165</v>
      </c>
      <c r="K119" s="1957">
        <f t="shared" si="35"/>
        <v>35</v>
      </c>
      <c r="L119" s="1957">
        <f t="shared" si="35"/>
        <v>200</v>
      </c>
      <c r="M119" s="3104" t="s">
        <v>2354</v>
      </c>
      <c r="N119" s="3104"/>
      <c r="O119" s="3104"/>
    </row>
    <row r="120" spans="1:15" ht="26.25" customHeight="1">
      <c r="A120" s="3553" t="s">
        <v>1425</v>
      </c>
      <c r="B120" s="1957" t="s">
        <v>59</v>
      </c>
      <c r="C120" s="1957"/>
      <c r="D120" s="1957">
        <v>66</v>
      </c>
      <c r="E120" s="1957">
        <v>6</v>
      </c>
      <c r="F120" s="1957">
        <v>72</v>
      </c>
      <c r="G120" s="1957">
        <v>0</v>
      </c>
      <c r="H120" s="1957">
        <v>0</v>
      </c>
      <c r="I120" s="1957">
        <v>0</v>
      </c>
      <c r="J120" s="1957">
        <f>SUM(G120,D120)</f>
        <v>66</v>
      </c>
      <c r="K120" s="1957">
        <f t="shared" ref="K120:K121" si="36">SUM(H120,E120)</f>
        <v>6</v>
      </c>
      <c r="L120" s="1957">
        <f t="shared" ref="L120:L121" si="37">SUM(I120,F120)</f>
        <v>72</v>
      </c>
      <c r="M120" s="1957"/>
      <c r="N120" s="1961" t="s">
        <v>482</v>
      </c>
      <c r="O120" s="3560" t="s">
        <v>1426</v>
      </c>
    </row>
    <row r="121" spans="1:15" ht="26.25" customHeight="1">
      <c r="A121" s="3554"/>
      <c r="B121" s="1957" t="s">
        <v>261</v>
      </c>
      <c r="C121" s="1957"/>
      <c r="D121" s="1957">
        <v>48</v>
      </c>
      <c r="E121" s="1957">
        <v>0</v>
      </c>
      <c r="F121" s="1957">
        <v>48</v>
      </c>
      <c r="G121" s="1957">
        <v>0</v>
      </c>
      <c r="H121" s="1957">
        <v>0</v>
      </c>
      <c r="I121" s="1957">
        <v>0</v>
      </c>
      <c r="J121" s="1957">
        <f t="shared" ref="J121" si="38">SUM(G121,D121)</f>
        <v>48</v>
      </c>
      <c r="K121" s="1957">
        <f t="shared" si="36"/>
        <v>0</v>
      </c>
      <c r="L121" s="1957">
        <f t="shared" si="37"/>
        <v>48</v>
      </c>
      <c r="M121" s="1957"/>
      <c r="N121" s="633" t="s">
        <v>703</v>
      </c>
      <c r="O121" s="3561"/>
    </row>
    <row r="122" spans="1:15" ht="26.25" customHeight="1">
      <c r="A122" s="3559" t="s">
        <v>356</v>
      </c>
      <c r="B122" s="3559"/>
      <c r="C122" s="1957"/>
      <c r="D122" s="1957">
        <f>SUM(D120:D121)</f>
        <v>114</v>
      </c>
      <c r="E122" s="1957">
        <f t="shared" ref="E122:L122" si="39">SUM(E120:E121)</f>
        <v>6</v>
      </c>
      <c r="F122" s="1957">
        <f t="shared" si="39"/>
        <v>120</v>
      </c>
      <c r="G122" s="1957">
        <f t="shared" si="39"/>
        <v>0</v>
      </c>
      <c r="H122" s="1957">
        <f t="shared" si="39"/>
        <v>0</v>
      </c>
      <c r="I122" s="1957">
        <f t="shared" si="39"/>
        <v>0</v>
      </c>
      <c r="J122" s="1957">
        <f t="shared" si="39"/>
        <v>114</v>
      </c>
      <c r="K122" s="1957">
        <f t="shared" si="39"/>
        <v>6</v>
      </c>
      <c r="L122" s="1957">
        <f t="shared" si="39"/>
        <v>120</v>
      </c>
      <c r="M122" s="3104" t="s">
        <v>2354</v>
      </c>
      <c r="N122" s="3104"/>
      <c r="O122" s="3104"/>
    </row>
    <row r="123" spans="1:15" ht="30" customHeight="1">
      <c r="A123" s="3553" t="s">
        <v>1438</v>
      </c>
      <c r="B123" s="1957" t="s">
        <v>2039</v>
      </c>
      <c r="C123" s="1957"/>
      <c r="D123" s="1957">
        <v>88</v>
      </c>
      <c r="E123" s="1957">
        <v>8</v>
      </c>
      <c r="F123" s="1957">
        <v>96</v>
      </c>
      <c r="G123" s="1957">
        <v>0</v>
      </c>
      <c r="H123" s="1957">
        <v>0</v>
      </c>
      <c r="I123" s="1957">
        <v>0</v>
      </c>
      <c r="J123" s="1957">
        <f>SUM(G123,D123)</f>
        <v>88</v>
      </c>
      <c r="K123" s="1957">
        <f t="shared" ref="K123:K125" si="40">SUM(H123,E123)</f>
        <v>8</v>
      </c>
      <c r="L123" s="1957">
        <f t="shared" ref="L123:L125" si="41">SUM(I123,F123)</f>
        <v>96</v>
      </c>
      <c r="M123" s="1957"/>
      <c r="N123" s="634" t="s">
        <v>878</v>
      </c>
      <c r="O123" s="3560" t="s">
        <v>2038</v>
      </c>
    </row>
    <row r="124" spans="1:15" ht="26.25" customHeight="1">
      <c r="A124" s="3554"/>
      <c r="B124" s="1957" t="s">
        <v>2008</v>
      </c>
      <c r="C124" s="1957"/>
      <c r="D124" s="1957">
        <v>81</v>
      </c>
      <c r="E124" s="1957">
        <v>14</v>
      </c>
      <c r="F124" s="1957">
        <v>95</v>
      </c>
      <c r="G124" s="1957">
        <v>0</v>
      </c>
      <c r="H124" s="1957">
        <v>0</v>
      </c>
      <c r="I124" s="1957">
        <v>0</v>
      </c>
      <c r="J124" s="1957">
        <f t="shared" ref="J124:J125" si="42">SUM(G124,D124)</f>
        <v>81</v>
      </c>
      <c r="K124" s="1957">
        <f t="shared" si="40"/>
        <v>14</v>
      </c>
      <c r="L124" s="1957">
        <f t="shared" si="41"/>
        <v>95</v>
      </c>
      <c r="M124" s="1957"/>
      <c r="N124" s="436" t="s">
        <v>1770</v>
      </c>
      <c r="O124" s="3561"/>
    </row>
    <row r="125" spans="1:15" ht="26.25" customHeight="1">
      <c r="A125" s="3555"/>
      <c r="B125" s="1957" t="s">
        <v>2040</v>
      </c>
      <c r="C125" s="1957"/>
      <c r="D125" s="1957">
        <v>61</v>
      </c>
      <c r="E125" s="1957">
        <v>12</v>
      </c>
      <c r="F125" s="1957">
        <v>73</v>
      </c>
      <c r="G125" s="1957">
        <v>0</v>
      </c>
      <c r="H125" s="1957">
        <v>0</v>
      </c>
      <c r="I125" s="1957">
        <v>0</v>
      </c>
      <c r="J125" s="1957">
        <f t="shared" si="42"/>
        <v>61</v>
      </c>
      <c r="K125" s="1957">
        <f t="shared" si="40"/>
        <v>12</v>
      </c>
      <c r="L125" s="1957">
        <f t="shared" si="41"/>
        <v>73</v>
      </c>
      <c r="M125" s="1957"/>
      <c r="N125" s="436" t="s">
        <v>532</v>
      </c>
      <c r="O125" s="3562"/>
    </row>
    <row r="126" spans="1:15" ht="26.25" customHeight="1">
      <c r="A126" s="3559" t="s">
        <v>356</v>
      </c>
      <c r="B126" s="3559"/>
      <c r="C126" s="1957"/>
      <c r="D126" s="1957">
        <f>SUM(D123:D125)</f>
        <v>230</v>
      </c>
      <c r="E126" s="1957">
        <f t="shared" ref="E126:L126" si="43">SUM(E123:E125)</f>
        <v>34</v>
      </c>
      <c r="F126" s="1957">
        <f t="shared" si="43"/>
        <v>264</v>
      </c>
      <c r="G126" s="1957">
        <f t="shared" si="43"/>
        <v>0</v>
      </c>
      <c r="H126" s="1957">
        <f t="shared" si="43"/>
        <v>0</v>
      </c>
      <c r="I126" s="1957">
        <f t="shared" si="43"/>
        <v>0</v>
      </c>
      <c r="J126" s="1957">
        <f t="shared" si="43"/>
        <v>230</v>
      </c>
      <c r="K126" s="1957">
        <f t="shared" si="43"/>
        <v>34</v>
      </c>
      <c r="L126" s="1957">
        <f t="shared" si="43"/>
        <v>264</v>
      </c>
      <c r="M126" s="3104" t="s">
        <v>2354</v>
      </c>
      <c r="N126" s="3104"/>
      <c r="O126" s="3104"/>
    </row>
    <row r="127" spans="1:15" ht="30.75" customHeight="1">
      <c r="A127" s="3545" t="s">
        <v>1463</v>
      </c>
      <c r="B127" s="1957" t="s">
        <v>1063</v>
      </c>
      <c r="C127" s="616"/>
      <c r="D127" s="617">
        <v>39</v>
      </c>
      <c r="E127" s="617">
        <v>9</v>
      </c>
      <c r="F127" s="617">
        <v>48</v>
      </c>
      <c r="G127" s="617">
        <v>0</v>
      </c>
      <c r="H127" s="617">
        <v>0</v>
      </c>
      <c r="I127" s="617">
        <f>SUM(G127:H127)</f>
        <v>0</v>
      </c>
      <c r="J127" s="617">
        <f>SUM(G127,D127)</f>
        <v>39</v>
      </c>
      <c r="K127" s="617">
        <f t="shared" si="31"/>
        <v>9</v>
      </c>
      <c r="L127" s="617">
        <f t="shared" si="31"/>
        <v>48</v>
      </c>
      <c r="M127" s="618"/>
      <c r="N127" s="1141" t="s">
        <v>2037</v>
      </c>
      <c r="O127" s="3547" t="s">
        <v>1815</v>
      </c>
    </row>
    <row r="128" spans="1:15" ht="30.75" customHeight="1">
      <c r="A128" s="3546"/>
      <c r="B128" s="1957" t="s">
        <v>2023</v>
      </c>
      <c r="C128" s="616"/>
      <c r="D128" s="617">
        <v>33</v>
      </c>
      <c r="E128" s="617">
        <v>9</v>
      </c>
      <c r="F128" s="617">
        <v>42</v>
      </c>
      <c r="G128" s="617">
        <v>0</v>
      </c>
      <c r="H128" s="617">
        <v>0</v>
      </c>
      <c r="I128" s="617">
        <f t="shared" ref="I128" si="44">SUM(G128:H128)</f>
        <v>0</v>
      </c>
      <c r="J128" s="617">
        <f>SUM(G128,D128)</f>
        <v>33</v>
      </c>
      <c r="K128" s="617">
        <f t="shared" si="31"/>
        <v>9</v>
      </c>
      <c r="L128" s="617">
        <f t="shared" si="31"/>
        <v>42</v>
      </c>
      <c r="M128" s="618"/>
      <c r="N128" s="1141" t="s">
        <v>2037</v>
      </c>
      <c r="O128" s="3548"/>
    </row>
    <row r="129" spans="1:15" ht="20.25" customHeight="1">
      <c r="A129" s="3549" t="s">
        <v>1464</v>
      </c>
      <c r="B129" s="3549"/>
      <c r="C129" s="616"/>
      <c r="D129" s="617">
        <f>SUM(D127:D128)</f>
        <v>72</v>
      </c>
      <c r="E129" s="617">
        <f t="shared" ref="E129:L129" si="45">SUM(E127:E128)</f>
        <v>18</v>
      </c>
      <c r="F129" s="617">
        <f t="shared" si="45"/>
        <v>90</v>
      </c>
      <c r="G129" s="617">
        <f t="shared" si="45"/>
        <v>0</v>
      </c>
      <c r="H129" s="617">
        <f t="shared" si="45"/>
        <v>0</v>
      </c>
      <c r="I129" s="617">
        <f t="shared" si="45"/>
        <v>0</v>
      </c>
      <c r="J129" s="617">
        <f t="shared" si="45"/>
        <v>72</v>
      </c>
      <c r="K129" s="617">
        <f t="shared" si="45"/>
        <v>18</v>
      </c>
      <c r="L129" s="617">
        <f t="shared" si="45"/>
        <v>90</v>
      </c>
      <c r="M129" s="618"/>
      <c r="N129" s="3550" t="s">
        <v>1814</v>
      </c>
      <c r="O129" s="3550"/>
    </row>
    <row r="130" spans="1:15" ht="24.75" customHeight="1" thickBot="1">
      <c r="A130" s="3551" t="s">
        <v>1465</v>
      </c>
      <c r="B130" s="3551"/>
      <c r="C130" s="651"/>
      <c r="D130" s="652">
        <f>SUM(D129,D126,D122,D119)</f>
        <v>581</v>
      </c>
      <c r="E130" s="652">
        <f t="shared" ref="E130:L130" si="46">SUM(E129,E126,E122,E119)</f>
        <v>93</v>
      </c>
      <c r="F130" s="652">
        <f t="shared" si="46"/>
        <v>674</v>
      </c>
      <c r="G130" s="652">
        <f t="shared" si="46"/>
        <v>0</v>
      </c>
      <c r="H130" s="652">
        <f t="shared" si="46"/>
        <v>0</v>
      </c>
      <c r="I130" s="652">
        <f t="shared" si="46"/>
        <v>0</v>
      </c>
      <c r="J130" s="652">
        <f t="shared" si="46"/>
        <v>581</v>
      </c>
      <c r="K130" s="652">
        <f t="shared" si="46"/>
        <v>93</v>
      </c>
      <c r="L130" s="652">
        <f t="shared" si="46"/>
        <v>674</v>
      </c>
      <c r="M130" s="654"/>
      <c r="N130" s="3552" t="s">
        <v>1393</v>
      </c>
      <c r="O130" s="3552"/>
    </row>
    <row r="131" spans="1:15" ht="24.75" customHeight="1" thickBot="1">
      <c r="A131" s="3544" t="s">
        <v>218</v>
      </c>
      <c r="B131" s="3544"/>
      <c r="C131" s="2010"/>
      <c r="D131" s="2011">
        <f t="shared" ref="D131:L131" si="47">SUM(D130,D109)</f>
        <v>2935</v>
      </c>
      <c r="E131" s="2011">
        <f t="shared" si="47"/>
        <v>2293</v>
      </c>
      <c r="F131" s="2011">
        <f t="shared" si="47"/>
        <v>5228</v>
      </c>
      <c r="G131" s="2011">
        <f t="shared" si="47"/>
        <v>0</v>
      </c>
      <c r="H131" s="2011">
        <f t="shared" si="47"/>
        <v>0</v>
      </c>
      <c r="I131" s="2011">
        <f t="shared" si="47"/>
        <v>0</v>
      </c>
      <c r="J131" s="2011">
        <f t="shared" si="47"/>
        <v>2935</v>
      </c>
      <c r="K131" s="2011">
        <f t="shared" si="47"/>
        <v>2293</v>
      </c>
      <c r="L131" s="2011">
        <f t="shared" si="47"/>
        <v>5228</v>
      </c>
      <c r="M131" s="2012"/>
      <c r="N131" s="2999" t="s">
        <v>2351</v>
      </c>
      <c r="O131" s="2999"/>
    </row>
    <row r="132" spans="1:15" ht="18.75" thickTop="1">
      <c r="A132" s="651"/>
      <c r="B132" s="651"/>
      <c r="C132" s="651"/>
      <c r="D132" s="651"/>
      <c r="E132" s="651"/>
      <c r="F132" s="651"/>
      <c r="G132" s="651"/>
      <c r="H132" s="651"/>
      <c r="I132" s="651"/>
      <c r="J132" s="651"/>
      <c r="K132" s="654"/>
      <c r="L132" s="654"/>
      <c r="M132" s="654"/>
      <c r="N132" s="654"/>
      <c r="O132" s="654"/>
    </row>
    <row r="133" spans="1:15">
      <c r="A133" s="651"/>
      <c r="B133" s="651"/>
      <c r="C133" s="651"/>
      <c r="D133" s="651"/>
      <c r="E133" s="651"/>
      <c r="F133" s="651"/>
      <c r="G133" s="651"/>
      <c r="H133" s="651"/>
      <c r="I133" s="651"/>
      <c r="J133" s="651"/>
      <c r="K133" s="654"/>
      <c r="L133" s="654"/>
      <c r="M133" s="654"/>
      <c r="N133" s="654"/>
      <c r="O133" s="654"/>
    </row>
    <row r="300" spans="11:12">
      <c r="K300" s="629"/>
      <c r="L300" s="629"/>
    </row>
  </sheetData>
  <mergeCells count="131"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8:L8"/>
    <mergeCell ref="B14:B15"/>
    <mergeCell ref="N14:N15"/>
    <mergeCell ref="B16:C16"/>
    <mergeCell ref="A9:A26"/>
    <mergeCell ref="O9:O26"/>
    <mergeCell ref="M16:N16"/>
    <mergeCell ref="A27:C27"/>
    <mergeCell ref="M27:O27"/>
    <mergeCell ref="A29:A32"/>
    <mergeCell ref="B29:B32"/>
    <mergeCell ref="C29:C32"/>
    <mergeCell ref="D29:F29"/>
    <mergeCell ref="G29:I29"/>
    <mergeCell ref="J29:L29"/>
    <mergeCell ref="M29:M32"/>
    <mergeCell ref="N29:N32"/>
    <mergeCell ref="O29:O32"/>
    <mergeCell ref="D30:F30"/>
    <mergeCell ref="G30:I30"/>
    <mergeCell ref="J30:L30"/>
    <mergeCell ref="O51:O54"/>
    <mergeCell ref="D52:F52"/>
    <mergeCell ref="G52:I52"/>
    <mergeCell ref="J52:L52"/>
    <mergeCell ref="B34:B35"/>
    <mergeCell ref="N34:N35"/>
    <mergeCell ref="A33:A46"/>
    <mergeCell ref="O33:O46"/>
    <mergeCell ref="A55:A65"/>
    <mergeCell ref="O55:O65"/>
    <mergeCell ref="A47:B47"/>
    <mergeCell ref="N47:O47"/>
    <mergeCell ref="A51:A54"/>
    <mergeCell ref="B51:B54"/>
    <mergeCell ref="C51:C54"/>
    <mergeCell ref="D51:F51"/>
    <mergeCell ref="G51:I51"/>
    <mergeCell ref="J51:L51"/>
    <mergeCell ref="M51:M54"/>
    <mergeCell ref="N51:N54"/>
    <mergeCell ref="A66:B66"/>
    <mergeCell ref="N66:O66"/>
    <mergeCell ref="A71:A74"/>
    <mergeCell ref="B71:B74"/>
    <mergeCell ref="C71:C74"/>
    <mergeCell ref="D71:F71"/>
    <mergeCell ref="G71:I71"/>
    <mergeCell ref="J71:L71"/>
    <mergeCell ref="M71:M74"/>
    <mergeCell ref="N71:N74"/>
    <mergeCell ref="A86:C86"/>
    <mergeCell ref="A87:A88"/>
    <mergeCell ref="O87:O88"/>
    <mergeCell ref="A89:C89"/>
    <mergeCell ref="N89:O89"/>
    <mergeCell ref="O71:O74"/>
    <mergeCell ref="D72:F72"/>
    <mergeCell ref="G72:I72"/>
    <mergeCell ref="J72:L72"/>
    <mergeCell ref="A75:A85"/>
    <mergeCell ref="O75:O85"/>
    <mergeCell ref="M93:M96"/>
    <mergeCell ref="A106:A107"/>
    <mergeCell ref="O106:O107"/>
    <mergeCell ref="A109:B109"/>
    <mergeCell ref="N109:O109"/>
    <mergeCell ref="A108:C108"/>
    <mergeCell ref="M108:O108"/>
    <mergeCell ref="A103:A104"/>
    <mergeCell ref="O103:O104"/>
    <mergeCell ref="A105:B105"/>
    <mergeCell ref="N105:O105"/>
    <mergeCell ref="A102:C102"/>
    <mergeCell ref="M102:O102"/>
    <mergeCell ref="N93:N96"/>
    <mergeCell ref="O93:O96"/>
    <mergeCell ref="D94:F94"/>
    <mergeCell ref="G94:I94"/>
    <mergeCell ref="A97:A101"/>
    <mergeCell ref="O97:O101"/>
    <mergeCell ref="A93:A96"/>
    <mergeCell ref="B93:B96"/>
    <mergeCell ref="C93:C96"/>
    <mergeCell ref="D93:F93"/>
    <mergeCell ref="G93:I93"/>
    <mergeCell ref="A131:B131"/>
    <mergeCell ref="N131:O131"/>
    <mergeCell ref="B115:N115"/>
    <mergeCell ref="A127:A128"/>
    <mergeCell ref="O127:O128"/>
    <mergeCell ref="A129:B129"/>
    <mergeCell ref="N129:O129"/>
    <mergeCell ref="A130:B130"/>
    <mergeCell ref="N130:O130"/>
    <mergeCell ref="A116:A118"/>
    <mergeCell ref="O116:O118"/>
    <mergeCell ref="M119:O119"/>
    <mergeCell ref="A119:B119"/>
    <mergeCell ref="A120:A121"/>
    <mergeCell ref="O120:O121"/>
    <mergeCell ref="A122:B122"/>
    <mergeCell ref="M122:O122"/>
    <mergeCell ref="A123:A125"/>
    <mergeCell ref="O123:O125"/>
    <mergeCell ref="A126:B126"/>
    <mergeCell ref="M126:O126"/>
    <mergeCell ref="A111:A114"/>
    <mergeCell ref="B111:B114"/>
    <mergeCell ref="C111:C114"/>
    <mergeCell ref="D111:F111"/>
    <mergeCell ref="G111:I111"/>
    <mergeCell ref="M111:M114"/>
    <mergeCell ref="N111:N114"/>
    <mergeCell ref="O111:O114"/>
    <mergeCell ref="D112:F112"/>
    <mergeCell ref="G112:I112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T625"/>
  <sheetViews>
    <sheetView rightToLeft="1" view="pageBreakPreview" topLeftCell="A106" zoomScale="80" zoomScaleNormal="60" zoomScaleSheetLayoutView="80" workbookViewId="0">
      <selection activeCell="H99" sqref="H99"/>
    </sheetView>
  </sheetViews>
  <sheetFormatPr defaultRowHeight="12.75"/>
  <cols>
    <col min="1" max="1" width="44" customWidth="1"/>
    <col min="2" max="2" width="9.140625" customWidth="1"/>
    <col min="3" max="3" width="9.7109375" customWidth="1"/>
    <col min="4" max="4" width="10.140625" customWidth="1"/>
    <col min="5" max="6" width="9.140625" customWidth="1"/>
    <col min="7" max="7" width="8.7109375" customWidth="1"/>
    <col min="8" max="8" width="9.7109375" customWidth="1"/>
    <col min="9" max="10" width="8.5703125" customWidth="1"/>
    <col min="11" max="11" width="48" customWidth="1"/>
    <col min="257" max="257" width="29" customWidth="1"/>
    <col min="258" max="258" width="9.140625" customWidth="1"/>
    <col min="259" max="259" width="8.85546875" customWidth="1"/>
    <col min="260" max="260" width="9.140625" customWidth="1"/>
    <col min="261" max="263" width="7.42578125" customWidth="1"/>
    <col min="264" max="266" width="10.5703125" customWidth="1"/>
    <col min="513" max="513" width="29" customWidth="1"/>
    <col min="514" max="514" width="9.140625" customWidth="1"/>
    <col min="515" max="515" width="8.85546875" customWidth="1"/>
    <col min="516" max="516" width="9.140625" customWidth="1"/>
    <col min="517" max="519" width="7.42578125" customWidth="1"/>
    <col min="520" max="522" width="10.5703125" customWidth="1"/>
    <col min="769" max="769" width="29" customWidth="1"/>
    <col min="770" max="770" width="9.140625" customWidth="1"/>
    <col min="771" max="771" width="8.85546875" customWidth="1"/>
    <col min="772" max="772" width="9.140625" customWidth="1"/>
    <col min="773" max="775" width="7.42578125" customWidth="1"/>
    <col min="776" max="778" width="10.5703125" customWidth="1"/>
    <col min="1025" max="1025" width="29" customWidth="1"/>
    <col min="1026" max="1026" width="9.140625" customWidth="1"/>
    <col min="1027" max="1027" width="8.85546875" customWidth="1"/>
    <col min="1028" max="1028" width="9.140625" customWidth="1"/>
    <col min="1029" max="1031" width="7.42578125" customWidth="1"/>
    <col min="1032" max="1034" width="10.5703125" customWidth="1"/>
    <col min="1281" max="1281" width="29" customWidth="1"/>
    <col min="1282" max="1282" width="9.140625" customWidth="1"/>
    <col min="1283" max="1283" width="8.85546875" customWidth="1"/>
    <col min="1284" max="1284" width="9.140625" customWidth="1"/>
    <col min="1285" max="1287" width="7.42578125" customWidth="1"/>
    <col min="1288" max="1290" width="10.5703125" customWidth="1"/>
    <col min="1537" max="1537" width="29" customWidth="1"/>
    <col min="1538" max="1538" width="9.140625" customWidth="1"/>
    <col min="1539" max="1539" width="8.85546875" customWidth="1"/>
    <col min="1540" max="1540" width="9.140625" customWidth="1"/>
    <col min="1541" max="1543" width="7.42578125" customWidth="1"/>
    <col min="1544" max="1546" width="10.5703125" customWidth="1"/>
    <col min="1793" max="1793" width="29" customWidth="1"/>
    <col min="1794" max="1794" width="9.140625" customWidth="1"/>
    <col min="1795" max="1795" width="8.85546875" customWidth="1"/>
    <col min="1796" max="1796" width="9.140625" customWidth="1"/>
    <col min="1797" max="1799" width="7.42578125" customWidth="1"/>
    <col min="1800" max="1802" width="10.5703125" customWidth="1"/>
    <col min="2049" max="2049" width="29" customWidth="1"/>
    <col min="2050" max="2050" width="9.140625" customWidth="1"/>
    <col min="2051" max="2051" width="8.85546875" customWidth="1"/>
    <col min="2052" max="2052" width="9.140625" customWidth="1"/>
    <col min="2053" max="2055" width="7.42578125" customWidth="1"/>
    <col min="2056" max="2058" width="10.5703125" customWidth="1"/>
    <col min="2305" max="2305" width="29" customWidth="1"/>
    <col min="2306" max="2306" width="9.140625" customWidth="1"/>
    <col min="2307" max="2307" width="8.85546875" customWidth="1"/>
    <col min="2308" max="2308" width="9.140625" customWidth="1"/>
    <col min="2309" max="2311" width="7.42578125" customWidth="1"/>
    <col min="2312" max="2314" width="10.5703125" customWidth="1"/>
    <col min="2561" max="2561" width="29" customWidth="1"/>
    <col min="2562" max="2562" width="9.140625" customWidth="1"/>
    <col min="2563" max="2563" width="8.85546875" customWidth="1"/>
    <col min="2564" max="2564" width="9.140625" customWidth="1"/>
    <col min="2565" max="2567" width="7.42578125" customWidth="1"/>
    <col min="2568" max="2570" width="10.5703125" customWidth="1"/>
    <col min="2817" max="2817" width="29" customWidth="1"/>
    <col min="2818" max="2818" width="9.140625" customWidth="1"/>
    <col min="2819" max="2819" width="8.85546875" customWidth="1"/>
    <col min="2820" max="2820" width="9.140625" customWidth="1"/>
    <col min="2821" max="2823" width="7.42578125" customWidth="1"/>
    <col min="2824" max="2826" width="10.5703125" customWidth="1"/>
    <col min="3073" max="3073" width="29" customWidth="1"/>
    <col min="3074" max="3074" width="9.140625" customWidth="1"/>
    <col min="3075" max="3075" width="8.85546875" customWidth="1"/>
    <col min="3076" max="3076" width="9.140625" customWidth="1"/>
    <col min="3077" max="3079" width="7.42578125" customWidth="1"/>
    <col min="3080" max="3082" width="10.5703125" customWidth="1"/>
    <col min="3329" max="3329" width="29" customWidth="1"/>
    <col min="3330" max="3330" width="9.140625" customWidth="1"/>
    <col min="3331" max="3331" width="8.85546875" customWidth="1"/>
    <col min="3332" max="3332" width="9.140625" customWidth="1"/>
    <col min="3333" max="3335" width="7.42578125" customWidth="1"/>
    <col min="3336" max="3338" width="10.5703125" customWidth="1"/>
    <col min="3585" max="3585" width="29" customWidth="1"/>
    <col min="3586" max="3586" width="9.140625" customWidth="1"/>
    <col min="3587" max="3587" width="8.85546875" customWidth="1"/>
    <col min="3588" max="3588" width="9.140625" customWidth="1"/>
    <col min="3589" max="3591" width="7.42578125" customWidth="1"/>
    <col min="3592" max="3594" width="10.5703125" customWidth="1"/>
    <col min="3841" max="3841" width="29" customWidth="1"/>
    <col min="3842" max="3842" width="9.140625" customWidth="1"/>
    <col min="3843" max="3843" width="8.85546875" customWidth="1"/>
    <col min="3844" max="3844" width="9.140625" customWidth="1"/>
    <col min="3845" max="3847" width="7.42578125" customWidth="1"/>
    <col min="3848" max="3850" width="10.5703125" customWidth="1"/>
    <col min="4097" max="4097" width="29" customWidth="1"/>
    <col min="4098" max="4098" width="9.140625" customWidth="1"/>
    <col min="4099" max="4099" width="8.85546875" customWidth="1"/>
    <col min="4100" max="4100" width="9.140625" customWidth="1"/>
    <col min="4101" max="4103" width="7.42578125" customWidth="1"/>
    <col min="4104" max="4106" width="10.5703125" customWidth="1"/>
    <col min="4353" max="4353" width="29" customWidth="1"/>
    <col min="4354" max="4354" width="9.140625" customWidth="1"/>
    <col min="4355" max="4355" width="8.85546875" customWidth="1"/>
    <col min="4356" max="4356" width="9.140625" customWidth="1"/>
    <col min="4357" max="4359" width="7.42578125" customWidth="1"/>
    <col min="4360" max="4362" width="10.5703125" customWidth="1"/>
    <col min="4609" max="4609" width="29" customWidth="1"/>
    <col min="4610" max="4610" width="9.140625" customWidth="1"/>
    <col min="4611" max="4611" width="8.85546875" customWidth="1"/>
    <col min="4612" max="4612" width="9.140625" customWidth="1"/>
    <col min="4613" max="4615" width="7.42578125" customWidth="1"/>
    <col min="4616" max="4618" width="10.5703125" customWidth="1"/>
    <col min="4865" max="4865" width="29" customWidth="1"/>
    <col min="4866" max="4866" width="9.140625" customWidth="1"/>
    <col min="4867" max="4867" width="8.85546875" customWidth="1"/>
    <col min="4868" max="4868" width="9.140625" customWidth="1"/>
    <col min="4869" max="4871" width="7.42578125" customWidth="1"/>
    <col min="4872" max="4874" width="10.5703125" customWidth="1"/>
    <col min="5121" max="5121" width="29" customWidth="1"/>
    <col min="5122" max="5122" width="9.140625" customWidth="1"/>
    <col min="5123" max="5123" width="8.85546875" customWidth="1"/>
    <col min="5124" max="5124" width="9.140625" customWidth="1"/>
    <col min="5125" max="5127" width="7.42578125" customWidth="1"/>
    <col min="5128" max="5130" width="10.5703125" customWidth="1"/>
    <col min="5377" max="5377" width="29" customWidth="1"/>
    <col min="5378" max="5378" width="9.140625" customWidth="1"/>
    <col min="5379" max="5379" width="8.85546875" customWidth="1"/>
    <col min="5380" max="5380" width="9.140625" customWidth="1"/>
    <col min="5381" max="5383" width="7.42578125" customWidth="1"/>
    <col min="5384" max="5386" width="10.5703125" customWidth="1"/>
    <col min="5633" max="5633" width="29" customWidth="1"/>
    <col min="5634" max="5634" width="9.140625" customWidth="1"/>
    <col min="5635" max="5635" width="8.85546875" customWidth="1"/>
    <col min="5636" max="5636" width="9.140625" customWidth="1"/>
    <col min="5637" max="5639" width="7.42578125" customWidth="1"/>
    <col min="5640" max="5642" width="10.5703125" customWidth="1"/>
    <col min="5889" max="5889" width="29" customWidth="1"/>
    <col min="5890" max="5890" width="9.140625" customWidth="1"/>
    <col min="5891" max="5891" width="8.85546875" customWidth="1"/>
    <col min="5892" max="5892" width="9.140625" customWidth="1"/>
    <col min="5893" max="5895" width="7.42578125" customWidth="1"/>
    <col min="5896" max="5898" width="10.5703125" customWidth="1"/>
    <col min="6145" max="6145" width="29" customWidth="1"/>
    <col min="6146" max="6146" width="9.140625" customWidth="1"/>
    <col min="6147" max="6147" width="8.85546875" customWidth="1"/>
    <col min="6148" max="6148" width="9.140625" customWidth="1"/>
    <col min="6149" max="6151" width="7.42578125" customWidth="1"/>
    <col min="6152" max="6154" width="10.5703125" customWidth="1"/>
    <col min="6401" max="6401" width="29" customWidth="1"/>
    <col min="6402" max="6402" width="9.140625" customWidth="1"/>
    <col min="6403" max="6403" width="8.85546875" customWidth="1"/>
    <col min="6404" max="6404" width="9.140625" customWidth="1"/>
    <col min="6405" max="6407" width="7.42578125" customWidth="1"/>
    <col min="6408" max="6410" width="10.5703125" customWidth="1"/>
    <col min="6657" max="6657" width="29" customWidth="1"/>
    <col min="6658" max="6658" width="9.140625" customWidth="1"/>
    <col min="6659" max="6659" width="8.85546875" customWidth="1"/>
    <col min="6660" max="6660" width="9.140625" customWidth="1"/>
    <col min="6661" max="6663" width="7.42578125" customWidth="1"/>
    <col min="6664" max="6666" width="10.5703125" customWidth="1"/>
    <col min="6913" max="6913" width="29" customWidth="1"/>
    <col min="6914" max="6914" width="9.140625" customWidth="1"/>
    <col min="6915" max="6915" width="8.85546875" customWidth="1"/>
    <col min="6916" max="6916" width="9.140625" customWidth="1"/>
    <col min="6917" max="6919" width="7.42578125" customWidth="1"/>
    <col min="6920" max="6922" width="10.5703125" customWidth="1"/>
    <col min="7169" max="7169" width="29" customWidth="1"/>
    <col min="7170" max="7170" width="9.140625" customWidth="1"/>
    <col min="7171" max="7171" width="8.85546875" customWidth="1"/>
    <col min="7172" max="7172" width="9.140625" customWidth="1"/>
    <col min="7173" max="7175" width="7.42578125" customWidth="1"/>
    <col min="7176" max="7178" width="10.5703125" customWidth="1"/>
    <col min="7425" max="7425" width="29" customWidth="1"/>
    <col min="7426" max="7426" width="9.140625" customWidth="1"/>
    <col min="7427" max="7427" width="8.85546875" customWidth="1"/>
    <col min="7428" max="7428" width="9.140625" customWidth="1"/>
    <col min="7429" max="7431" width="7.42578125" customWidth="1"/>
    <col min="7432" max="7434" width="10.5703125" customWidth="1"/>
    <col min="7681" max="7681" width="29" customWidth="1"/>
    <col min="7682" max="7682" width="9.140625" customWidth="1"/>
    <col min="7683" max="7683" width="8.85546875" customWidth="1"/>
    <col min="7684" max="7684" width="9.140625" customWidth="1"/>
    <col min="7685" max="7687" width="7.42578125" customWidth="1"/>
    <col min="7688" max="7690" width="10.5703125" customWidth="1"/>
    <col min="7937" max="7937" width="29" customWidth="1"/>
    <col min="7938" max="7938" width="9.140625" customWidth="1"/>
    <col min="7939" max="7939" width="8.85546875" customWidth="1"/>
    <col min="7940" max="7940" width="9.140625" customWidth="1"/>
    <col min="7941" max="7943" width="7.42578125" customWidth="1"/>
    <col min="7944" max="7946" width="10.5703125" customWidth="1"/>
    <col min="8193" max="8193" width="29" customWidth="1"/>
    <col min="8194" max="8194" width="9.140625" customWidth="1"/>
    <col min="8195" max="8195" width="8.85546875" customWidth="1"/>
    <col min="8196" max="8196" width="9.140625" customWidth="1"/>
    <col min="8197" max="8199" width="7.42578125" customWidth="1"/>
    <col min="8200" max="8202" width="10.5703125" customWidth="1"/>
    <col min="8449" max="8449" width="29" customWidth="1"/>
    <col min="8450" max="8450" width="9.140625" customWidth="1"/>
    <col min="8451" max="8451" width="8.85546875" customWidth="1"/>
    <col min="8452" max="8452" width="9.140625" customWidth="1"/>
    <col min="8453" max="8455" width="7.42578125" customWidth="1"/>
    <col min="8456" max="8458" width="10.5703125" customWidth="1"/>
    <col min="8705" max="8705" width="29" customWidth="1"/>
    <col min="8706" max="8706" width="9.140625" customWidth="1"/>
    <col min="8707" max="8707" width="8.85546875" customWidth="1"/>
    <col min="8708" max="8708" width="9.140625" customWidth="1"/>
    <col min="8709" max="8711" width="7.42578125" customWidth="1"/>
    <col min="8712" max="8714" width="10.5703125" customWidth="1"/>
    <col min="8961" max="8961" width="29" customWidth="1"/>
    <col min="8962" max="8962" width="9.140625" customWidth="1"/>
    <col min="8963" max="8963" width="8.85546875" customWidth="1"/>
    <col min="8964" max="8964" width="9.140625" customWidth="1"/>
    <col min="8965" max="8967" width="7.42578125" customWidth="1"/>
    <col min="8968" max="8970" width="10.5703125" customWidth="1"/>
    <col min="9217" max="9217" width="29" customWidth="1"/>
    <col min="9218" max="9218" width="9.140625" customWidth="1"/>
    <col min="9219" max="9219" width="8.85546875" customWidth="1"/>
    <col min="9220" max="9220" width="9.140625" customWidth="1"/>
    <col min="9221" max="9223" width="7.42578125" customWidth="1"/>
    <col min="9224" max="9226" width="10.5703125" customWidth="1"/>
    <col min="9473" max="9473" width="29" customWidth="1"/>
    <col min="9474" max="9474" width="9.140625" customWidth="1"/>
    <col min="9475" max="9475" width="8.85546875" customWidth="1"/>
    <col min="9476" max="9476" width="9.140625" customWidth="1"/>
    <col min="9477" max="9479" width="7.42578125" customWidth="1"/>
    <col min="9480" max="9482" width="10.5703125" customWidth="1"/>
    <col min="9729" max="9729" width="29" customWidth="1"/>
    <col min="9730" max="9730" width="9.140625" customWidth="1"/>
    <col min="9731" max="9731" width="8.85546875" customWidth="1"/>
    <col min="9732" max="9732" width="9.140625" customWidth="1"/>
    <col min="9733" max="9735" width="7.42578125" customWidth="1"/>
    <col min="9736" max="9738" width="10.5703125" customWidth="1"/>
    <col min="9985" max="9985" width="29" customWidth="1"/>
    <col min="9986" max="9986" width="9.140625" customWidth="1"/>
    <col min="9987" max="9987" width="8.85546875" customWidth="1"/>
    <col min="9988" max="9988" width="9.140625" customWidth="1"/>
    <col min="9989" max="9991" width="7.42578125" customWidth="1"/>
    <col min="9992" max="9994" width="10.5703125" customWidth="1"/>
    <col min="10241" max="10241" width="29" customWidth="1"/>
    <col min="10242" max="10242" width="9.140625" customWidth="1"/>
    <col min="10243" max="10243" width="8.85546875" customWidth="1"/>
    <col min="10244" max="10244" width="9.140625" customWidth="1"/>
    <col min="10245" max="10247" width="7.42578125" customWidth="1"/>
    <col min="10248" max="10250" width="10.5703125" customWidth="1"/>
    <col min="10497" max="10497" width="29" customWidth="1"/>
    <col min="10498" max="10498" width="9.140625" customWidth="1"/>
    <col min="10499" max="10499" width="8.85546875" customWidth="1"/>
    <col min="10500" max="10500" width="9.140625" customWidth="1"/>
    <col min="10501" max="10503" width="7.42578125" customWidth="1"/>
    <col min="10504" max="10506" width="10.5703125" customWidth="1"/>
    <col min="10753" max="10753" width="29" customWidth="1"/>
    <col min="10754" max="10754" width="9.140625" customWidth="1"/>
    <col min="10755" max="10755" width="8.85546875" customWidth="1"/>
    <col min="10756" max="10756" width="9.140625" customWidth="1"/>
    <col min="10757" max="10759" width="7.42578125" customWidth="1"/>
    <col min="10760" max="10762" width="10.5703125" customWidth="1"/>
    <col min="11009" max="11009" width="29" customWidth="1"/>
    <col min="11010" max="11010" width="9.140625" customWidth="1"/>
    <col min="11011" max="11011" width="8.85546875" customWidth="1"/>
    <col min="11012" max="11012" width="9.140625" customWidth="1"/>
    <col min="11013" max="11015" width="7.42578125" customWidth="1"/>
    <col min="11016" max="11018" width="10.5703125" customWidth="1"/>
    <col min="11265" max="11265" width="29" customWidth="1"/>
    <col min="11266" max="11266" width="9.140625" customWidth="1"/>
    <col min="11267" max="11267" width="8.85546875" customWidth="1"/>
    <col min="11268" max="11268" width="9.140625" customWidth="1"/>
    <col min="11269" max="11271" width="7.42578125" customWidth="1"/>
    <col min="11272" max="11274" width="10.5703125" customWidth="1"/>
    <col min="11521" max="11521" width="29" customWidth="1"/>
    <col min="11522" max="11522" width="9.140625" customWidth="1"/>
    <col min="11523" max="11523" width="8.85546875" customWidth="1"/>
    <col min="11524" max="11524" width="9.140625" customWidth="1"/>
    <col min="11525" max="11527" width="7.42578125" customWidth="1"/>
    <col min="11528" max="11530" width="10.5703125" customWidth="1"/>
    <col min="11777" max="11777" width="29" customWidth="1"/>
    <col min="11778" max="11778" width="9.140625" customWidth="1"/>
    <col min="11779" max="11779" width="8.85546875" customWidth="1"/>
    <col min="11780" max="11780" width="9.140625" customWidth="1"/>
    <col min="11781" max="11783" width="7.42578125" customWidth="1"/>
    <col min="11784" max="11786" width="10.5703125" customWidth="1"/>
    <col min="12033" max="12033" width="29" customWidth="1"/>
    <col min="12034" max="12034" width="9.140625" customWidth="1"/>
    <col min="12035" max="12035" width="8.85546875" customWidth="1"/>
    <col min="12036" max="12036" width="9.140625" customWidth="1"/>
    <col min="12037" max="12039" width="7.42578125" customWidth="1"/>
    <col min="12040" max="12042" width="10.5703125" customWidth="1"/>
    <col min="12289" max="12289" width="29" customWidth="1"/>
    <col min="12290" max="12290" width="9.140625" customWidth="1"/>
    <col min="12291" max="12291" width="8.85546875" customWidth="1"/>
    <col min="12292" max="12292" width="9.140625" customWidth="1"/>
    <col min="12293" max="12295" width="7.42578125" customWidth="1"/>
    <col min="12296" max="12298" width="10.5703125" customWidth="1"/>
    <col min="12545" max="12545" width="29" customWidth="1"/>
    <col min="12546" max="12546" width="9.140625" customWidth="1"/>
    <col min="12547" max="12547" width="8.85546875" customWidth="1"/>
    <col min="12548" max="12548" width="9.140625" customWidth="1"/>
    <col min="12549" max="12551" width="7.42578125" customWidth="1"/>
    <col min="12552" max="12554" width="10.5703125" customWidth="1"/>
    <col min="12801" max="12801" width="29" customWidth="1"/>
    <col min="12802" max="12802" width="9.140625" customWidth="1"/>
    <col min="12803" max="12803" width="8.85546875" customWidth="1"/>
    <col min="12804" max="12804" width="9.140625" customWidth="1"/>
    <col min="12805" max="12807" width="7.42578125" customWidth="1"/>
    <col min="12808" max="12810" width="10.5703125" customWidth="1"/>
    <col min="13057" max="13057" width="29" customWidth="1"/>
    <col min="13058" max="13058" width="9.140625" customWidth="1"/>
    <col min="13059" max="13059" width="8.85546875" customWidth="1"/>
    <col min="13060" max="13060" width="9.140625" customWidth="1"/>
    <col min="13061" max="13063" width="7.42578125" customWidth="1"/>
    <col min="13064" max="13066" width="10.5703125" customWidth="1"/>
    <col min="13313" max="13313" width="29" customWidth="1"/>
    <col min="13314" max="13314" width="9.140625" customWidth="1"/>
    <col min="13315" max="13315" width="8.85546875" customWidth="1"/>
    <col min="13316" max="13316" width="9.140625" customWidth="1"/>
    <col min="13317" max="13319" width="7.42578125" customWidth="1"/>
    <col min="13320" max="13322" width="10.5703125" customWidth="1"/>
    <col min="13569" max="13569" width="29" customWidth="1"/>
    <col min="13570" max="13570" width="9.140625" customWidth="1"/>
    <col min="13571" max="13571" width="8.85546875" customWidth="1"/>
    <col min="13572" max="13572" width="9.140625" customWidth="1"/>
    <col min="13573" max="13575" width="7.42578125" customWidth="1"/>
    <col min="13576" max="13578" width="10.5703125" customWidth="1"/>
    <col min="13825" max="13825" width="29" customWidth="1"/>
    <col min="13826" max="13826" width="9.140625" customWidth="1"/>
    <col min="13827" max="13827" width="8.85546875" customWidth="1"/>
    <col min="13828" max="13828" width="9.140625" customWidth="1"/>
    <col min="13829" max="13831" width="7.42578125" customWidth="1"/>
    <col min="13832" max="13834" width="10.5703125" customWidth="1"/>
    <col min="14081" max="14081" width="29" customWidth="1"/>
    <col min="14082" max="14082" width="9.140625" customWidth="1"/>
    <col min="14083" max="14083" width="8.85546875" customWidth="1"/>
    <col min="14084" max="14084" width="9.140625" customWidth="1"/>
    <col min="14085" max="14087" width="7.42578125" customWidth="1"/>
    <col min="14088" max="14090" width="10.5703125" customWidth="1"/>
    <col min="14337" max="14337" width="29" customWidth="1"/>
    <col min="14338" max="14338" width="9.140625" customWidth="1"/>
    <col min="14339" max="14339" width="8.85546875" customWidth="1"/>
    <col min="14340" max="14340" width="9.140625" customWidth="1"/>
    <col min="14341" max="14343" width="7.42578125" customWidth="1"/>
    <col min="14344" max="14346" width="10.5703125" customWidth="1"/>
    <col min="14593" max="14593" width="29" customWidth="1"/>
    <col min="14594" max="14594" width="9.140625" customWidth="1"/>
    <col min="14595" max="14595" width="8.85546875" customWidth="1"/>
    <col min="14596" max="14596" width="9.140625" customWidth="1"/>
    <col min="14597" max="14599" width="7.42578125" customWidth="1"/>
    <col min="14600" max="14602" width="10.5703125" customWidth="1"/>
    <col min="14849" max="14849" width="29" customWidth="1"/>
    <col min="14850" max="14850" width="9.140625" customWidth="1"/>
    <col min="14851" max="14851" width="8.85546875" customWidth="1"/>
    <col min="14852" max="14852" width="9.140625" customWidth="1"/>
    <col min="14853" max="14855" width="7.42578125" customWidth="1"/>
    <col min="14856" max="14858" width="10.5703125" customWidth="1"/>
    <col min="15105" max="15105" width="29" customWidth="1"/>
    <col min="15106" max="15106" width="9.140625" customWidth="1"/>
    <col min="15107" max="15107" width="8.85546875" customWidth="1"/>
    <col min="15108" max="15108" width="9.140625" customWidth="1"/>
    <col min="15109" max="15111" width="7.42578125" customWidth="1"/>
    <col min="15112" max="15114" width="10.5703125" customWidth="1"/>
    <col min="15361" max="15361" width="29" customWidth="1"/>
    <col min="15362" max="15362" width="9.140625" customWidth="1"/>
    <col min="15363" max="15363" width="8.85546875" customWidth="1"/>
    <col min="15364" max="15364" width="9.140625" customWidth="1"/>
    <col min="15365" max="15367" width="7.42578125" customWidth="1"/>
    <col min="15368" max="15370" width="10.5703125" customWidth="1"/>
    <col min="15617" max="15617" width="29" customWidth="1"/>
    <col min="15618" max="15618" width="9.140625" customWidth="1"/>
    <col min="15619" max="15619" width="8.85546875" customWidth="1"/>
    <col min="15620" max="15620" width="9.140625" customWidth="1"/>
    <col min="15621" max="15623" width="7.42578125" customWidth="1"/>
    <col min="15624" max="15626" width="10.5703125" customWidth="1"/>
    <col min="15873" max="15873" width="29" customWidth="1"/>
    <col min="15874" max="15874" width="9.140625" customWidth="1"/>
    <col min="15875" max="15875" width="8.85546875" customWidth="1"/>
    <col min="15876" max="15876" width="9.140625" customWidth="1"/>
    <col min="15877" max="15879" width="7.42578125" customWidth="1"/>
    <col min="15880" max="15882" width="10.5703125" customWidth="1"/>
    <col min="16129" max="16129" width="29" customWidth="1"/>
    <col min="16130" max="16130" width="9.140625" customWidth="1"/>
    <col min="16131" max="16131" width="8.85546875" customWidth="1"/>
    <col min="16132" max="16132" width="9.140625" customWidth="1"/>
    <col min="16133" max="16135" width="7.42578125" customWidth="1"/>
    <col min="16136" max="16138" width="10.5703125" customWidth="1"/>
  </cols>
  <sheetData>
    <row r="1" spans="1:11" s="2" customFormat="1" ht="21.75" customHeight="1">
      <c r="A1" s="2693" t="s">
        <v>2376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s="2" customFormat="1" ht="35.25" customHeight="1">
      <c r="A2" s="3274" t="s">
        <v>2377</v>
      </c>
      <c r="B2" s="3274"/>
      <c r="C2" s="3274"/>
      <c r="D2" s="3274"/>
      <c r="E2" s="3274"/>
      <c r="F2" s="3274"/>
      <c r="G2" s="3274"/>
      <c r="H2" s="3274"/>
      <c r="I2" s="3274"/>
      <c r="J2" s="3274"/>
      <c r="K2" s="3274"/>
    </row>
    <row r="3" spans="1:11" s="2" customFormat="1" ht="20.25" customHeight="1" thickBot="1">
      <c r="A3" s="20" t="s">
        <v>2309</v>
      </c>
      <c r="B3" s="397"/>
      <c r="C3" s="397"/>
      <c r="D3" s="397"/>
      <c r="E3" s="397"/>
      <c r="F3" s="397"/>
      <c r="G3" s="397"/>
      <c r="H3" s="397"/>
      <c r="I3" s="397"/>
      <c r="J3" s="397"/>
      <c r="K3" s="78" t="s">
        <v>2310</v>
      </c>
    </row>
    <row r="4" spans="1:11" s="1" customFormat="1" ht="15.75" customHeight="1" thickTop="1">
      <c r="A4" s="3048" t="s">
        <v>53</v>
      </c>
      <c r="B4" s="3048" t="s">
        <v>45</v>
      </c>
      <c r="C4" s="3048"/>
      <c r="D4" s="3048"/>
      <c r="E4" s="3048" t="s">
        <v>46</v>
      </c>
      <c r="F4" s="3048"/>
      <c r="G4" s="3048"/>
      <c r="H4" s="3048" t="s">
        <v>905</v>
      </c>
      <c r="I4" s="3048"/>
      <c r="J4" s="3048"/>
      <c r="K4" s="3051" t="s">
        <v>502</v>
      </c>
    </row>
    <row r="5" spans="1:11" s="1" customFormat="1" ht="15" customHeight="1">
      <c r="A5" s="3049"/>
      <c r="B5" s="3049" t="s">
        <v>1673</v>
      </c>
      <c r="C5" s="3049"/>
      <c r="D5" s="3049"/>
      <c r="E5" s="3049" t="s">
        <v>463</v>
      </c>
      <c r="F5" s="3049"/>
      <c r="G5" s="3049"/>
      <c r="H5" s="3049" t="s">
        <v>464</v>
      </c>
      <c r="I5" s="3049"/>
      <c r="J5" s="3049"/>
      <c r="K5" s="3052"/>
    </row>
    <row r="6" spans="1:11" s="1" customFormat="1" ht="18" customHeight="1">
      <c r="A6" s="3049"/>
      <c r="B6" s="1511" t="s">
        <v>931</v>
      </c>
      <c r="C6" s="1511" t="s">
        <v>1126</v>
      </c>
      <c r="D6" s="1511" t="s">
        <v>954</v>
      </c>
      <c r="E6" s="1511" t="s">
        <v>931</v>
      </c>
      <c r="F6" s="1511" t="s">
        <v>1126</v>
      </c>
      <c r="G6" s="1511" t="s">
        <v>954</v>
      </c>
      <c r="H6" s="1511" t="s">
        <v>931</v>
      </c>
      <c r="I6" s="1511" t="s">
        <v>1126</v>
      </c>
      <c r="J6" s="1511" t="s">
        <v>954</v>
      </c>
      <c r="K6" s="3052"/>
    </row>
    <row r="7" spans="1:11" s="1" customFormat="1" ht="15.75" customHeight="1" thickBot="1">
      <c r="A7" s="3050"/>
      <c r="B7" s="1591" t="s">
        <v>934</v>
      </c>
      <c r="C7" s="1591" t="s">
        <v>935</v>
      </c>
      <c r="D7" s="1591" t="s">
        <v>936</v>
      </c>
      <c r="E7" s="1591" t="s">
        <v>934</v>
      </c>
      <c r="F7" s="1591" t="s">
        <v>935</v>
      </c>
      <c r="G7" s="1591" t="s">
        <v>936</v>
      </c>
      <c r="H7" s="1591" t="s">
        <v>934</v>
      </c>
      <c r="I7" s="1591" t="s">
        <v>935</v>
      </c>
      <c r="J7" s="1591" t="s">
        <v>936</v>
      </c>
      <c r="K7" s="3053"/>
    </row>
    <row r="8" spans="1:11" ht="20.25" customHeight="1">
      <c r="A8" s="39" t="s">
        <v>48</v>
      </c>
      <c r="B8" s="39"/>
      <c r="C8" s="39"/>
      <c r="D8" s="39"/>
      <c r="E8" s="39"/>
      <c r="F8" s="39"/>
      <c r="G8" s="39"/>
      <c r="H8" s="39"/>
      <c r="I8" s="39"/>
      <c r="J8" s="39"/>
      <c r="K8" s="573" t="s">
        <v>504</v>
      </c>
    </row>
    <row r="9" spans="1:11" ht="26.25" customHeight="1">
      <c r="A9" s="383" t="s">
        <v>1466</v>
      </c>
      <c r="B9" s="407">
        <v>302</v>
      </c>
      <c r="C9" s="407">
        <v>240</v>
      </c>
      <c r="D9" s="407">
        <v>542</v>
      </c>
      <c r="E9" s="407">
        <v>0</v>
      </c>
      <c r="F9" s="407">
        <v>1</v>
      </c>
      <c r="G9" s="407">
        <v>1</v>
      </c>
      <c r="H9" s="407">
        <f>SUM(E9,B9)</f>
        <v>302</v>
      </c>
      <c r="I9" s="407">
        <f t="shared" ref="I9:J24" si="0">SUM(F9,C9)</f>
        <v>241</v>
      </c>
      <c r="J9" s="407">
        <f t="shared" si="0"/>
        <v>543</v>
      </c>
      <c r="K9" s="42" t="s">
        <v>1467</v>
      </c>
    </row>
    <row r="10" spans="1:11" ht="23.25" customHeight="1">
      <c r="A10" s="383" t="s">
        <v>1468</v>
      </c>
      <c r="B10" s="407">
        <v>553</v>
      </c>
      <c r="C10" s="407">
        <v>347</v>
      </c>
      <c r="D10" s="407">
        <v>900</v>
      </c>
      <c r="E10" s="407">
        <v>1</v>
      </c>
      <c r="F10" s="407">
        <v>3</v>
      </c>
      <c r="G10" s="407">
        <v>4</v>
      </c>
      <c r="H10" s="407">
        <f t="shared" ref="H10:H24" si="1">SUM(E10,B10)</f>
        <v>554</v>
      </c>
      <c r="I10" s="407">
        <f t="shared" si="0"/>
        <v>350</v>
      </c>
      <c r="J10" s="407">
        <f t="shared" si="0"/>
        <v>904</v>
      </c>
      <c r="K10" s="42" t="s">
        <v>1469</v>
      </c>
    </row>
    <row r="11" spans="1:11" ht="26.25" customHeight="1">
      <c r="A11" s="383" t="s">
        <v>1470</v>
      </c>
      <c r="B11" s="407">
        <v>752</v>
      </c>
      <c r="C11" s="407">
        <v>450</v>
      </c>
      <c r="D11" s="407">
        <v>1202</v>
      </c>
      <c r="E11" s="407">
        <v>1</v>
      </c>
      <c r="F11" s="407">
        <v>1</v>
      </c>
      <c r="G11" s="407">
        <v>2</v>
      </c>
      <c r="H11" s="407">
        <f t="shared" si="1"/>
        <v>753</v>
      </c>
      <c r="I11" s="407">
        <f t="shared" si="0"/>
        <v>451</v>
      </c>
      <c r="J11" s="407">
        <f t="shared" si="0"/>
        <v>1204</v>
      </c>
      <c r="K11" s="42" t="s">
        <v>1471</v>
      </c>
    </row>
    <row r="12" spans="1:11" ht="27" customHeight="1">
      <c r="A12" s="383" t="s">
        <v>1472</v>
      </c>
      <c r="B12" s="407">
        <v>477</v>
      </c>
      <c r="C12" s="407">
        <v>508</v>
      </c>
      <c r="D12" s="407">
        <v>985</v>
      </c>
      <c r="E12" s="407">
        <v>1</v>
      </c>
      <c r="F12" s="407">
        <v>1</v>
      </c>
      <c r="G12" s="407">
        <v>2</v>
      </c>
      <c r="H12" s="407">
        <f t="shared" si="1"/>
        <v>478</v>
      </c>
      <c r="I12" s="407">
        <f t="shared" si="0"/>
        <v>509</v>
      </c>
      <c r="J12" s="407">
        <f t="shared" si="0"/>
        <v>987</v>
      </c>
      <c r="K12" s="42" t="s">
        <v>1473</v>
      </c>
    </row>
    <row r="13" spans="1:11" ht="30.75" customHeight="1">
      <c r="A13" s="383" t="s">
        <v>1474</v>
      </c>
      <c r="B13" s="407">
        <v>297</v>
      </c>
      <c r="C13" s="407">
        <v>159</v>
      </c>
      <c r="D13" s="407">
        <v>456</v>
      </c>
      <c r="E13" s="407">
        <v>0</v>
      </c>
      <c r="F13" s="407">
        <v>0</v>
      </c>
      <c r="G13" s="407">
        <v>0</v>
      </c>
      <c r="H13" s="407">
        <f t="shared" si="1"/>
        <v>297</v>
      </c>
      <c r="I13" s="407">
        <f t="shared" si="0"/>
        <v>159</v>
      </c>
      <c r="J13" s="407">
        <f t="shared" si="0"/>
        <v>456</v>
      </c>
      <c r="K13" s="42" t="s">
        <v>1475</v>
      </c>
    </row>
    <row r="14" spans="1:11" ht="27" customHeight="1">
      <c r="A14" s="383" t="s">
        <v>1476</v>
      </c>
      <c r="B14" s="407">
        <v>380</v>
      </c>
      <c r="C14" s="407">
        <v>134</v>
      </c>
      <c r="D14" s="407">
        <v>514</v>
      </c>
      <c r="E14" s="407">
        <v>0</v>
      </c>
      <c r="F14" s="407">
        <v>0</v>
      </c>
      <c r="G14" s="407">
        <v>0</v>
      </c>
      <c r="H14" s="407">
        <f t="shared" si="1"/>
        <v>380</v>
      </c>
      <c r="I14" s="407">
        <f t="shared" si="0"/>
        <v>134</v>
      </c>
      <c r="J14" s="407">
        <f t="shared" si="0"/>
        <v>514</v>
      </c>
      <c r="K14" s="42" t="s">
        <v>1477</v>
      </c>
    </row>
    <row r="15" spans="1:11" ht="29.25" customHeight="1">
      <c r="A15" s="383" t="s">
        <v>1478</v>
      </c>
      <c r="B15" s="407">
        <v>450</v>
      </c>
      <c r="C15" s="407">
        <v>280</v>
      </c>
      <c r="D15" s="407">
        <v>730</v>
      </c>
      <c r="E15" s="1963">
        <v>0</v>
      </c>
      <c r="F15" s="1963">
        <v>0</v>
      </c>
      <c r="G15" s="1963">
        <v>0</v>
      </c>
      <c r="H15" s="407">
        <f t="shared" si="1"/>
        <v>450</v>
      </c>
      <c r="I15" s="407">
        <f t="shared" si="0"/>
        <v>280</v>
      </c>
      <c r="J15" s="407">
        <f t="shared" si="0"/>
        <v>730</v>
      </c>
      <c r="K15" s="126" t="s">
        <v>1479</v>
      </c>
    </row>
    <row r="16" spans="1:11" ht="33" customHeight="1">
      <c r="A16" s="1955" t="s">
        <v>2043</v>
      </c>
      <c r="B16" s="1963">
        <v>106</v>
      </c>
      <c r="C16" s="1963">
        <v>27</v>
      </c>
      <c r="D16" s="1963">
        <v>133</v>
      </c>
      <c r="E16" s="1963">
        <v>0</v>
      </c>
      <c r="F16" s="1963">
        <v>0</v>
      </c>
      <c r="G16" s="1963">
        <v>0</v>
      </c>
      <c r="H16" s="1963">
        <f t="shared" ref="H16" si="2">SUM(E16,B16)</f>
        <v>106</v>
      </c>
      <c r="I16" s="1963">
        <f t="shared" ref="I16" si="3">SUM(F16,C16)</f>
        <v>27</v>
      </c>
      <c r="J16" s="1963">
        <f t="shared" ref="J16" si="4">SUM(G16,D16)</f>
        <v>133</v>
      </c>
      <c r="K16" s="1512" t="s">
        <v>2331</v>
      </c>
    </row>
    <row r="17" spans="1:11" s="12" customFormat="1" ht="21.75" customHeight="1">
      <c r="A17" s="1955" t="s">
        <v>1480</v>
      </c>
      <c r="B17" s="1963">
        <v>344</v>
      </c>
      <c r="C17" s="1963">
        <v>348</v>
      </c>
      <c r="D17" s="1963">
        <v>692</v>
      </c>
      <c r="E17" s="1963">
        <v>1</v>
      </c>
      <c r="F17" s="1963">
        <v>0</v>
      </c>
      <c r="G17" s="1963">
        <f t="shared" ref="G17:G18" si="5">SUM(E17:F17)</f>
        <v>1</v>
      </c>
      <c r="H17" s="1963">
        <f t="shared" si="1"/>
        <v>345</v>
      </c>
      <c r="I17" s="1963">
        <f t="shared" si="0"/>
        <v>348</v>
      </c>
      <c r="J17" s="1963">
        <f t="shared" si="0"/>
        <v>693</v>
      </c>
      <c r="K17" s="1512" t="s">
        <v>1481</v>
      </c>
    </row>
    <row r="18" spans="1:11" ht="24" customHeight="1">
      <c r="A18" s="383" t="s">
        <v>1482</v>
      </c>
      <c r="B18" s="407">
        <v>48</v>
      </c>
      <c r="C18" s="407">
        <v>98</v>
      </c>
      <c r="D18" s="407">
        <v>146</v>
      </c>
      <c r="E18" s="407">
        <v>0</v>
      </c>
      <c r="F18" s="407">
        <v>0</v>
      </c>
      <c r="G18" s="407">
        <f t="shared" si="5"/>
        <v>0</v>
      </c>
      <c r="H18" s="407">
        <f t="shared" si="1"/>
        <v>48</v>
      </c>
      <c r="I18" s="407">
        <f t="shared" si="0"/>
        <v>98</v>
      </c>
      <c r="J18" s="407">
        <f t="shared" si="0"/>
        <v>146</v>
      </c>
      <c r="K18" s="42" t="s">
        <v>1483</v>
      </c>
    </row>
    <row r="19" spans="1:11" ht="22.5" customHeight="1">
      <c r="A19" s="383" t="s">
        <v>1484</v>
      </c>
      <c r="B19" s="407">
        <v>564</v>
      </c>
      <c r="C19" s="407">
        <v>284</v>
      </c>
      <c r="D19" s="407">
        <v>848</v>
      </c>
      <c r="E19" s="1963">
        <v>0</v>
      </c>
      <c r="F19" s="1963">
        <v>0</v>
      </c>
      <c r="G19" s="1963">
        <f t="shared" ref="G19:G24" si="6">SUM(E19:F19)</f>
        <v>0</v>
      </c>
      <c r="H19" s="407">
        <f t="shared" si="1"/>
        <v>564</v>
      </c>
      <c r="I19" s="407">
        <f t="shared" si="0"/>
        <v>284</v>
      </c>
      <c r="J19" s="407">
        <f t="shared" si="0"/>
        <v>848</v>
      </c>
      <c r="K19" s="42" t="s">
        <v>1485</v>
      </c>
    </row>
    <row r="20" spans="1:11" ht="20.25" customHeight="1">
      <c r="A20" s="383" t="s">
        <v>1486</v>
      </c>
      <c r="B20" s="407">
        <v>679</v>
      </c>
      <c r="C20" s="407">
        <v>338</v>
      </c>
      <c r="D20" s="407">
        <v>1017</v>
      </c>
      <c r="E20" s="1963">
        <v>0</v>
      </c>
      <c r="F20" s="1963">
        <v>0</v>
      </c>
      <c r="G20" s="1963">
        <f t="shared" si="6"/>
        <v>0</v>
      </c>
      <c r="H20" s="407">
        <f t="shared" si="1"/>
        <v>679</v>
      </c>
      <c r="I20" s="407">
        <f t="shared" si="0"/>
        <v>338</v>
      </c>
      <c r="J20" s="407">
        <f t="shared" si="0"/>
        <v>1017</v>
      </c>
      <c r="K20" s="42" t="s">
        <v>1487</v>
      </c>
    </row>
    <row r="21" spans="1:11" ht="21.75" customHeight="1">
      <c r="A21" s="383" t="s">
        <v>1488</v>
      </c>
      <c r="B21" s="407">
        <v>290</v>
      </c>
      <c r="C21" s="407">
        <v>142</v>
      </c>
      <c r="D21" s="407">
        <v>432</v>
      </c>
      <c r="E21" s="1963">
        <v>0</v>
      </c>
      <c r="F21" s="1963">
        <v>0</v>
      </c>
      <c r="G21" s="1963">
        <f t="shared" si="6"/>
        <v>0</v>
      </c>
      <c r="H21" s="407">
        <f t="shared" si="1"/>
        <v>290</v>
      </c>
      <c r="I21" s="407">
        <f t="shared" si="0"/>
        <v>142</v>
      </c>
      <c r="J21" s="407">
        <f t="shared" si="0"/>
        <v>432</v>
      </c>
      <c r="K21" s="42" t="s">
        <v>1489</v>
      </c>
    </row>
    <row r="22" spans="1:11" ht="27.75" customHeight="1">
      <c r="A22" s="383" t="s">
        <v>2368</v>
      </c>
      <c r="B22" s="407">
        <v>221</v>
      </c>
      <c r="C22" s="407">
        <v>142</v>
      </c>
      <c r="D22" s="407">
        <v>363</v>
      </c>
      <c r="E22" s="1963">
        <v>0</v>
      </c>
      <c r="F22" s="1963">
        <v>0</v>
      </c>
      <c r="G22" s="1963">
        <f t="shared" si="6"/>
        <v>0</v>
      </c>
      <c r="H22" s="407">
        <f t="shared" si="1"/>
        <v>221</v>
      </c>
      <c r="I22" s="407">
        <f t="shared" si="0"/>
        <v>142</v>
      </c>
      <c r="J22" s="407">
        <f t="shared" si="0"/>
        <v>363</v>
      </c>
      <c r="K22" s="42" t="s">
        <v>2369</v>
      </c>
    </row>
    <row r="23" spans="1:11" ht="26.25" customHeight="1">
      <c r="A23" s="383" t="s">
        <v>1490</v>
      </c>
      <c r="B23" s="407">
        <v>216</v>
      </c>
      <c r="C23" s="407">
        <v>177</v>
      </c>
      <c r="D23" s="407">
        <v>393</v>
      </c>
      <c r="E23" s="1963">
        <v>0</v>
      </c>
      <c r="F23" s="1963">
        <v>0</v>
      </c>
      <c r="G23" s="1963">
        <f t="shared" si="6"/>
        <v>0</v>
      </c>
      <c r="H23" s="407">
        <f t="shared" si="1"/>
        <v>216</v>
      </c>
      <c r="I23" s="407">
        <f t="shared" si="0"/>
        <v>177</v>
      </c>
      <c r="J23" s="407">
        <f t="shared" si="0"/>
        <v>393</v>
      </c>
      <c r="K23" s="42" t="s">
        <v>1491</v>
      </c>
    </row>
    <row r="24" spans="1:11" ht="18" customHeight="1" thickBot="1">
      <c r="A24" s="2442" t="s">
        <v>1492</v>
      </c>
      <c r="B24" s="160">
        <v>26</v>
      </c>
      <c r="C24" s="160">
        <v>29</v>
      </c>
      <c r="D24" s="160">
        <v>55</v>
      </c>
      <c r="E24" s="160">
        <v>0</v>
      </c>
      <c r="F24" s="160">
        <v>0</v>
      </c>
      <c r="G24" s="160">
        <f t="shared" si="6"/>
        <v>0</v>
      </c>
      <c r="H24" s="160">
        <f t="shared" si="1"/>
        <v>26</v>
      </c>
      <c r="I24" s="160">
        <f t="shared" si="0"/>
        <v>29</v>
      </c>
      <c r="J24" s="160">
        <f t="shared" si="0"/>
        <v>55</v>
      </c>
      <c r="K24" s="206" t="s">
        <v>1493</v>
      </c>
    </row>
    <row r="25" spans="1:11" ht="18" customHeight="1" thickTop="1">
      <c r="A25" s="2159"/>
      <c r="B25" s="2173"/>
      <c r="C25" s="2173"/>
      <c r="D25" s="2173"/>
      <c r="E25" s="2173"/>
      <c r="F25" s="2173"/>
      <c r="G25" s="2173"/>
      <c r="H25" s="2173"/>
      <c r="I25" s="2173"/>
      <c r="J25" s="2173"/>
      <c r="K25" s="2216"/>
    </row>
    <row r="26" spans="1:11" ht="21" customHeight="1" thickBot="1">
      <c r="A26" s="3576" t="s">
        <v>2311</v>
      </c>
      <c r="B26" s="3576"/>
      <c r="C26" s="3576"/>
      <c r="D26" s="3576"/>
      <c r="E26" s="3576"/>
      <c r="F26" s="3576"/>
      <c r="G26" s="3576"/>
      <c r="H26" s="3576"/>
      <c r="I26" s="3576"/>
      <c r="J26" s="3576"/>
      <c r="K26" s="476" t="s">
        <v>2312</v>
      </c>
    </row>
    <row r="27" spans="1:11" ht="18" customHeight="1" thickTop="1">
      <c r="A27" s="3048" t="s">
        <v>53</v>
      </c>
      <c r="B27" s="3048" t="s">
        <v>45</v>
      </c>
      <c r="C27" s="3048"/>
      <c r="D27" s="3048"/>
      <c r="E27" s="3048" t="s">
        <v>46</v>
      </c>
      <c r="F27" s="3048"/>
      <c r="G27" s="3048"/>
      <c r="H27" s="3048" t="s">
        <v>905</v>
      </c>
      <c r="I27" s="3048"/>
      <c r="J27" s="3048"/>
      <c r="K27" s="3051" t="s">
        <v>502</v>
      </c>
    </row>
    <row r="28" spans="1:11" ht="15" customHeight="1">
      <c r="A28" s="3049"/>
      <c r="B28" s="3049" t="s">
        <v>1673</v>
      </c>
      <c r="C28" s="3049"/>
      <c r="D28" s="3049"/>
      <c r="E28" s="3049" t="s">
        <v>463</v>
      </c>
      <c r="F28" s="3049"/>
      <c r="G28" s="3049"/>
      <c r="H28" s="3049" t="s">
        <v>464</v>
      </c>
      <c r="I28" s="3049"/>
      <c r="J28" s="3049"/>
      <c r="K28" s="3052"/>
    </row>
    <row r="29" spans="1:11" ht="13.5" customHeight="1">
      <c r="A29" s="3049"/>
      <c r="B29" s="1511" t="s">
        <v>931</v>
      </c>
      <c r="C29" s="1511" t="s">
        <v>1126</v>
      </c>
      <c r="D29" s="1511" t="s">
        <v>954</v>
      </c>
      <c r="E29" s="1511" t="s">
        <v>931</v>
      </c>
      <c r="F29" s="1511" t="s">
        <v>1126</v>
      </c>
      <c r="G29" s="1511" t="s">
        <v>954</v>
      </c>
      <c r="H29" s="1511" t="s">
        <v>931</v>
      </c>
      <c r="I29" s="1511" t="s">
        <v>1126</v>
      </c>
      <c r="J29" s="1511" t="s">
        <v>954</v>
      </c>
      <c r="K29" s="3052"/>
    </row>
    <row r="30" spans="1:11" ht="14.25" customHeight="1" thickBot="1">
      <c r="A30" s="3050"/>
      <c r="B30" s="1591" t="s">
        <v>934</v>
      </c>
      <c r="C30" s="1591" t="s">
        <v>935</v>
      </c>
      <c r="D30" s="1591" t="s">
        <v>936</v>
      </c>
      <c r="E30" s="1591" t="s">
        <v>934</v>
      </c>
      <c r="F30" s="1591" t="s">
        <v>935</v>
      </c>
      <c r="G30" s="1591" t="s">
        <v>936</v>
      </c>
      <c r="H30" s="1591" t="s">
        <v>934</v>
      </c>
      <c r="I30" s="1591" t="s">
        <v>935</v>
      </c>
      <c r="J30" s="1591" t="s">
        <v>936</v>
      </c>
      <c r="K30" s="3053"/>
    </row>
    <row r="31" spans="1:11" ht="20.25" customHeight="1">
      <c r="A31" s="383" t="s">
        <v>1494</v>
      </c>
      <c r="B31" s="407">
        <v>151</v>
      </c>
      <c r="C31" s="407">
        <v>132</v>
      </c>
      <c r="D31" s="407">
        <v>283</v>
      </c>
      <c r="E31" s="407">
        <v>0</v>
      </c>
      <c r="F31" s="407">
        <v>0</v>
      </c>
      <c r="G31" s="407">
        <f>SUM(E31:F31)</f>
        <v>0</v>
      </c>
      <c r="H31" s="407">
        <f t="shared" ref="H31:J47" si="7">SUM(E31,B31)</f>
        <v>151</v>
      </c>
      <c r="I31" s="407">
        <f t="shared" si="7"/>
        <v>132</v>
      </c>
      <c r="J31" s="407">
        <f t="shared" si="7"/>
        <v>283</v>
      </c>
      <c r="K31" s="42" t="s">
        <v>1495</v>
      </c>
    </row>
    <row r="32" spans="1:11" ht="19.5" customHeight="1">
      <c r="A32" s="383" t="s">
        <v>1496</v>
      </c>
      <c r="B32" s="655">
        <v>147</v>
      </c>
      <c r="C32" s="655">
        <v>55</v>
      </c>
      <c r="D32" s="407">
        <v>202</v>
      </c>
      <c r="E32" s="655">
        <v>0</v>
      </c>
      <c r="F32" s="655">
        <v>0</v>
      </c>
      <c r="G32" s="407">
        <f>SUM(E32:F32)</f>
        <v>0</v>
      </c>
      <c r="H32" s="407">
        <f t="shared" si="7"/>
        <v>147</v>
      </c>
      <c r="I32" s="407">
        <f t="shared" si="7"/>
        <v>55</v>
      </c>
      <c r="J32" s="407">
        <f t="shared" si="7"/>
        <v>202</v>
      </c>
      <c r="K32" s="42" t="s">
        <v>1497</v>
      </c>
    </row>
    <row r="33" spans="1:20" ht="27" customHeight="1">
      <c r="A33" s="383" t="s">
        <v>1498</v>
      </c>
      <c r="B33" s="655">
        <v>34</v>
      </c>
      <c r="C33" s="655">
        <v>39</v>
      </c>
      <c r="D33" s="407">
        <v>73</v>
      </c>
      <c r="E33" s="655">
        <v>0</v>
      </c>
      <c r="F33" s="655">
        <v>0</v>
      </c>
      <c r="G33" s="407">
        <f>SUM(E33:F33)</f>
        <v>0</v>
      </c>
      <c r="H33" s="407">
        <f t="shared" si="7"/>
        <v>34</v>
      </c>
      <c r="I33" s="407">
        <f t="shared" si="7"/>
        <v>39</v>
      </c>
      <c r="J33" s="407">
        <f t="shared" si="7"/>
        <v>73</v>
      </c>
      <c r="K33" s="42" t="s">
        <v>1499</v>
      </c>
      <c r="L33" s="20"/>
      <c r="M33" s="20"/>
      <c r="N33" s="20"/>
      <c r="O33" s="20"/>
      <c r="P33" s="20"/>
      <c r="Q33" s="20"/>
      <c r="R33" s="20"/>
      <c r="S33" s="20"/>
      <c r="T33" s="20"/>
    </row>
    <row r="34" spans="1:20" ht="21" customHeight="1">
      <c r="A34" s="383" t="s">
        <v>1500</v>
      </c>
      <c r="B34" s="383">
        <v>286</v>
      </c>
      <c r="C34" s="383">
        <v>137</v>
      </c>
      <c r="D34" s="383">
        <v>423</v>
      </c>
      <c r="E34" s="383">
        <v>0</v>
      </c>
      <c r="F34" s="383">
        <v>0</v>
      </c>
      <c r="G34" s="383">
        <v>0</v>
      </c>
      <c r="H34" s="383">
        <f t="shared" si="7"/>
        <v>286</v>
      </c>
      <c r="I34" s="383">
        <f t="shared" si="7"/>
        <v>137</v>
      </c>
      <c r="J34" s="383">
        <f t="shared" si="7"/>
        <v>423</v>
      </c>
      <c r="K34" s="382" t="s">
        <v>1501</v>
      </c>
      <c r="L34" s="20"/>
      <c r="M34" s="20"/>
      <c r="N34" s="20"/>
      <c r="O34" s="20"/>
      <c r="P34" s="20"/>
      <c r="Q34" s="20"/>
      <c r="R34" s="20"/>
      <c r="S34" s="20"/>
      <c r="T34" s="20"/>
    </row>
    <row r="35" spans="1:20" s="1" customFormat="1" ht="27" customHeight="1">
      <c r="A35" s="383" t="s">
        <v>1502</v>
      </c>
      <c r="B35" s="407">
        <v>71</v>
      </c>
      <c r="C35" s="407">
        <v>39</v>
      </c>
      <c r="D35" s="407">
        <v>110</v>
      </c>
      <c r="E35" s="407">
        <v>0</v>
      </c>
      <c r="F35" s="407">
        <v>0</v>
      </c>
      <c r="G35" s="407">
        <v>0</v>
      </c>
      <c r="H35" s="383">
        <f t="shared" si="7"/>
        <v>71</v>
      </c>
      <c r="I35" s="383">
        <f t="shared" si="7"/>
        <v>39</v>
      </c>
      <c r="J35" s="383">
        <f t="shared" si="7"/>
        <v>110</v>
      </c>
      <c r="K35" s="42" t="s">
        <v>1503</v>
      </c>
    </row>
    <row r="36" spans="1:20" s="1" customFormat="1" ht="20.25" customHeight="1">
      <c r="A36" s="383" t="s">
        <v>1504</v>
      </c>
      <c r="B36" s="407">
        <v>47</v>
      </c>
      <c r="C36" s="407">
        <v>34</v>
      </c>
      <c r="D36" s="407">
        <v>81</v>
      </c>
      <c r="E36" s="407">
        <v>0</v>
      </c>
      <c r="F36" s="407">
        <v>0</v>
      </c>
      <c r="G36" s="407">
        <v>0</v>
      </c>
      <c r="H36" s="383">
        <f t="shared" si="7"/>
        <v>47</v>
      </c>
      <c r="I36" s="383">
        <f t="shared" si="7"/>
        <v>34</v>
      </c>
      <c r="J36" s="383">
        <f t="shared" si="7"/>
        <v>81</v>
      </c>
      <c r="K36" s="659" t="s">
        <v>1505</v>
      </c>
    </row>
    <row r="37" spans="1:20" s="1" customFormat="1" ht="21" customHeight="1">
      <c r="A37" s="383" t="s">
        <v>1506</v>
      </c>
      <c r="B37" s="407">
        <v>561</v>
      </c>
      <c r="C37" s="407">
        <v>179</v>
      </c>
      <c r="D37" s="407">
        <v>740</v>
      </c>
      <c r="E37" s="407">
        <v>0</v>
      </c>
      <c r="F37" s="407">
        <v>0</v>
      </c>
      <c r="G37" s="407">
        <v>0</v>
      </c>
      <c r="H37" s="383">
        <f t="shared" si="7"/>
        <v>561</v>
      </c>
      <c r="I37" s="383">
        <f t="shared" si="7"/>
        <v>179</v>
      </c>
      <c r="J37" s="383">
        <f t="shared" si="7"/>
        <v>740</v>
      </c>
      <c r="K37" s="659" t="s">
        <v>1507</v>
      </c>
    </row>
    <row r="38" spans="1:20" s="1" customFormat="1" ht="27" customHeight="1">
      <c r="A38" s="383" t="s">
        <v>1508</v>
      </c>
      <c r="B38" s="407">
        <v>180</v>
      </c>
      <c r="C38" s="407">
        <v>93</v>
      </c>
      <c r="D38" s="407">
        <v>273</v>
      </c>
      <c r="E38" s="407">
        <v>0</v>
      </c>
      <c r="F38" s="407">
        <v>0</v>
      </c>
      <c r="G38" s="407">
        <v>0</v>
      </c>
      <c r="H38" s="383">
        <f t="shared" si="7"/>
        <v>180</v>
      </c>
      <c r="I38" s="383">
        <f t="shared" si="7"/>
        <v>93</v>
      </c>
      <c r="J38" s="383">
        <f t="shared" si="7"/>
        <v>273</v>
      </c>
      <c r="K38" s="585" t="s">
        <v>1509</v>
      </c>
    </row>
    <row r="39" spans="1:20" s="1" customFormat="1" ht="27" customHeight="1">
      <c r="A39" s="383" t="s">
        <v>1510</v>
      </c>
      <c r="B39" s="407">
        <v>532</v>
      </c>
      <c r="C39" s="407">
        <v>379</v>
      </c>
      <c r="D39" s="407">
        <v>911</v>
      </c>
      <c r="E39" s="407">
        <v>0</v>
      </c>
      <c r="F39" s="407">
        <v>0</v>
      </c>
      <c r="G39" s="407">
        <v>0</v>
      </c>
      <c r="H39" s="383">
        <f t="shared" si="7"/>
        <v>532</v>
      </c>
      <c r="I39" s="383">
        <f t="shared" si="7"/>
        <v>379</v>
      </c>
      <c r="J39" s="383">
        <f t="shared" si="7"/>
        <v>911</v>
      </c>
      <c r="K39" s="585" t="s">
        <v>1511</v>
      </c>
    </row>
    <row r="40" spans="1:20" s="1" customFormat="1" ht="29.25" customHeight="1">
      <c r="A40" s="1955" t="s">
        <v>2044</v>
      </c>
      <c r="B40" s="383">
        <v>185</v>
      </c>
      <c r="C40" s="383">
        <v>160</v>
      </c>
      <c r="D40" s="383">
        <v>345</v>
      </c>
      <c r="E40" s="1963">
        <v>0</v>
      </c>
      <c r="F40" s="1963">
        <v>0</v>
      </c>
      <c r="G40" s="1963">
        <v>0</v>
      </c>
      <c r="H40" s="1955">
        <f t="shared" ref="H40" si="8">SUM(E40,B40)</f>
        <v>185</v>
      </c>
      <c r="I40" s="1955">
        <f t="shared" ref="I40" si="9">SUM(F40,C40)</f>
        <v>160</v>
      </c>
      <c r="J40" s="1955">
        <f t="shared" ref="J40" si="10">SUM(G40,D40)</f>
        <v>345</v>
      </c>
      <c r="K40" s="1094" t="s">
        <v>2332</v>
      </c>
    </row>
    <row r="41" spans="1:20" s="1" customFormat="1" ht="27" customHeight="1">
      <c r="A41" s="1955" t="s">
        <v>2048</v>
      </c>
      <c r="B41" s="1955">
        <v>75</v>
      </c>
      <c r="C41" s="1955">
        <v>28</v>
      </c>
      <c r="D41" s="1955">
        <v>103</v>
      </c>
      <c r="E41" s="1963">
        <v>0</v>
      </c>
      <c r="F41" s="1963">
        <v>0</v>
      </c>
      <c r="G41" s="1963">
        <v>0</v>
      </c>
      <c r="H41" s="1955">
        <f t="shared" ref="H41" si="11">SUM(E41,B41)</f>
        <v>75</v>
      </c>
      <c r="I41" s="1955">
        <f t="shared" ref="I41" si="12">SUM(F41,C41)</f>
        <v>28</v>
      </c>
      <c r="J41" s="1955">
        <f t="shared" ref="J41" si="13">SUM(G41,D41)</f>
        <v>103</v>
      </c>
      <c r="K41" s="2197" t="s">
        <v>2118</v>
      </c>
    </row>
    <row r="42" spans="1:20" s="1" customFormat="1" ht="27" customHeight="1">
      <c r="A42" s="383" t="s">
        <v>1512</v>
      </c>
      <c r="B42" s="383">
        <v>97</v>
      </c>
      <c r="C42" s="383">
        <v>87</v>
      </c>
      <c r="D42" s="383">
        <v>184</v>
      </c>
      <c r="E42" s="383">
        <v>0</v>
      </c>
      <c r="F42" s="383">
        <v>0</v>
      </c>
      <c r="G42" s="383">
        <v>0</v>
      </c>
      <c r="H42" s="1955">
        <f t="shared" ref="H42:H44" si="14">SUM(E42,B42)</f>
        <v>97</v>
      </c>
      <c r="I42" s="1955">
        <f t="shared" ref="I42:I44" si="15">SUM(F42,C42)</f>
        <v>87</v>
      </c>
      <c r="J42" s="1955">
        <f t="shared" ref="J42:J44" si="16">SUM(G42,D42)</f>
        <v>184</v>
      </c>
      <c r="K42" s="659" t="s">
        <v>1513</v>
      </c>
    </row>
    <row r="43" spans="1:20" s="1" customFormat="1" ht="27" customHeight="1">
      <c r="A43" s="656" t="s">
        <v>1514</v>
      </c>
      <c r="B43" s="383">
        <v>134</v>
      </c>
      <c r="C43" s="383">
        <v>41</v>
      </c>
      <c r="D43" s="383">
        <v>175</v>
      </c>
      <c r="E43" s="383">
        <v>0</v>
      </c>
      <c r="F43" s="383">
        <v>0</v>
      </c>
      <c r="G43" s="383">
        <v>0</v>
      </c>
      <c r="H43" s="1955">
        <f t="shared" si="14"/>
        <v>134</v>
      </c>
      <c r="I43" s="1955">
        <f t="shared" si="15"/>
        <v>41</v>
      </c>
      <c r="J43" s="1955">
        <f t="shared" si="16"/>
        <v>175</v>
      </c>
      <c r="K43" s="659" t="s">
        <v>1515</v>
      </c>
    </row>
    <row r="44" spans="1:20" s="1" customFormat="1" ht="22.5" customHeight="1">
      <c r="A44" s="656" t="s">
        <v>1516</v>
      </c>
      <c r="B44" s="413">
        <v>189</v>
      </c>
      <c r="C44" s="413">
        <v>85</v>
      </c>
      <c r="D44" s="413">
        <v>274</v>
      </c>
      <c r="E44" s="383">
        <v>0</v>
      </c>
      <c r="F44" s="383">
        <v>0</v>
      </c>
      <c r="G44" s="383">
        <v>0</v>
      </c>
      <c r="H44" s="1955">
        <f t="shared" si="14"/>
        <v>189</v>
      </c>
      <c r="I44" s="1955">
        <f t="shared" si="15"/>
        <v>85</v>
      </c>
      <c r="J44" s="1955">
        <f t="shared" si="16"/>
        <v>274</v>
      </c>
      <c r="K44" s="659" t="s">
        <v>1517</v>
      </c>
    </row>
    <row r="45" spans="1:20" s="1" customFormat="1" ht="27" customHeight="1">
      <c r="A45" s="656" t="s">
        <v>1518</v>
      </c>
      <c r="B45" s="1956">
        <v>122</v>
      </c>
      <c r="C45" s="1956">
        <v>54</v>
      </c>
      <c r="D45" s="1956">
        <v>176</v>
      </c>
      <c r="E45" s="1956">
        <v>0</v>
      </c>
      <c r="F45" s="1956">
        <v>0</v>
      </c>
      <c r="G45" s="1956">
        <v>0</v>
      </c>
      <c r="H45" s="1955">
        <f t="shared" ref="H45" si="17">SUM(E45,B45)</f>
        <v>122</v>
      </c>
      <c r="I45" s="1955">
        <f t="shared" ref="I45" si="18">SUM(F45,C45)</f>
        <v>54</v>
      </c>
      <c r="J45" s="1955">
        <f t="shared" ref="J45" si="19">SUM(G45,D45)</f>
        <v>176</v>
      </c>
      <c r="K45" s="1497" t="s">
        <v>1743</v>
      </c>
    </row>
    <row r="46" spans="1:20" s="1" customFormat="1" ht="21.75" customHeight="1">
      <c r="A46" s="657" t="s">
        <v>1519</v>
      </c>
      <c r="B46" s="383">
        <v>804</v>
      </c>
      <c r="C46" s="383">
        <v>447</v>
      </c>
      <c r="D46" s="383">
        <v>1251</v>
      </c>
      <c r="E46" s="383">
        <v>0</v>
      </c>
      <c r="F46" s="383">
        <v>0</v>
      </c>
      <c r="G46" s="383">
        <v>0</v>
      </c>
      <c r="H46" s="383">
        <f t="shared" si="7"/>
        <v>804</v>
      </c>
      <c r="I46" s="383">
        <f t="shared" si="7"/>
        <v>447</v>
      </c>
      <c r="J46" s="383">
        <f t="shared" si="7"/>
        <v>1251</v>
      </c>
      <c r="K46" s="659" t="s">
        <v>1520</v>
      </c>
    </row>
    <row r="47" spans="1:20" s="1" customFormat="1" ht="27" customHeight="1">
      <c r="A47" s="658" t="s">
        <v>1521</v>
      </c>
      <c r="B47" s="413">
        <v>138</v>
      </c>
      <c r="C47" s="413">
        <v>59</v>
      </c>
      <c r="D47" s="413">
        <v>197</v>
      </c>
      <c r="E47" s="413">
        <v>0</v>
      </c>
      <c r="F47" s="413">
        <v>0</v>
      </c>
      <c r="G47" s="413">
        <v>0</v>
      </c>
      <c r="H47" s="383">
        <f t="shared" si="7"/>
        <v>138</v>
      </c>
      <c r="I47" s="383">
        <f t="shared" si="7"/>
        <v>59</v>
      </c>
      <c r="J47" s="383">
        <f t="shared" si="7"/>
        <v>197</v>
      </c>
      <c r="K47" s="659" t="s">
        <v>1522</v>
      </c>
    </row>
    <row r="48" spans="1:20" s="1" customFormat="1" ht="27" customHeight="1">
      <c r="A48" s="658" t="s">
        <v>1525</v>
      </c>
      <c r="B48" s="407">
        <v>186</v>
      </c>
      <c r="C48" s="407">
        <v>235</v>
      </c>
      <c r="D48" s="407">
        <v>421</v>
      </c>
      <c r="E48" s="407">
        <v>0</v>
      </c>
      <c r="F48" s="407">
        <v>0</v>
      </c>
      <c r="G48" s="407">
        <v>0</v>
      </c>
      <c r="H48" s="383">
        <f t="shared" ref="H48:J49" si="20">SUM(E48,B48)</f>
        <v>186</v>
      </c>
      <c r="I48" s="383">
        <f t="shared" si="20"/>
        <v>235</v>
      </c>
      <c r="J48" s="383">
        <f t="shared" si="20"/>
        <v>421</v>
      </c>
      <c r="K48" s="659" t="s">
        <v>1526</v>
      </c>
    </row>
    <row r="49" spans="1:11" s="1" customFormat="1" ht="24" customHeight="1" thickBot="1">
      <c r="A49" s="2606" t="s">
        <v>1527</v>
      </c>
      <c r="B49" s="160">
        <v>29</v>
      </c>
      <c r="C49" s="160">
        <v>19</v>
      </c>
      <c r="D49" s="160">
        <v>48</v>
      </c>
      <c r="E49" s="160">
        <v>0</v>
      </c>
      <c r="F49" s="160">
        <v>1</v>
      </c>
      <c r="G49" s="160">
        <v>1</v>
      </c>
      <c r="H49" s="2442">
        <f t="shared" si="20"/>
        <v>29</v>
      </c>
      <c r="I49" s="2442">
        <f t="shared" si="20"/>
        <v>20</v>
      </c>
      <c r="J49" s="2442">
        <f t="shared" si="20"/>
        <v>49</v>
      </c>
      <c r="K49" s="1082" t="s">
        <v>1528</v>
      </c>
    </row>
    <row r="50" spans="1:11" s="1" customFormat="1" ht="24" customHeight="1" thickTop="1">
      <c r="A50" s="660"/>
      <c r="B50" s="2663"/>
      <c r="C50" s="2663"/>
      <c r="D50" s="2663"/>
      <c r="E50" s="2663"/>
      <c r="F50" s="2663"/>
      <c r="G50" s="2663"/>
      <c r="H50" s="2660"/>
      <c r="I50" s="2660"/>
      <c r="J50" s="2660"/>
      <c r="K50" s="661"/>
    </row>
    <row r="51" spans="1:11" s="1" customFormat="1" ht="24" customHeight="1">
      <c r="A51" s="660"/>
      <c r="B51" s="2173"/>
      <c r="C51" s="2173"/>
      <c r="D51" s="2173"/>
      <c r="E51" s="2173"/>
      <c r="F51" s="2173"/>
      <c r="G51" s="2173"/>
      <c r="H51" s="2159"/>
      <c r="I51" s="2159"/>
      <c r="J51" s="2159"/>
      <c r="K51" s="661"/>
    </row>
    <row r="52" spans="1:11" s="1" customFormat="1" ht="24" customHeight="1" thickBot="1">
      <c r="A52" s="3576" t="s">
        <v>2311</v>
      </c>
      <c r="B52" s="3576"/>
      <c r="C52" s="3576"/>
      <c r="D52" s="3576"/>
      <c r="E52" s="3576"/>
      <c r="F52" s="3576"/>
      <c r="G52" s="3576"/>
      <c r="H52" s="3576"/>
      <c r="I52" s="3576"/>
      <c r="J52" s="3576"/>
      <c r="K52" s="476" t="s">
        <v>2312</v>
      </c>
    </row>
    <row r="53" spans="1:11" s="1" customFormat="1" ht="24" customHeight="1" thickTop="1">
      <c r="A53" s="3048" t="s">
        <v>53</v>
      </c>
      <c r="B53" s="3048" t="s">
        <v>45</v>
      </c>
      <c r="C53" s="3048"/>
      <c r="D53" s="3048"/>
      <c r="E53" s="3048" t="s">
        <v>46</v>
      </c>
      <c r="F53" s="3048"/>
      <c r="G53" s="3048"/>
      <c r="H53" s="3048" t="s">
        <v>905</v>
      </c>
      <c r="I53" s="3048"/>
      <c r="J53" s="3048"/>
      <c r="K53" s="3153" t="s">
        <v>502</v>
      </c>
    </row>
    <row r="54" spans="1:11" s="1" customFormat="1" ht="24" customHeight="1">
      <c r="A54" s="3049"/>
      <c r="B54" s="3049" t="s">
        <v>1673</v>
      </c>
      <c r="C54" s="3049"/>
      <c r="D54" s="3049"/>
      <c r="E54" s="3049" t="s">
        <v>463</v>
      </c>
      <c r="F54" s="3049"/>
      <c r="G54" s="3049"/>
      <c r="H54" s="3049" t="s">
        <v>464</v>
      </c>
      <c r="I54" s="3049"/>
      <c r="J54" s="3049"/>
      <c r="K54" s="3154"/>
    </row>
    <row r="55" spans="1:11" s="1" customFormat="1" ht="24" customHeight="1">
      <c r="A55" s="3049"/>
      <c r="B55" s="1511" t="s">
        <v>931</v>
      </c>
      <c r="C55" s="1511" t="s">
        <v>1126</v>
      </c>
      <c r="D55" s="1511" t="s">
        <v>954</v>
      </c>
      <c r="E55" s="1511" t="s">
        <v>931</v>
      </c>
      <c r="F55" s="1511" t="s">
        <v>1126</v>
      </c>
      <c r="G55" s="1511" t="s">
        <v>954</v>
      </c>
      <c r="H55" s="1511" t="s">
        <v>931</v>
      </c>
      <c r="I55" s="1511" t="s">
        <v>1126</v>
      </c>
      <c r="J55" s="1511" t="s">
        <v>954</v>
      </c>
      <c r="K55" s="3154"/>
    </row>
    <row r="56" spans="1:11" s="1" customFormat="1" ht="24" customHeight="1" thickBot="1">
      <c r="A56" s="3050"/>
      <c r="B56" s="1591" t="s">
        <v>934</v>
      </c>
      <c r="C56" s="1591" t="s">
        <v>935</v>
      </c>
      <c r="D56" s="1591" t="s">
        <v>936</v>
      </c>
      <c r="E56" s="1591" t="s">
        <v>934</v>
      </c>
      <c r="F56" s="1591" t="s">
        <v>935</v>
      </c>
      <c r="G56" s="1591" t="s">
        <v>936</v>
      </c>
      <c r="H56" s="1591" t="s">
        <v>934</v>
      </c>
      <c r="I56" s="1591" t="s">
        <v>935</v>
      </c>
      <c r="J56" s="1591" t="s">
        <v>936</v>
      </c>
      <c r="K56" s="3155"/>
    </row>
    <row r="57" spans="1:11" s="1" customFormat="1" ht="24" customHeight="1">
      <c r="A57" s="658" t="s">
        <v>2045</v>
      </c>
      <c r="B57" s="1963">
        <v>11</v>
      </c>
      <c r="C57" s="1963">
        <v>16</v>
      </c>
      <c r="D57" s="1963">
        <v>27</v>
      </c>
      <c r="E57" s="1963">
        <v>0</v>
      </c>
      <c r="F57" s="1963">
        <v>0</v>
      </c>
      <c r="G57" s="1963">
        <v>0</v>
      </c>
      <c r="H57" s="1955">
        <f t="shared" ref="H57:H60" si="21">SUM(E57,B57)</f>
        <v>11</v>
      </c>
      <c r="I57" s="1955">
        <f t="shared" ref="I57:I60" si="22">SUM(F57,C57)</f>
        <v>16</v>
      </c>
      <c r="J57" s="1955">
        <f t="shared" ref="J57:J60" si="23">SUM(G57,D57)</f>
        <v>27</v>
      </c>
      <c r="K57" s="2269" t="s">
        <v>2333</v>
      </c>
    </row>
    <row r="58" spans="1:11" s="1" customFormat="1" ht="24" customHeight="1">
      <c r="A58" s="658" t="s">
        <v>2046</v>
      </c>
      <c r="B58" s="1963">
        <v>219</v>
      </c>
      <c r="C58" s="1963">
        <v>160</v>
      </c>
      <c r="D58" s="1963">
        <v>379</v>
      </c>
      <c r="E58" s="1963">
        <v>0</v>
      </c>
      <c r="F58" s="1963">
        <v>0</v>
      </c>
      <c r="G58" s="1963">
        <v>0</v>
      </c>
      <c r="H58" s="1955">
        <f t="shared" si="21"/>
        <v>219</v>
      </c>
      <c r="I58" s="1955">
        <f t="shared" si="22"/>
        <v>160</v>
      </c>
      <c r="J58" s="1955">
        <f t="shared" si="23"/>
        <v>379</v>
      </c>
      <c r="K58" s="2269" t="s">
        <v>2334</v>
      </c>
    </row>
    <row r="59" spans="1:11" s="1" customFormat="1" ht="24" customHeight="1">
      <c r="A59" s="658" t="s">
        <v>2050</v>
      </c>
      <c r="B59" s="1963">
        <v>170</v>
      </c>
      <c r="C59" s="1963">
        <v>87</v>
      </c>
      <c r="D59" s="1963">
        <v>257</v>
      </c>
      <c r="E59" s="1963">
        <v>0</v>
      </c>
      <c r="F59" s="1963">
        <v>0</v>
      </c>
      <c r="G59" s="1963">
        <v>0</v>
      </c>
      <c r="H59" s="1955">
        <f t="shared" ref="H59" si="24">SUM(E59,B59)</f>
        <v>170</v>
      </c>
      <c r="I59" s="1955">
        <f t="shared" ref="I59" si="25">SUM(F59,C59)</f>
        <v>87</v>
      </c>
      <c r="J59" s="1955">
        <f t="shared" ref="J59" si="26">SUM(G59,D59)</f>
        <v>257</v>
      </c>
      <c r="K59" s="2269" t="s">
        <v>2335</v>
      </c>
    </row>
    <row r="60" spans="1:11" s="1" customFormat="1" ht="24" customHeight="1">
      <c r="A60" s="658" t="s">
        <v>2047</v>
      </c>
      <c r="B60" s="1963">
        <v>110</v>
      </c>
      <c r="C60" s="1963">
        <v>62</v>
      </c>
      <c r="D60" s="1963">
        <v>172</v>
      </c>
      <c r="E60" s="1963">
        <v>0</v>
      </c>
      <c r="F60" s="1963">
        <v>0</v>
      </c>
      <c r="G60" s="1963">
        <v>0</v>
      </c>
      <c r="H60" s="1955">
        <f t="shared" si="21"/>
        <v>110</v>
      </c>
      <c r="I60" s="1955">
        <f t="shared" si="22"/>
        <v>62</v>
      </c>
      <c r="J60" s="1955">
        <f t="shared" si="23"/>
        <v>172</v>
      </c>
      <c r="K60" s="2269" t="s">
        <v>2336</v>
      </c>
    </row>
    <row r="61" spans="1:11" s="1" customFormat="1" ht="24" customHeight="1">
      <c r="A61" s="660" t="s">
        <v>2049</v>
      </c>
      <c r="B61" s="1964">
        <v>61</v>
      </c>
      <c r="C61" s="1964">
        <v>36</v>
      </c>
      <c r="D61" s="1964">
        <v>97</v>
      </c>
      <c r="E61" s="1963">
        <v>0</v>
      </c>
      <c r="F61" s="1963">
        <v>0</v>
      </c>
      <c r="G61" s="1963">
        <v>0</v>
      </c>
      <c r="H61" s="1955">
        <f t="shared" ref="H61" si="27">SUM(E61,B61)</f>
        <v>61</v>
      </c>
      <c r="I61" s="1955">
        <f t="shared" ref="I61" si="28">SUM(F61,C61)</f>
        <v>36</v>
      </c>
      <c r="J61" s="1955">
        <f t="shared" ref="J61" si="29">SUM(G61,D61)</f>
        <v>97</v>
      </c>
      <c r="K61" s="2269" t="s">
        <v>2337</v>
      </c>
    </row>
    <row r="62" spans="1:11" s="1" customFormat="1" ht="24" customHeight="1">
      <c r="A62" s="2157" t="s">
        <v>50</v>
      </c>
      <c r="B62" s="2177">
        <f>SUM(B31:B61,B9:B24)</f>
        <v>10244</v>
      </c>
      <c r="C62" s="2177">
        <f>SUM(C31:C61,C9:C24)</f>
        <v>6366</v>
      </c>
      <c r="D62" s="2177">
        <f>SUM(B62:C62)</f>
        <v>16610</v>
      </c>
      <c r="E62" s="2177">
        <f t="shared" ref="E62:J62" si="30">SUM(E31:E61,E9:E24)</f>
        <v>4</v>
      </c>
      <c r="F62" s="2177">
        <f t="shared" si="30"/>
        <v>7</v>
      </c>
      <c r="G62" s="2177">
        <f t="shared" si="30"/>
        <v>11</v>
      </c>
      <c r="H62" s="2177">
        <f t="shared" si="30"/>
        <v>10248</v>
      </c>
      <c r="I62" s="2177">
        <f t="shared" si="30"/>
        <v>6373</v>
      </c>
      <c r="J62" s="2177">
        <f t="shared" si="30"/>
        <v>16621</v>
      </c>
      <c r="K62" s="2169" t="s">
        <v>1529</v>
      </c>
    </row>
    <row r="63" spans="1:11" ht="24" customHeight="1">
      <c r="A63" s="43" t="s">
        <v>51</v>
      </c>
      <c r="B63" s="546"/>
      <c r="C63" s="546"/>
      <c r="D63" s="546"/>
      <c r="E63" s="546"/>
      <c r="F63" s="546"/>
      <c r="G63" s="546"/>
      <c r="H63" s="546"/>
      <c r="I63" s="546"/>
      <c r="J63" s="546"/>
      <c r="K63" s="585" t="s">
        <v>742</v>
      </c>
    </row>
    <row r="64" spans="1:11" ht="20.25" customHeight="1">
      <c r="A64" s="383" t="s">
        <v>1466</v>
      </c>
      <c r="B64" s="407">
        <v>94</v>
      </c>
      <c r="C64" s="407">
        <v>38</v>
      </c>
      <c r="D64" s="407">
        <v>132</v>
      </c>
      <c r="E64" s="407">
        <v>0</v>
      </c>
      <c r="F64" s="407">
        <v>0</v>
      </c>
      <c r="G64" s="407">
        <f>SUM(E64:F64)</f>
        <v>0</v>
      </c>
      <c r="H64" s="407">
        <f>SUM(E64,B64)</f>
        <v>94</v>
      </c>
      <c r="I64" s="407">
        <f t="shared" ref="I64:J67" si="31">SUM(F64,C64)</f>
        <v>38</v>
      </c>
      <c r="J64" s="407">
        <f t="shared" si="31"/>
        <v>132</v>
      </c>
      <c r="K64" s="585" t="s">
        <v>1467</v>
      </c>
    </row>
    <row r="65" spans="1:11" ht="21" customHeight="1">
      <c r="A65" s="383" t="s">
        <v>1470</v>
      </c>
      <c r="B65" s="407">
        <v>285</v>
      </c>
      <c r="C65" s="407">
        <v>119</v>
      </c>
      <c r="D65" s="407">
        <v>404</v>
      </c>
      <c r="E65" s="407">
        <v>0</v>
      </c>
      <c r="F65" s="407">
        <v>0</v>
      </c>
      <c r="G65" s="407">
        <f t="shared" ref="G65:G87" si="32">SUM(E65:F65)</f>
        <v>0</v>
      </c>
      <c r="H65" s="407">
        <f t="shared" ref="H65:H67" si="33">SUM(E65,B65)</f>
        <v>285</v>
      </c>
      <c r="I65" s="407">
        <f t="shared" si="31"/>
        <v>119</v>
      </c>
      <c r="J65" s="407">
        <f t="shared" si="31"/>
        <v>404</v>
      </c>
      <c r="K65" s="585" t="s">
        <v>1471</v>
      </c>
    </row>
    <row r="66" spans="1:11" ht="24" customHeight="1">
      <c r="A66" s="383" t="s">
        <v>1530</v>
      </c>
      <c r="B66" s="407">
        <v>238</v>
      </c>
      <c r="C66" s="407">
        <v>135</v>
      </c>
      <c r="D66" s="407">
        <v>373</v>
      </c>
      <c r="E66" s="407">
        <v>0</v>
      </c>
      <c r="F66" s="407">
        <v>0</v>
      </c>
      <c r="G66" s="407">
        <f t="shared" si="32"/>
        <v>0</v>
      </c>
      <c r="H66" s="407">
        <f t="shared" si="33"/>
        <v>238</v>
      </c>
      <c r="I66" s="407">
        <f t="shared" si="31"/>
        <v>135</v>
      </c>
      <c r="J66" s="407">
        <f t="shared" si="31"/>
        <v>373</v>
      </c>
      <c r="K66" s="585" t="s">
        <v>1473</v>
      </c>
    </row>
    <row r="67" spans="1:11" ht="32.25" customHeight="1">
      <c r="A67" s="383" t="s">
        <v>1478</v>
      </c>
      <c r="B67" s="407">
        <v>152</v>
      </c>
      <c r="C67" s="407">
        <v>92</v>
      </c>
      <c r="D67" s="407">
        <v>244</v>
      </c>
      <c r="E67" s="407">
        <v>0</v>
      </c>
      <c r="F67" s="407">
        <v>0</v>
      </c>
      <c r="G67" s="407">
        <f t="shared" si="32"/>
        <v>0</v>
      </c>
      <c r="H67" s="407">
        <f t="shared" si="33"/>
        <v>152</v>
      </c>
      <c r="I67" s="407">
        <f t="shared" si="31"/>
        <v>92</v>
      </c>
      <c r="J67" s="407">
        <f t="shared" si="31"/>
        <v>244</v>
      </c>
      <c r="K67" s="1094" t="s">
        <v>1479</v>
      </c>
    </row>
    <row r="68" spans="1:11" ht="23.25" customHeight="1">
      <c r="A68" s="1955" t="s">
        <v>2043</v>
      </c>
      <c r="B68" s="407">
        <v>111</v>
      </c>
      <c r="C68" s="407">
        <v>18</v>
      </c>
      <c r="D68" s="407">
        <v>129</v>
      </c>
      <c r="E68" s="1963">
        <v>0</v>
      </c>
      <c r="F68" s="1963">
        <v>0</v>
      </c>
      <c r="G68" s="1963">
        <f t="shared" ref="G68" si="34">SUM(E68:F68)</f>
        <v>0</v>
      </c>
      <c r="H68" s="1963">
        <f t="shared" ref="H68" si="35">SUM(E68,B68)</f>
        <v>111</v>
      </c>
      <c r="I68" s="1963">
        <f t="shared" ref="I68" si="36">SUM(F68,C68)</f>
        <v>18</v>
      </c>
      <c r="J68" s="1963">
        <f t="shared" ref="J68" si="37">SUM(G68,D68)</f>
        <v>129</v>
      </c>
      <c r="K68" s="1512" t="s">
        <v>2331</v>
      </c>
    </row>
    <row r="69" spans="1:11" ht="24" customHeight="1">
      <c r="A69" s="383" t="s">
        <v>1474</v>
      </c>
      <c r="B69" s="407">
        <v>287</v>
      </c>
      <c r="C69" s="407">
        <v>93</v>
      </c>
      <c r="D69" s="407">
        <v>380</v>
      </c>
      <c r="E69" s="407">
        <v>0</v>
      </c>
      <c r="F69" s="407">
        <v>0</v>
      </c>
      <c r="G69" s="407">
        <f t="shared" si="32"/>
        <v>0</v>
      </c>
      <c r="H69" s="2654">
        <f t="shared" ref="H69:H72" si="38">SUM(E69,B69)</f>
        <v>287</v>
      </c>
      <c r="I69" s="2654">
        <f t="shared" ref="I69:I72" si="39">SUM(F69,C69)</f>
        <v>93</v>
      </c>
      <c r="J69" s="2654">
        <f t="shared" ref="J69:J72" si="40">SUM(G69,D69)</f>
        <v>380</v>
      </c>
      <c r="K69" s="585" t="s">
        <v>1475</v>
      </c>
    </row>
    <row r="70" spans="1:11" ht="24" customHeight="1">
      <c r="A70" s="383" t="s">
        <v>1476</v>
      </c>
      <c r="B70" s="407">
        <v>215</v>
      </c>
      <c r="C70" s="407">
        <v>44</v>
      </c>
      <c r="D70" s="407">
        <v>259</v>
      </c>
      <c r="E70" s="407">
        <v>0</v>
      </c>
      <c r="F70" s="407">
        <v>0</v>
      </c>
      <c r="G70" s="407">
        <f t="shared" si="32"/>
        <v>0</v>
      </c>
      <c r="H70" s="2654">
        <f t="shared" si="38"/>
        <v>215</v>
      </c>
      <c r="I70" s="2654">
        <f t="shared" si="39"/>
        <v>44</v>
      </c>
      <c r="J70" s="2654">
        <f t="shared" si="40"/>
        <v>259</v>
      </c>
      <c r="K70" s="585" t="s">
        <v>1477</v>
      </c>
    </row>
    <row r="71" spans="1:11" ht="24" customHeight="1">
      <c r="A71" s="383" t="s">
        <v>1480</v>
      </c>
      <c r="B71" s="407">
        <v>95</v>
      </c>
      <c r="C71" s="407">
        <v>14</v>
      </c>
      <c r="D71" s="407">
        <v>109</v>
      </c>
      <c r="E71" s="407">
        <v>0</v>
      </c>
      <c r="F71" s="407">
        <v>0</v>
      </c>
      <c r="G71" s="407">
        <f t="shared" si="32"/>
        <v>0</v>
      </c>
      <c r="H71" s="2654">
        <f t="shared" si="38"/>
        <v>95</v>
      </c>
      <c r="I71" s="2654">
        <f t="shared" si="39"/>
        <v>14</v>
      </c>
      <c r="J71" s="2654">
        <f t="shared" si="40"/>
        <v>109</v>
      </c>
      <c r="K71" s="585" t="s">
        <v>1481</v>
      </c>
    </row>
    <row r="72" spans="1:11" ht="24" customHeight="1">
      <c r="A72" s="383" t="s">
        <v>1531</v>
      </c>
      <c r="B72" s="407">
        <v>606</v>
      </c>
      <c r="C72" s="407">
        <v>166</v>
      </c>
      <c r="D72" s="407">
        <v>772</v>
      </c>
      <c r="E72" s="407">
        <v>0</v>
      </c>
      <c r="F72" s="407">
        <v>0</v>
      </c>
      <c r="G72" s="407">
        <f t="shared" si="32"/>
        <v>0</v>
      </c>
      <c r="H72" s="2654">
        <f t="shared" si="38"/>
        <v>606</v>
      </c>
      <c r="I72" s="2654">
        <f t="shared" si="39"/>
        <v>166</v>
      </c>
      <c r="J72" s="2654">
        <f t="shared" si="40"/>
        <v>772</v>
      </c>
      <c r="K72" s="585" t="s">
        <v>1485</v>
      </c>
    </row>
    <row r="73" spans="1:11" ht="18" customHeight="1" thickBot="1">
      <c r="A73" s="2442" t="s">
        <v>1486</v>
      </c>
      <c r="B73" s="160">
        <v>385</v>
      </c>
      <c r="C73" s="160">
        <v>151</v>
      </c>
      <c r="D73" s="160">
        <v>536</v>
      </c>
      <c r="E73" s="160">
        <v>0</v>
      </c>
      <c r="F73" s="160">
        <v>0</v>
      </c>
      <c r="G73" s="160">
        <f t="shared" si="32"/>
        <v>0</v>
      </c>
      <c r="H73" s="160">
        <f t="shared" ref="H73" si="41">SUM(E73,B73)</f>
        <v>385</v>
      </c>
      <c r="I73" s="160">
        <f t="shared" ref="I73" si="42">SUM(F73,C73)</f>
        <v>151</v>
      </c>
      <c r="J73" s="160">
        <f t="shared" ref="J73" si="43">SUM(G73,D73)</f>
        <v>536</v>
      </c>
      <c r="K73" s="2494" t="s">
        <v>1487</v>
      </c>
    </row>
    <row r="74" spans="1:11" ht="24" customHeight="1" thickTop="1">
      <c r="A74" s="2420"/>
      <c r="B74" s="2436"/>
      <c r="C74" s="2436"/>
      <c r="D74" s="2436"/>
      <c r="E74" s="2436"/>
      <c r="F74" s="2436"/>
      <c r="G74" s="2436"/>
      <c r="H74" s="2436"/>
      <c r="I74" s="2436"/>
      <c r="J74" s="2436"/>
      <c r="K74" s="2434"/>
    </row>
    <row r="75" spans="1:11" ht="24" customHeight="1">
      <c r="A75" s="2420"/>
      <c r="B75" s="2436"/>
      <c r="C75" s="2436"/>
      <c r="D75" s="2436"/>
      <c r="E75" s="2436"/>
      <c r="F75" s="2436"/>
      <c r="G75" s="2436"/>
      <c r="H75" s="2436"/>
      <c r="I75" s="2436"/>
      <c r="J75" s="2436"/>
      <c r="K75" s="2434"/>
    </row>
    <row r="76" spans="1:11" ht="24.75" customHeight="1" thickBot="1">
      <c r="A76" s="3576" t="s">
        <v>2311</v>
      </c>
      <c r="B76" s="3576"/>
      <c r="C76" s="3576"/>
      <c r="D76" s="3576"/>
      <c r="E76" s="3576"/>
      <c r="F76" s="3576"/>
      <c r="G76" s="3576"/>
      <c r="H76" s="3576"/>
      <c r="I76" s="3576"/>
      <c r="J76" s="3576"/>
      <c r="K76" s="476" t="s">
        <v>2312</v>
      </c>
    </row>
    <row r="77" spans="1:11" ht="24.75" customHeight="1" thickTop="1">
      <c r="A77" s="3048" t="s">
        <v>53</v>
      </c>
      <c r="B77" s="3048" t="s">
        <v>45</v>
      </c>
      <c r="C77" s="3048"/>
      <c r="D77" s="3048"/>
      <c r="E77" s="3048" t="s">
        <v>46</v>
      </c>
      <c r="F77" s="3048"/>
      <c r="G77" s="3048"/>
      <c r="H77" s="3048" t="s">
        <v>905</v>
      </c>
      <c r="I77" s="3048"/>
      <c r="J77" s="3048"/>
      <c r="K77" s="3153" t="s">
        <v>502</v>
      </c>
    </row>
    <row r="78" spans="1:11" ht="17.25" customHeight="1">
      <c r="A78" s="3049"/>
      <c r="B78" s="3049" t="s">
        <v>1673</v>
      </c>
      <c r="C78" s="3049"/>
      <c r="D78" s="3049"/>
      <c r="E78" s="3049" t="s">
        <v>463</v>
      </c>
      <c r="F78" s="3049"/>
      <c r="G78" s="3049"/>
      <c r="H78" s="3049" t="s">
        <v>464</v>
      </c>
      <c r="I78" s="3049"/>
      <c r="J78" s="3049"/>
      <c r="K78" s="3154"/>
    </row>
    <row r="79" spans="1:11" ht="14.25" customHeight="1">
      <c r="A79" s="3049"/>
      <c r="B79" s="1511" t="s">
        <v>931</v>
      </c>
      <c r="C79" s="1511" t="s">
        <v>1126</v>
      </c>
      <c r="D79" s="1511" t="s">
        <v>954</v>
      </c>
      <c r="E79" s="1511" t="s">
        <v>931</v>
      </c>
      <c r="F79" s="1511" t="s">
        <v>1126</v>
      </c>
      <c r="G79" s="1511" t="s">
        <v>954</v>
      </c>
      <c r="H79" s="1511" t="s">
        <v>931</v>
      </c>
      <c r="I79" s="1511" t="s">
        <v>1126</v>
      </c>
      <c r="J79" s="1511" t="s">
        <v>954</v>
      </c>
      <c r="K79" s="3154"/>
    </row>
    <row r="80" spans="1:11" ht="16.5" customHeight="1" thickBot="1">
      <c r="A80" s="3050"/>
      <c r="B80" s="1591" t="s">
        <v>934</v>
      </c>
      <c r="C80" s="1591" t="s">
        <v>935</v>
      </c>
      <c r="D80" s="1591" t="s">
        <v>936</v>
      </c>
      <c r="E80" s="1591" t="s">
        <v>934</v>
      </c>
      <c r="F80" s="1591" t="s">
        <v>935</v>
      </c>
      <c r="G80" s="1591" t="s">
        <v>936</v>
      </c>
      <c r="H80" s="1591" t="s">
        <v>934</v>
      </c>
      <c r="I80" s="1591" t="s">
        <v>935</v>
      </c>
      <c r="J80" s="1591" t="s">
        <v>936</v>
      </c>
      <c r="K80" s="3155"/>
    </row>
    <row r="81" spans="1:11" ht="24.75" customHeight="1">
      <c r="A81" s="383" t="s">
        <v>1488</v>
      </c>
      <c r="B81" s="407">
        <v>641</v>
      </c>
      <c r="C81" s="407">
        <v>250</v>
      </c>
      <c r="D81" s="407">
        <v>891</v>
      </c>
      <c r="E81" s="407">
        <v>0</v>
      </c>
      <c r="F81" s="407">
        <v>0</v>
      </c>
      <c r="G81" s="407">
        <f t="shared" si="32"/>
        <v>0</v>
      </c>
      <c r="H81" s="407">
        <f>SUM(B81,E81)</f>
        <v>641</v>
      </c>
      <c r="I81" s="2654">
        <f t="shared" ref="I81:J81" si="44">SUM(C81,F81)</f>
        <v>250</v>
      </c>
      <c r="J81" s="2654">
        <f t="shared" si="44"/>
        <v>891</v>
      </c>
      <c r="K81" s="585" t="s">
        <v>1489</v>
      </c>
    </row>
    <row r="82" spans="1:11" ht="24.75" customHeight="1">
      <c r="A82" s="383" t="s">
        <v>2368</v>
      </c>
      <c r="B82" s="407">
        <v>201</v>
      </c>
      <c r="C82" s="407">
        <v>51</v>
      </c>
      <c r="D82" s="407">
        <v>252</v>
      </c>
      <c r="E82" s="407">
        <v>0</v>
      </c>
      <c r="F82" s="407">
        <v>0</v>
      </c>
      <c r="G82" s="407">
        <f t="shared" si="32"/>
        <v>0</v>
      </c>
      <c r="H82" s="2654">
        <f t="shared" ref="H82:H98" si="45">SUM(B82,E82)</f>
        <v>201</v>
      </c>
      <c r="I82" s="2654">
        <f t="shared" ref="I82:I98" si="46">SUM(C82,F82)</f>
        <v>51</v>
      </c>
      <c r="J82" s="2654">
        <f t="shared" ref="J82:J98" si="47">SUM(D82,G82)</f>
        <v>252</v>
      </c>
      <c r="K82" s="585" t="s">
        <v>2369</v>
      </c>
    </row>
    <row r="83" spans="1:11" ht="24.75" customHeight="1">
      <c r="A83" s="383" t="s">
        <v>1490</v>
      </c>
      <c r="B83" s="407">
        <v>216</v>
      </c>
      <c r="C83" s="407">
        <v>87</v>
      </c>
      <c r="D83" s="407">
        <v>303</v>
      </c>
      <c r="E83" s="407">
        <v>0</v>
      </c>
      <c r="F83" s="407">
        <v>0</v>
      </c>
      <c r="G83" s="407">
        <f t="shared" si="32"/>
        <v>0</v>
      </c>
      <c r="H83" s="2654">
        <f t="shared" si="45"/>
        <v>216</v>
      </c>
      <c r="I83" s="2654">
        <f t="shared" si="46"/>
        <v>87</v>
      </c>
      <c r="J83" s="2654">
        <f t="shared" si="47"/>
        <v>303</v>
      </c>
      <c r="K83" s="585" t="s">
        <v>1491</v>
      </c>
    </row>
    <row r="84" spans="1:11" ht="24.75" customHeight="1">
      <c r="A84" s="383" t="s">
        <v>1492</v>
      </c>
      <c r="B84" s="407">
        <v>84</v>
      </c>
      <c r="C84" s="407">
        <v>40</v>
      </c>
      <c r="D84" s="407">
        <v>124</v>
      </c>
      <c r="E84" s="407">
        <v>0</v>
      </c>
      <c r="F84" s="407">
        <v>0</v>
      </c>
      <c r="G84" s="407">
        <f t="shared" si="32"/>
        <v>0</v>
      </c>
      <c r="H84" s="2654">
        <f t="shared" si="45"/>
        <v>84</v>
      </c>
      <c r="I84" s="2654">
        <f t="shared" si="46"/>
        <v>40</v>
      </c>
      <c r="J84" s="2654">
        <f t="shared" si="47"/>
        <v>124</v>
      </c>
      <c r="K84" s="585" t="s">
        <v>1493</v>
      </c>
    </row>
    <row r="85" spans="1:11" ht="24.75" customHeight="1">
      <c r="A85" s="383" t="s">
        <v>1494</v>
      </c>
      <c r="B85" s="383">
        <v>77</v>
      </c>
      <c r="C85" s="383">
        <v>26</v>
      </c>
      <c r="D85" s="407">
        <v>103</v>
      </c>
      <c r="E85" s="407">
        <v>0</v>
      </c>
      <c r="F85" s="407">
        <v>0</v>
      </c>
      <c r="G85" s="407">
        <f t="shared" si="32"/>
        <v>0</v>
      </c>
      <c r="H85" s="2654">
        <f t="shared" si="45"/>
        <v>77</v>
      </c>
      <c r="I85" s="2654">
        <f t="shared" si="46"/>
        <v>26</v>
      </c>
      <c r="J85" s="2654">
        <f t="shared" si="47"/>
        <v>103</v>
      </c>
      <c r="K85" s="585" t="s">
        <v>1495</v>
      </c>
    </row>
    <row r="86" spans="1:11" ht="24.75" customHeight="1">
      <c r="A86" s="383" t="s">
        <v>1500</v>
      </c>
      <c r="B86" s="407">
        <v>473</v>
      </c>
      <c r="C86" s="407">
        <v>81</v>
      </c>
      <c r="D86" s="407">
        <v>554</v>
      </c>
      <c r="E86" s="407">
        <v>0</v>
      </c>
      <c r="F86" s="407">
        <v>0</v>
      </c>
      <c r="G86" s="407">
        <f t="shared" si="32"/>
        <v>0</v>
      </c>
      <c r="H86" s="2654">
        <f t="shared" si="45"/>
        <v>473</v>
      </c>
      <c r="I86" s="2654">
        <f t="shared" si="46"/>
        <v>81</v>
      </c>
      <c r="J86" s="2654">
        <f t="shared" si="47"/>
        <v>554</v>
      </c>
      <c r="K86" s="659" t="s">
        <v>1501</v>
      </c>
    </row>
    <row r="87" spans="1:11" ht="24.75" customHeight="1">
      <c r="A87" s="399" t="s">
        <v>1532</v>
      </c>
      <c r="B87" s="1964">
        <v>1</v>
      </c>
      <c r="C87" s="1964">
        <v>0</v>
      </c>
      <c r="D87" s="1964">
        <v>1</v>
      </c>
      <c r="E87" s="407">
        <v>0</v>
      </c>
      <c r="F87" s="407">
        <v>0</v>
      </c>
      <c r="G87" s="407">
        <f t="shared" si="32"/>
        <v>0</v>
      </c>
      <c r="H87" s="2654">
        <f t="shared" si="45"/>
        <v>1</v>
      </c>
      <c r="I87" s="2654">
        <f t="shared" si="46"/>
        <v>0</v>
      </c>
      <c r="J87" s="2654">
        <f t="shared" si="47"/>
        <v>1</v>
      </c>
      <c r="K87" s="585" t="s">
        <v>1503</v>
      </c>
    </row>
    <row r="88" spans="1:11" ht="24.75" customHeight="1">
      <c r="A88" s="383" t="s">
        <v>1504</v>
      </c>
      <c r="B88" s="407">
        <v>129</v>
      </c>
      <c r="C88" s="407">
        <v>42</v>
      </c>
      <c r="D88" s="407">
        <v>171</v>
      </c>
      <c r="E88" s="407">
        <v>0</v>
      </c>
      <c r="F88" s="407">
        <v>0</v>
      </c>
      <c r="G88" s="407">
        <v>0</v>
      </c>
      <c r="H88" s="2654">
        <f t="shared" si="45"/>
        <v>129</v>
      </c>
      <c r="I88" s="2654">
        <f t="shared" si="46"/>
        <v>42</v>
      </c>
      <c r="J88" s="2654">
        <f t="shared" si="47"/>
        <v>171</v>
      </c>
      <c r="K88" s="659" t="s">
        <v>1505</v>
      </c>
    </row>
    <row r="89" spans="1:11" ht="24.75" customHeight="1">
      <c r="A89" s="383" t="s">
        <v>1508</v>
      </c>
      <c r="B89" s="407">
        <v>270</v>
      </c>
      <c r="C89" s="407">
        <v>32</v>
      </c>
      <c r="D89" s="407">
        <v>302</v>
      </c>
      <c r="E89" s="407">
        <v>0</v>
      </c>
      <c r="F89" s="407">
        <v>0</v>
      </c>
      <c r="G89" s="407">
        <v>0</v>
      </c>
      <c r="H89" s="2654">
        <f t="shared" si="45"/>
        <v>270</v>
      </c>
      <c r="I89" s="2654">
        <f t="shared" si="46"/>
        <v>32</v>
      </c>
      <c r="J89" s="2654">
        <f t="shared" si="47"/>
        <v>302</v>
      </c>
      <c r="K89" s="585" t="s">
        <v>1509</v>
      </c>
    </row>
    <row r="90" spans="1:11" ht="24.75" customHeight="1">
      <c r="A90" s="383" t="s">
        <v>1533</v>
      </c>
      <c r="B90" s="383">
        <v>210</v>
      </c>
      <c r="C90" s="383">
        <v>87</v>
      </c>
      <c r="D90" s="407">
        <v>297</v>
      </c>
      <c r="E90" s="407">
        <v>0</v>
      </c>
      <c r="F90" s="407">
        <v>0</v>
      </c>
      <c r="G90" s="407">
        <v>0</v>
      </c>
      <c r="H90" s="2654">
        <f t="shared" si="45"/>
        <v>210</v>
      </c>
      <c r="I90" s="2654">
        <f t="shared" si="46"/>
        <v>87</v>
      </c>
      <c r="J90" s="2654">
        <f t="shared" si="47"/>
        <v>297</v>
      </c>
      <c r="K90" s="585" t="s">
        <v>1534</v>
      </c>
    </row>
    <row r="91" spans="1:11" ht="24.75" customHeight="1">
      <c r="A91" s="383" t="s">
        <v>1510</v>
      </c>
      <c r="B91" s="1955">
        <v>808</v>
      </c>
      <c r="C91" s="1955">
        <v>278</v>
      </c>
      <c r="D91" s="1963">
        <v>1086</v>
      </c>
      <c r="E91" s="407">
        <v>0</v>
      </c>
      <c r="F91" s="407">
        <v>0</v>
      </c>
      <c r="G91" s="407">
        <v>0</v>
      </c>
      <c r="H91" s="2654">
        <f t="shared" si="45"/>
        <v>808</v>
      </c>
      <c r="I91" s="2654">
        <f t="shared" si="46"/>
        <v>278</v>
      </c>
      <c r="J91" s="2654">
        <f t="shared" si="47"/>
        <v>1086</v>
      </c>
      <c r="K91" s="585" t="s">
        <v>1511</v>
      </c>
    </row>
    <row r="92" spans="1:11" ht="24.75" customHeight="1">
      <c r="A92" s="383" t="s">
        <v>1512</v>
      </c>
      <c r="B92" s="383">
        <v>130</v>
      </c>
      <c r="C92" s="383">
        <v>64</v>
      </c>
      <c r="D92" s="407">
        <v>194</v>
      </c>
      <c r="E92" s="407">
        <v>0</v>
      </c>
      <c r="F92" s="407">
        <v>0</v>
      </c>
      <c r="G92" s="407">
        <v>0</v>
      </c>
      <c r="H92" s="2654">
        <f t="shared" si="45"/>
        <v>130</v>
      </c>
      <c r="I92" s="2654">
        <f t="shared" si="46"/>
        <v>64</v>
      </c>
      <c r="J92" s="2654">
        <f t="shared" si="47"/>
        <v>194</v>
      </c>
      <c r="K92" s="659" t="s">
        <v>1513</v>
      </c>
    </row>
    <row r="93" spans="1:11" ht="24.75" customHeight="1">
      <c r="A93" s="656" t="s">
        <v>1514</v>
      </c>
      <c r="B93" s="383">
        <v>362</v>
      </c>
      <c r="C93" s="383">
        <v>35</v>
      </c>
      <c r="D93" s="407">
        <v>397</v>
      </c>
      <c r="E93" s="407">
        <v>0</v>
      </c>
      <c r="F93" s="407">
        <v>0</v>
      </c>
      <c r="G93" s="407">
        <v>0</v>
      </c>
      <c r="H93" s="2654">
        <f t="shared" si="45"/>
        <v>362</v>
      </c>
      <c r="I93" s="2654">
        <f t="shared" si="46"/>
        <v>35</v>
      </c>
      <c r="J93" s="2654">
        <f t="shared" si="47"/>
        <v>397</v>
      </c>
      <c r="K93" s="659" t="s">
        <v>1515</v>
      </c>
    </row>
    <row r="94" spans="1:11" ht="24.75" customHeight="1">
      <c r="A94" s="656" t="s">
        <v>1516</v>
      </c>
      <c r="B94" s="383">
        <v>110</v>
      </c>
      <c r="C94" s="383">
        <v>33</v>
      </c>
      <c r="D94" s="407">
        <v>143</v>
      </c>
      <c r="E94" s="407">
        <v>0</v>
      </c>
      <c r="F94" s="407">
        <v>0</v>
      </c>
      <c r="G94" s="407">
        <v>0</v>
      </c>
      <c r="H94" s="2654">
        <f t="shared" si="45"/>
        <v>110</v>
      </c>
      <c r="I94" s="2654">
        <f t="shared" si="46"/>
        <v>33</v>
      </c>
      <c r="J94" s="2654">
        <f t="shared" si="47"/>
        <v>143</v>
      </c>
      <c r="K94" s="659" t="s">
        <v>1517</v>
      </c>
    </row>
    <row r="95" spans="1:11" ht="24.75" customHeight="1">
      <c r="A95" s="658" t="s">
        <v>1518</v>
      </c>
      <c r="B95" s="2268">
        <v>78</v>
      </c>
      <c r="C95" s="413">
        <v>37</v>
      </c>
      <c r="D95" s="46">
        <v>115</v>
      </c>
      <c r="E95" s="46">
        <v>0</v>
      </c>
      <c r="F95" s="46">
        <v>0</v>
      </c>
      <c r="G95" s="46">
        <v>0</v>
      </c>
      <c r="H95" s="2654">
        <f t="shared" si="45"/>
        <v>78</v>
      </c>
      <c r="I95" s="2654">
        <f t="shared" si="46"/>
        <v>37</v>
      </c>
      <c r="J95" s="2654">
        <f t="shared" si="47"/>
        <v>115</v>
      </c>
      <c r="K95" s="659" t="s">
        <v>1743</v>
      </c>
    </row>
    <row r="96" spans="1:11" ht="24.75" customHeight="1">
      <c r="A96" s="657" t="s">
        <v>1519</v>
      </c>
      <c r="B96" s="407">
        <v>604</v>
      </c>
      <c r="C96" s="407">
        <v>133</v>
      </c>
      <c r="D96" s="407">
        <v>737</v>
      </c>
      <c r="E96" s="407">
        <v>0</v>
      </c>
      <c r="F96" s="407">
        <v>0</v>
      </c>
      <c r="G96" s="407">
        <v>0</v>
      </c>
      <c r="H96" s="2654">
        <f t="shared" si="45"/>
        <v>604</v>
      </c>
      <c r="I96" s="2654">
        <f t="shared" si="46"/>
        <v>133</v>
      </c>
      <c r="J96" s="2654">
        <f t="shared" si="47"/>
        <v>737</v>
      </c>
      <c r="K96" s="659" t="s">
        <v>1520</v>
      </c>
    </row>
    <row r="97" spans="1:11" s="1" customFormat="1" ht="24.75" customHeight="1">
      <c r="A97" s="657" t="s">
        <v>1506</v>
      </c>
      <c r="B97" s="1963">
        <v>345</v>
      </c>
      <c r="C97" s="1963">
        <v>66</v>
      </c>
      <c r="D97" s="1963">
        <v>411</v>
      </c>
      <c r="E97" s="1963">
        <v>0</v>
      </c>
      <c r="F97" s="1963">
        <v>0</v>
      </c>
      <c r="G97" s="1963">
        <v>0</v>
      </c>
      <c r="H97" s="2654">
        <f t="shared" si="45"/>
        <v>345</v>
      </c>
      <c r="I97" s="2654">
        <f t="shared" si="46"/>
        <v>66</v>
      </c>
      <c r="J97" s="2654">
        <f t="shared" si="47"/>
        <v>411</v>
      </c>
      <c r="K97" s="2456" t="s">
        <v>1507</v>
      </c>
    </row>
    <row r="98" spans="1:11" ht="24.75" customHeight="1" thickBot="1">
      <c r="A98" s="2442" t="s">
        <v>1535</v>
      </c>
      <c r="B98" s="160">
        <v>123</v>
      </c>
      <c r="C98" s="160">
        <v>19</v>
      </c>
      <c r="D98" s="160">
        <v>142</v>
      </c>
      <c r="E98" s="160">
        <v>0</v>
      </c>
      <c r="F98" s="160">
        <v>0</v>
      </c>
      <c r="G98" s="160">
        <v>0</v>
      </c>
      <c r="H98" s="160">
        <f t="shared" si="45"/>
        <v>123</v>
      </c>
      <c r="I98" s="160">
        <f t="shared" si="46"/>
        <v>19</v>
      </c>
      <c r="J98" s="160">
        <f t="shared" si="47"/>
        <v>142</v>
      </c>
      <c r="K98" s="2494" t="s">
        <v>1536</v>
      </c>
    </row>
    <row r="99" spans="1:11" ht="24.75" customHeight="1" thickTop="1">
      <c r="A99" s="2420"/>
      <c r="B99" s="2436"/>
      <c r="C99" s="2436"/>
      <c r="D99" s="2436"/>
      <c r="E99" s="2436"/>
      <c r="F99" s="2436"/>
      <c r="G99" s="2436"/>
      <c r="H99" s="2436"/>
      <c r="I99" s="2436"/>
      <c r="J99" s="2436"/>
      <c r="K99" s="2434"/>
    </row>
    <row r="100" spans="1:11" ht="24.75" customHeight="1">
      <c r="A100" s="2420"/>
      <c r="B100" s="2436"/>
      <c r="C100" s="2436"/>
      <c r="D100" s="2436"/>
      <c r="E100" s="2436"/>
      <c r="F100" s="2436"/>
      <c r="G100" s="2436"/>
      <c r="H100" s="2436"/>
      <c r="I100" s="2436"/>
      <c r="J100" s="2436"/>
      <c r="K100" s="2434"/>
    </row>
    <row r="101" spans="1:11" ht="24.75" customHeight="1" thickBot="1">
      <c r="A101" s="3576" t="s">
        <v>2311</v>
      </c>
      <c r="B101" s="3576"/>
      <c r="C101" s="3576"/>
      <c r="D101" s="3576"/>
      <c r="E101" s="3576"/>
      <c r="F101" s="3576"/>
      <c r="G101" s="3576"/>
      <c r="H101" s="3576"/>
      <c r="I101" s="3576"/>
      <c r="J101" s="3576"/>
      <c r="K101" s="476" t="s">
        <v>2312</v>
      </c>
    </row>
    <row r="102" spans="1:11" ht="24.75" customHeight="1" thickTop="1">
      <c r="A102" s="3048" t="s">
        <v>53</v>
      </c>
      <c r="B102" s="3048" t="s">
        <v>45</v>
      </c>
      <c r="C102" s="3048"/>
      <c r="D102" s="3048"/>
      <c r="E102" s="3048" t="s">
        <v>46</v>
      </c>
      <c r="F102" s="3048"/>
      <c r="G102" s="3048"/>
      <c r="H102" s="3048" t="s">
        <v>905</v>
      </c>
      <c r="I102" s="3048"/>
      <c r="J102" s="3048"/>
      <c r="K102" s="3153" t="s">
        <v>502</v>
      </c>
    </row>
    <row r="103" spans="1:11" ht="24.75" customHeight="1">
      <c r="A103" s="3049"/>
      <c r="B103" s="3049" t="s">
        <v>1673</v>
      </c>
      <c r="C103" s="3049"/>
      <c r="D103" s="3049"/>
      <c r="E103" s="3049" t="s">
        <v>463</v>
      </c>
      <c r="F103" s="3049"/>
      <c r="G103" s="3049"/>
      <c r="H103" s="3049" t="s">
        <v>464</v>
      </c>
      <c r="I103" s="3049"/>
      <c r="J103" s="3049"/>
      <c r="K103" s="3154"/>
    </row>
    <row r="104" spans="1:11" ht="24.75" customHeight="1">
      <c r="A104" s="3049"/>
      <c r="B104" s="2211" t="s">
        <v>931</v>
      </c>
      <c r="C104" s="2211" t="s">
        <v>1126</v>
      </c>
      <c r="D104" s="2211" t="s">
        <v>954</v>
      </c>
      <c r="E104" s="2211" t="s">
        <v>931</v>
      </c>
      <c r="F104" s="2211" t="s">
        <v>1126</v>
      </c>
      <c r="G104" s="2211" t="s">
        <v>954</v>
      </c>
      <c r="H104" s="2211" t="s">
        <v>931</v>
      </c>
      <c r="I104" s="2211" t="s">
        <v>1126</v>
      </c>
      <c r="J104" s="2211" t="s">
        <v>954</v>
      </c>
      <c r="K104" s="3154"/>
    </row>
    <row r="105" spans="1:11" ht="24.75" customHeight="1" thickBot="1">
      <c r="A105" s="3050"/>
      <c r="B105" s="1591" t="s">
        <v>934</v>
      </c>
      <c r="C105" s="1591" t="s">
        <v>935</v>
      </c>
      <c r="D105" s="1591" t="s">
        <v>936</v>
      </c>
      <c r="E105" s="1591" t="s">
        <v>934</v>
      </c>
      <c r="F105" s="1591" t="s">
        <v>935</v>
      </c>
      <c r="G105" s="1591" t="s">
        <v>936</v>
      </c>
      <c r="H105" s="1591" t="s">
        <v>934</v>
      </c>
      <c r="I105" s="1591" t="s">
        <v>935</v>
      </c>
      <c r="J105" s="1591" t="s">
        <v>936</v>
      </c>
      <c r="K105" s="3155"/>
    </row>
    <row r="106" spans="1:11" ht="24.75" customHeight="1">
      <c r="A106" s="383" t="s">
        <v>1537</v>
      </c>
      <c r="B106" s="413">
        <v>43</v>
      </c>
      <c r="C106" s="413">
        <v>25</v>
      </c>
      <c r="D106" s="407">
        <v>68</v>
      </c>
      <c r="E106" s="407">
        <v>0</v>
      </c>
      <c r="F106" s="407">
        <v>0</v>
      </c>
      <c r="G106" s="407">
        <v>0</v>
      </c>
      <c r="H106" s="383">
        <f t="shared" ref="H106:J106" si="48">SUM(E106,B106)</f>
        <v>43</v>
      </c>
      <c r="I106" s="383">
        <f t="shared" si="48"/>
        <v>25</v>
      </c>
      <c r="J106" s="383">
        <f t="shared" si="48"/>
        <v>68</v>
      </c>
      <c r="K106" s="585" t="s">
        <v>1499</v>
      </c>
    </row>
    <row r="107" spans="1:11" ht="36" customHeight="1">
      <c r="A107" s="1955" t="s">
        <v>2044</v>
      </c>
      <c r="B107" s="1956">
        <v>94</v>
      </c>
      <c r="C107" s="1956">
        <v>52</v>
      </c>
      <c r="D107" s="1963">
        <v>146</v>
      </c>
      <c r="E107" s="1963">
        <v>0</v>
      </c>
      <c r="F107" s="1963">
        <v>0</v>
      </c>
      <c r="G107" s="1963">
        <v>0</v>
      </c>
      <c r="H107" s="1955">
        <f t="shared" ref="H107" si="49">SUM(E107,B107)</f>
        <v>94</v>
      </c>
      <c r="I107" s="1955">
        <f t="shared" ref="I107" si="50">SUM(F107,C107)</f>
        <v>52</v>
      </c>
      <c r="J107" s="1955">
        <f t="shared" ref="J107" si="51">SUM(G107,D107)</f>
        <v>146</v>
      </c>
      <c r="K107" s="1094" t="s">
        <v>2332</v>
      </c>
    </row>
    <row r="108" spans="1:11" ht="24.75" customHeight="1">
      <c r="A108" s="657" t="s">
        <v>1538</v>
      </c>
      <c r="B108" s="413">
        <v>139</v>
      </c>
      <c r="C108" s="413">
        <v>57</v>
      </c>
      <c r="D108" s="407">
        <v>196</v>
      </c>
      <c r="E108" s="407">
        <v>0</v>
      </c>
      <c r="F108" s="407">
        <v>0</v>
      </c>
      <c r="G108" s="407">
        <v>0</v>
      </c>
      <c r="H108" s="383">
        <f t="shared" ref="H108:H111" si="52">SUM(E108,B108)</f>
        <v>139</v>
      </c>
      <c r="I108" s="383">
        <f t="shared" ref="I108:J111" si="53">SUM(F108,C108)</f>
        <v>57</v>
      </c>
      <c r="J108" s="383">
        <f t="shared" si="53"/>
        <v>196</v>
      </c>
      <c r="K108" s="659" t="s">
        <v>1539</v>
      </c>
    </row>
    <row r="109" spans="1:11" ht="24.75" customHeight="1">
      <c r="A109" s="658" t="s">
        <v>1521</v>
      </c>
      <c r="B109" s="407">
        <v>174</v>
      </c>
      <c r="C109" s="407">
        <v>58</v>
      </c>
      <c r="D109" s="407">
        <v>232</v>
      </c>
      <c r="E109" s="407">
        <v>0</v>
      </c>
      <c r="F109" s="407">
        <v>0</v>
      </c>
      <c r="G109" s="407">
        <v>0</v>
      </c>
      <c r="H109" s="383">
        <f t="shared" si="52"/>
        <v>174</v>
      </c>
      <c r="I109" s="383">
        <f t="shared" si="53"/>
        <v>58</v>
      </c>
      <c r="J109" s="383">
        <f t="shared" si="53"/>
        <v>232</v>
      </c>
      <c r="K109" s="659" t="s">
        <v>1522</v>
      </c>
    </row>
    <row r="110" spans="1:11" ht="24.75" customHeight="1">
      <c r="A110" s="658" t="s">
        <v>2051</v>
      </c>
      <c r="B110" s="1963">
        <v>20</v>
      </c>
      <c r="C110" s="1963">
        <v>9</v>
      </c>
      <c r="D110" s="1963">
        <v>29</v>
      </c>
      <c r="E110" s="1963">
        <v>0</v>
      </c>
      <c r="F110" s="1963">
        <v>0</v>
      </c>
      <c r="G110" s="1963">
        <v>0</v>
      </c>
      <c r="H110" s="1955">
        <f t="shared" ref="H110" si="54">SUM(E110,B110)</f>
        <v>20</v>
      </c>
      <c r="I110" s="1955">
        <f t="shared" ref="I110" si="55">SUM(F110,C110)</f>
        <v>9</v>
      </c>
      <c r="J110" s="1955">
        <f t="shared" ref="J110" si="56">SUM(G110,D110)</f>
        <v>29</v>
      </c>
      <c r="K110" s="2197" t="s">
        <v>1524</v>
      </c>
    </row>
    <row r="111" spans="1:11" ht="24.75" customHeight="1">
      <c r="A111" s="658" t="s">
        <v>1527</v>
      </c>
      <c r="B111" s="2260">
        <v>49</v>
      </c>
      <c r="C111" s="407">
        <v>22</v>
      </c>
      <c r="D111" s="407">
        <v>71</v>
      </c>
      <c r="E111" s="407">
        <v>0</v>
      </c>
      <c r="F111" s="407">
        <v>0</v>
      </c>
      <c r="G111" s="407">
        <v>0</v>
      </c>
      <c r="H111" s="383">
        <f t="shared" si="52"/>
        <v>49</v>
      </c>
      <c r="I111" s="383">
        <f t="shared" si="53"/>
        <v>22</v>
      </c>
      <c r="J111" s="383">
        <f t="shared" si="53"/>
        <v>71</v>
      </c>
      <c r="K111" s="659" t="s">
        <v>1528</v>
      </c>
    </row>
    <row r="112" spans="1:11" ht="24.75" customHeight="1">
      <c r="A112" s="658" t="s">
        <v>2045</v>
      </c>
      <c r="B112" s="1963">
        <v>20</v>
      </c>
      <c r="C112" s="1963">
        <v>18</v>
      </c>
      <c r="D112" s="1963">
        <v>38</v>
      </c>
      <c r="E112" s="1963">
        <v>0</v>
      </c>
      <c r="F112" s="1963">
        <v>0</v>
      </c>
      <c r="G112" s="1963">
        <v>0</v>
      </c>
      <c r="H112" s="1955">
        <f t="shared" ref="H112" si="57">SUM(E112,B112)</f>
        <v>20</v>
      </c>
      <c r="I112" s="1955">
        <f t="shared" ref="I112" si="58">SUM(F112,C112)</f>
        <v>18</v>
      </c>
      <c r="J112" s="1955">
        <f t="shared" ref="J112" si="59">SUM(G112,D112)</f>
        <v>38</v>
      </c>
      <c r="K112" s="2286" t="s">
        <v>2333</v>
      </c>
    </row>
    <row r="113" spans="1:11" ht="24.75" customHeight="1">
      <c r="A113" s="658" t="s">
        <v>2052</v>
      </c>
      <c r="B113" s="1963">
        <v>166</v>
      </c>
      <c r="C113" s="1963">
        <v>39</v>
      </c>
      <c r="D113" s="1963">
        <v>205</v>
      </c>
      <c r="E113" s="1963">
        <v>0</v>
      </c>
      <c r="F113" s="1963">
        <v>0</v>
      </c>
      <c r="G113" s="1963">
        <v>0</v>
      </c>
      <c r="H113" s="1955">
        <f t="shared" ref="H113" si="60">SUM(E113,B113)</f>
        <v>166</v>
      </c>
      <c r="I113" s="1955">
        <f t="shared" ref="I113" si="61">SUM(F113,C113)</f>
        <v>39</v>
      </c>
      <c r="J113" s="1955">
        <f t="shared" ref="J113" si="62">SUM(G113,D113)</f>
        <v>205</v>
      </c>
      <c r="K113" s="2286" t="s">
        <v>2334</v>
      </c>
    </row>
    <row r="114" spans="1:11" ht="24.75" customHeight="1">
      <c r="A114" s="658" t="s">
        <v>2050</v>
      </c>
      <c r="B114" s="1963">
        <v>26</v>
      </c>
      <c r="C114" s="1963">
        <v>31</v>
      </c>
      <c r="D114" s="1963">
        <v>57</v>
      </c>
      <c r="E114" s="1963">
        <v>0</v>
      </c>
      <c r="F114" s="1963">
        <v>0</v>
      </c>
      <c r="G114" s="1963">
        <v>0</v>
      </c>
      <c r="H114" s="1955">
        <f t="shared" ref="H114:H115" si="63">SUM(E114,B114)</f>
        <v>26</v>
      </c>
      <c r="I114" s="1955">
        <f t="shared" ref="I114:I115" si="64">SUM(F114,C114)</f>
        <v>31</v>
      </c>
      <c r="J114" s="1955">
        <f t="shared" ref="J114:J115" si="65">SUM(G114,D114)</f>
        <v>57</v>
      </c>
      <c r="K114" s="2286" t="s">
        <v>2335</v>
      </c>
    </row>
    <row r="115" spans="1:11" ht="24.75" customHeight="1">
      <c r="A115" s="658" t="s">
        <v>2047</v>
      </c>
      <c r="B115" s="1963">
        <v>173</v>
      </c>
      <c r="C115" s="1963">
        <v>16</v>
      </c>
      <c r="D115" s="1963">
        <v>189</v>
      </c>
      <c r="E115" s="1963">
        <v>0</v>
      </c>
      <c r="F115" s="1963">
        <v>0</v>
      </c>
      <c r="G115" s="1963">
        <v>0</v>
      </c>
      <c r="H115" s="1955">
        <f t="shared" si="63"/>
        <v>173</v>
      </c>
      <c r="I115" s="1955">
        <f t="shared" si="64"/>
        <v>16</v>
      </c>
      <c r="J115" s="1955">
        <f t="shared" si="65"/>
        <v>189</v>
      </c>
      <c r="K115" s="2286" t="s">
        <v>2336</v>
      </c>
    </row>
    <row r="116" spans="1:11" ht="24.75" customHeight="1">
      <c r="A116" s="658" t="s">
        <v>2049</v>
      </c>
      <c r="B116" s="1963">
        <v>151</v>
      </c>
      <c r="C116" s="1963">
        <v>14</v>
      </c>
      <c r="D116" s="1963">
        <v>165</v>
      </c>
      <c r="E116" s="1963">
        <v>0</v>
      </c>
      <c r="F116" s="1963">
        <v>0</v>
      </c>
      <c r="G116" s="1963">
        <v>0</v>
      </c>
      <c r="H116" s="1963">
        <f t="shared" ref="H116" si="66">SUM(E116,B116)</f>
        <v>151</v>
      </c>
      <c r="I116" s="1963">
        <f t="shared" ref="I116" si="67">SUM(F116,C116)</f>
        <v>14</v>
      </c>
      <c r="J116" s="1963">
        <f t="shared" ref="J116" si="68">SUM(G116,D116)</f>
        <v>165</v>
      </c>
      <c r="K116" s="2286" t="s">
        <v>2337</v>
      </c>
    </row>
    <row r="117" spans="1:11" ht="24.75" customHeight="1" thickBot="1">
      <c r="A117" s="379" t="s">
        <v>52</v>
      </c>
      <c r="B117" s="662">
        <f t="shared" ref="B117:G117" si="69">SUM(B88:B116,B64:B87)</f>
        <v>8385</v>
      </c>
      <c r="C117" s="662">
        <f t="shared" si="69"/>
        <v>2572</v>
      </c>
      <c r="D117" s="662">
        <f t="shared" si="69"/>
        <v>10957</v>
      </c>
      <c r="E117" s="662">
        <f t="shared" si="69"/>
        <v>0</v>
      </c>
      <c r="F117" s="662">
        <f t="shared" si="69"/>
        <v>0</v>
      </c>
      <c r="G117" s="662">
        <f t="shared" si="69"/>
        <v>0</v>
      </c>
      <c r="H117" s="662">
        <f>SUM(B117,E117)</f>
        <v>8385</v>
      </c>
      <c r="I117" s="662">
        <f t="shared" ref="I117:J118" si="70">SUM(C117,F117)</f>
        <v>2572</v>
      </c>
      <c r="J117" s="662">
        <f t="shared" si="70"/>
        <v>10957</v>
      </c>
      <c r="K117" s="552" t="s">
        <v>1540</v>
      </c>
    </row>
    <row r="118" spans="1:11" ht="23.25" customHeight="1" thickBot="1">
      <c r="A118" s="2428" t="s">
        <v>1541</v>
      </c>
      <c r="B118" s="34">
        <f t="shared" ref="B118:G118" si="71">SUM(B117,B62)</f>
        <v>18629</v>
      </c>
      <c r="C118" s="34">
        <f t="shared" si="71"/>
        <v>8938</v>
      </c>
      <c r="D118" s="34">
        <f t="shared" si="71"/>
        <v>27567</v>
      </c>
      <c r="E118" s="34">
        <f t="shared" si="71"/>
        <v>4</v>
      </c>
      <c r="F118" s="34">
        <f t="shared" si="71"/>
        <v>7</v>
      </c>
      <c r="G118" s="34">
        <f t="shared" si="71"/>
        <v>11</v>
      </c>
      <c r="H118" s="34">
        <f>SUM(B118,E118)</f>
        <v>18633</v>
      </c>
      <c r="I118" s="34">
        <f t="shared" si="70"/>
        <v>8945</v>
      </c>
      <c r="J118" s="34">
        <f t="shared" si="70"/>
        <v>27578</v>
      </c>
      <c r="K118" s="2607" t="s">
        <v>1542</v>
      </c>
    </row>
    <row r="119" spans="1:11" ht="15.75" thickTop="1">
      <c r="A119" s="568"/>
      <c r="B119" s="663"/>
      <c r="C119" s="663"/>
      <c r="D119" s="663"/>
      <c r="E119" s="663"/>
      <c r="F119" s="663"/>
      <c r="G119" s="663"/>
      <c r="H119" s="663"/>
      <c r="I119" s="663"/>
      <c r="J119" s="663"/>
      <c r="K119" s="1153"/>
    </row>
    <row r="120" spans="1:11" ht="15.75">
      <c r="A120" s="4"/>
      <c r="B120" s="7"/>
      <c r="C120" s="7"/>
      <c r="D120" s="7"/>
      <c r="E120" s="7"/>
      <c r="F120" s="7"/>
      <c r="G120" s="7"/>
      <c r="H120" s="7"/>
      <c r="I120" s="7"/>
      <c r="J120" s="7"/>
      <c r="K120" s="1153"/>
    </row>
    <row r="121" spans="1:11" ht="15.75">
      <c r="A121" s="4"/>
      <c r="B121" s="7"/>
      <c r="C121" s="7"/>
      <c r="D121" s="7"/>
      <c r="E121" s="7"/>
      <c r="F121" s="7"/>
      <c r="G121" s="7"/>
      <c r="H121" s="7"/>
      <c r="I121" s="7"/>
      <c r="J121" s="7"/>
      <c r="K121" s="1153"/>
    </row>
    <row r="122" spans="1:11" ht="15.75">
      <c r="A122" s="4"/>
      <c r="B122" s="7"/>
      <c r="C122" s="7"/>
      <c r="D122" s="7"/>
      <c r="E122" s="7"/>
      <c r="F122" s="7"/>
      <c r="G122" s="7"/>
      <c r="H122" s="7"/>
      <c r="I122" s="7"/>
      <c r="J122" s="7"/>
      <c r="K122" s="1153"/>
    </row>
    <row r="123" spans="1:11" ht="15.75">
      <c r="A123" s="4"/>
      <c r="B123" s="7"/>
      <c r="C123" s="7"/>
      <c r="D123" s="7"/>
      <c r="E123" s="7"/>
      <c r="F123" s="7"/>
      <c r="G123" s="7"/>
      <c r="H123" s="7"/>
      <c r="I123" s="7"/>
      <c r="J123" s="7"/>
      <c r="K123" s="1153"/>
    </row>
    <row r="124" spans="1:11" ht="15.75">
      <c r="A124" s="4"/>
      <c r="B124" s="7"/>
      <c r="C124" s="7"/>
      <c r="D124" s="7"/>
      <c r="E124" s="7"/>
      <c r="F124" s="7"/>
      <c r="G124" s="7"/>
      <c r="H124" s="7"/>
      <c r="I124" s="7"/>
      <c r="J124" s="7"/>
      <c r="K124" s="1153"/>
    </row>
    <row r="125" spans="1:11" ht="15.75">
      <c r="A125" s="4"/>
      <c r="B125" s="7"/>
      <c r="C125" s="7"/>
      <c r="D125" s="7"/>
      <c r="E125" s="7"/>
      <c r="F125" s="7"/>
      <c r="G125" s="7"/>
      <c r="H125" s="7"/>
      <c r="I125" s="7"/>
      <c r="J125" s="7"/>
      <c r="K125" s="1153"/>
    </row>
    <row r="126" spans="1:11" ht="15.75">
      <c r="A126" s="4"/>
      <c r="B126" s="3"/>
      <c r="C126" s="3"/>
      <c r="D126" s="3"/>
      <c r="E126" s="3"/>
      <c r="F126" s="3"/>
      <c r="G126" s="3"/>
      <c r="H126" s="7"/>
      <c r="I126" s="7"/>
      <c r="J126" s="7"/>
      <c r="K126" s="1153"/>
    </row>
    <row r="127" spans="1:11" ht="15.75">
      <c r="A127" s="4"/>
      <c r="B127" s="3"/>
      <c r="C127" s="3"/>
      <c r="D127" s="3"/>
      <c r="E127" s="3"/>
      <c r="F127" s="3"/>
      <c r="G127" s="3"/>
      <c r="H127" s="7"/>
      <c r="I127" s="7"/>
      <c r="J127" s="7"/>
      <c r="K127" s="1153"/>
    </row>
    <row r="128" spans="1:11" ht="15.75">
      <c r="A128" s="4"/>
      <c r="B128" s="3"/>
      <c r="C128" s="3"/>
      <c r="D128" s="3"/>
      <c r="E128" s="3"/>
      <c r="F128" s="3"/>
      <c r="G128" s="3"/>
      <c r="H128" s="7"/>
      <c r="I128" s="7"/>
      <c r="J128" s="7"/>
      <c r="K128" s="1153"/>
    </row>
    <row r="129" spans="1:11" ht="15.75">
      <c r="A129" s="4"/>
      <c r="B129" s="3"/>
      <c r="C129" s="3"/>
      <c r="D129" s="3"/>
      <c r="E129" s="3"/>
      <c r="F129" s="3"/>
      <c r="G129" s="3"/>
      <c r="H129" s="7"/>
      <c r="I129" s="7"/>
      <c r="J129" s="7"/>
      <c r="K129" s="1153"/>
    </row>
    <row r="130" spans="1:11" ht="15.75">
      <c r="A130" s="4"/>
      <c r="B130" s="3"/>
      <c r="C130" s="3"/>
      <c r="D130" s="3"/>
      <c r="E130" s="3"/>
      <c r="F130" s="3"/>
      <c r="G130" s="3"/>
      <c r="H130" s="7"/>
      <c r="I130" s="7"/>
      <c r="J130" s="7"/>
      <c r="K130" s="1153"/>
    </row>
    <row r="131" spans="1:11" ht="15.75">
      <c r="A131" s="4"/>
      <c r="B131" s="3"/>
      <c r="C131" s="3"/>
      <c r="D131" s="3"/>
      <c r="E131" s="3"/>
      <c r="F131" s="3"/>
      <c r="G131" s="3"/>
      <c r="H131" s="7"/>
      <c r="I131" s="7"/>
      <c r="J131" s="7"/>
      <c r="K131" s="1153"/>
    </row>
    <row r="132" spans="1:11" ht="15.75">
      <c r="A132" s="4"/>
      <c r="B132" s="3"/>
      <c r="C132" s="3"/>
      <c r="D132" s="3"/>
      <c r="E132" s="3"/>
      <c r="F132" s="3"/>
      <c r="G132" s="3"/>
      <c r="H132" s="7"/>
      <c r="I132" s="7"/>
      <c r="J132" s="7"/>
      <c r="K132" s="1153"/>
    </row>
    <row r="133" spans="1:11" ht="15.75">
      <c r="A133" s="4"/>
      <c r="B133" s="3"/>
      <c r="C133" s="3"/>
      <c r="D133" s="3"/>
      <c r="E133" s="3"/>
      <c r="F133" s="3"/>
      <c r="G133" s="3"/>
      <c r="H133" s="7"/>
      <c r="I133" s="7"/>
      <c r="J133" s="7"/>
      <c r="K133" s="1153"/>
    </row>
    <row r="134" spans="1:11" ht="15.75">
      <c r="A134" s="4"/>
      <c r="B134" s="3"/>
      <c r="C134" s="3"/>
      <c r="D134" s="3"/>
      <c r="E134" s="3"/>
      <c r="F134" s="3"/>
      <c r="G134" s="3"/>
      <c r="H134" s="7"/>
      <c r="I134" s="7"/>
      <c r="J134" s="7"/>
      <c r="K134" s="1153"/>
    </row>
    <row r="135" spans="1:11" ht="15.75">
      <c r="A135" s="4"/>
      <c r="B135" s="3"/>
      <c r="C135" s="3"/>
      <c r="D135" s="3"/>
      <c r="E135" s="3"/>
      <c r="F135" s="3"/>
      <c r="G135" s="3"/>
      <c r="H135" s="7"/>
      <c r="I135" s="7"/>
      <c r="J135" s="7"/>
      <c r="K135" s="1153"/>
    </row>
    <row r="136" spans="1:11" ht="15.75">
      <c r="A136" s="4"/>
      <c r="B136" s="3"/>
      <c r="C136" s="3"/>
      <c r="D136" s="3"/>
      <c r="E136" s="3"/>
      <c r="F136" s="3"/>
      <c r="G136" s="3"/>
      <c r="H136" s="7"/>
      <c r="I136" s="7"/>
      <c r="J136" s="7"/>
      <c r="K136" s="1153"/>
    </row>
    <row r="137" spans="1:11" ht="15.75">
      <c r="A137" s="4"/>
      <c r="B137" s="3"/>
      <c r="C137" s="3"/>
      <c r="D137" s="3"/>
      <c r="E137" s="3"/>
      <c r="F137" s="3"/>
      <c r="G137" s="3"/>
      <c r="H137" s="7"/>
      <c r="I137" s="7"/>
      <c r="J137" s="7"/>
      <c r="K137" s="1153"/>
    </row>
    <row r="138" spans="1:11" ht="15.75">
      <c r="A138" s="4"/>
      <c r="B138" s="3"/>
      <c r="C138" s="3"/>
      <c r="D138" s="3"/>
      <c r="E138" s="3"/>
      <c r="F138" s="3"/>
      <c r="G138" s="3"/>
      <c r="H138" s="7"/>
      <c r="I138" s="7"/>
      <c r="J138" s="7"/>
      <c r="K138" s="1153"/>
    </row>
    <row r="139" spans="1:11" ht="15.75">
      <c r="A139" s="4"/>
      <c r="B139" s="3"/>
      <c r="C139" s="3"/>
      <c r="D139" s="3"/>
      <c r="E139" s="3"/>
      <c r="F139" s="3"/>
      <c r="G139" s="3"/>
      <c r="H139" s="7"/>
      <c r="I139" s="7"/>
      <c r="J139" s="7"/>
      <c r="K139" s="1153"/>
    </row>
    <row r="140" spans="1:11" ht="15.75">
      <c r="A140" s="4"/>
      <c r="B140" s="3"/>
      <c r="C140" s="3"/>
      <c r="D140" s="3"/>
      <c r="E140" s="3"/>
      <c r="F140" s="3"/>
      <c r="G140" s="3"/>
      <c r="H140" s="7"/>
      <c r="I140" s="7"/>
      <c r="J140" s="7"/>
      <c r="K140" s="1153"/>
    </row>
    <row r="141" spans="1:11" ht="15.75">
      <c r="A141" s="4"/>
      <c r="B141" s="3"/>
      <c r="C141" s="3"/>
      <c r="D141" s="3"/>
      <c r="E141" s="3"/>
      <c r="F141" s="3"/>
      <c r="G141" s="3"/>
      <c r="H141" s="7"/>
      <c r="I141" s="7"/>
      <c r="J141" s="7"/>
      <c r="K141" s="1153"/>
    </row>
    <row r="142" spans="1:11" ht="15.75">
      <c r="A142" s="4"/>
      <c r="B142" s="3"/>
      <c r="C142" s="3"/>
      <c r="D142" s="3"/>
      <c r="E142" s="3"/>
      <c r="F142" s="3"/>
      <c r="G142" s="3"/>
      <c r="H142" s="7"/>
      <c r="I142" s="7"/>
      <c r="J142" s="7"/>
      <c r="K142" s="1153"/>
    </row>
    <row r="143" spans="1:11" ht="15.75">
      <c r="A143" s="4"/>
      <c r="B143" s="3"/>
      <c r="C143" s="3"/>
      <c r="D143" s="3"/>
      <c r="E143" s="3"/>
      <c r="F143" s="3"/>
      <c r="G143" s="3"/>
      <c r="H143" s="7"/>
      <c r="I143" s="7"/>
      <c r="J143" s="7"/>
      <c r="K143" s="1153"/>
    </row>
    <row r="144" spans="1:11" ht="15.75">
      <c r="A144" s="4"/>
      <c r="B144" s="3"/>
      <c r="C144" s="3"/>
      <c r="D144" s="3"/>
      <c r="E144" s="3"/>
      <c r="F144" s="3"/>
      <c r="G144" s="3"/>
      <c r="H144" s="7"/>
      <c r="I144" s="7"/>
      <c r="J144" s="7"/>
      <c r="K144" s="1153"/>
    </row>
    <row r="145" spans="1:11" ht="15.75">
      <c r="A145" s="4"/>
      <c r="B145" s="3"/>
      <c r="C145" s="3"/>
      <c r="D145" s="3"/>
      <c r="E145" s="3"/>
      <c r="F145" s="3"/>
      <c r="G145" s="3"/>
      <c r="H145" s="7"/>
      <c r="I145" s="7"/>
      <c r="J145" s="7"/>
      <c r="K145" s="1153"/>
    </row>
    <row r="146" spans="1:11" ht="15.75">
      <c r="A146" s="4"/>
      <c r="B146" s="3"/>
      <c r="C146" s="3"/>
      <c r="D146" s="3"/>
      <c r="E146" s="3"/>
      <c r="F146" s="3"/>
      <c r="G146" s="3"/>
      <c r="H146" s="7"/>
      <c r="I146" s="7"/>
      <c r="J146" s="7"/>
      <c r="K146" s="1153"/>
    </row>
    <row r="147" spans="1:11" ht="15.75">
      <c r="A147" s="4"/>
      <c r="B147" s="3"/>
      <c r="C147" s="3"/>
      <c r="D147" s="3"/>
      <c r="E147" s="3"/>
      <c r="F147" s="3"/>
      <c r="G147" s="3"/>
      <c r="H147" s="7"/>
      <c r="I147" s="7"/>
      <c r="J147" s="7"/>
      <c r="K147" s="1153"/>
    </row>
    <row r="148" spans="1:11" ht="15.75">
      <c r="A148" s="4"/>
      <c r="B148" s="3"/>
      <c r="C148" s="3"/>
      <c r="D148" s="3"/>
      <c r="E148" s="3"/>
      <c r="F148" s="3"/>
      <c r="G148" s="3"/>
      <c r="H148" s="7"/>
      <c r="I148" s="7"/>
      <c r="J148" s="7"/>
      <c r="K148" s="1153"/>
    </row>
    <row r="149" spans="1:11" ht="15.75">
      <c r="A149" s="4"/>
      <c r="B149" s="3"/>
      <c r="C149" s="3"/>
      <c r="D149" s="3"/>
      <c r="E149" s="3"/>
      <c r="F149" s="3"/>
      <c r="G149" s="3"/>
      <c r="H149" s="7"/>
      <c r="I149" s="7"/>
      <c r="J149" s="7"/>
      <c r="K149" s="1153"/>
    </row>
    <row r="150" spans="1:11" ht="15.75">
      <c r="A150" s="4"/>
      <c r="B150" s="3"/>
      <c r="C150" s="3"/>
      <c r="D150" s="3"/>
      <c r="E150" s="3"/>
      <c r="F150" s="3"/>
      <c r="G150" s="3"/>
      <c r="H150" s="7"/>
      <c r="I150" s="7"/>
      <c r="J150" s="7"/>
      <c r="K150" s="1153"/>
    </row>
    <row r="151" spans="1:11" ht="15.75">
      <c r="A151" s="4"/>
      <c r="B151" s="3"/>
      <c r="C151" s="3"/>
      <c r="D151" s="3"/>
      <c r="E151" s="3"/>
      <c r="F151" s="3"/>
      <c r="G151" s="3"/>
      <c r="H151" s="7"/>
      <c r="I151" s="7"/>
      <c r="J151" s="7"/>
      <c r="K151" s="1153"/>
    </row>
    <row r="152" spans="1:11" ht="15.75">
      <c r="A152" s="4"/>
      <c r="B152" s="3"/>
      <c r="C152" s="3"/>
      <c r="D152" s="3"/>
      <c r="E152" s="3"/>
      <c r="F152" s="3"/>
      <c r="G152" s="3"/>
      <c r="H152" s="7"/>
      <c r="I152" s="7"/>
      <c r="J152" s="7"/>
      <c r="K152" s="1153"/>
    </row>
    <row r="153" spans="1:11" ht="15.75">
      <c r="A153" s="4"/>
      <c r="B153" s="3"/>
      <c r="C153" s="3"/>
      <c r="D153" s="3"/>
      <c r="E153" s="3"/>
      <c r="F153" s="3"/>
      <c r="G153" s="3"/>
      <c r="H153" s="7"/>
      <c r="I153" s="7"/>
      <c r="J153" s="7"/>
      <c r="K153" s="1153"/>
    </row>
    <row r="154" spans="1:11" ht="15.75">
      <c r="A154" s="4"/>
      <c r="B154" s="3"/>
      <c r="C154" s="3"/>
      <c r="D154" s="3"/>
      <c r="E154" s="3"/>
      <c r="F154" s="3"/>
      <c r="G154" s="3"/>
      <c r="H154" s="7"/>
      <c r="I154" s="7"/>
      <c r="J154" s="7"/>
      <c r="K154" s="1153"/>
    </row>
    <row r="155" spans="1:11" ht="15.75">
      <c r="A155" s="4"/>
      <c r="B155" s="3"/>
      <c r="C155" s="3"/>
      <c r="D155" s="3"/>
      <c r="E155" s="3"/>
      <c r="F155" s="3"/>
      <c r="G155" s="3"/>
      <c r="H155" s="7"/>
      <c r="I155" s="7"/>
      <c r="J155" s="7"/>
      <c r="K155" s="1153"/>
    </row>
    <row r="156" spans="1:11" ht="15.75">
      <c r="A156" s="4"/>
      <c r="B156" s="3"/>
      <c r="C156" s="3"/>
      <c r="D156" s="3"/>
      <c r="E156" s="3"/>
      <c r="F156" s="3"/>
      <c r="G156" s="3"/>
      <c r="H156" s="7"/>
      <c r="I156" s="7"/>
      <c r="J156" s="7"/>
      <c r="K156" s="1153"/>
    </row>
    <row r="157" spans="1:11" ht="15.75">
      <c r="A157" s="4"/>
      <c r="B157" s="3"/>
      <c r="C157" s="3"/>
      <c r="D157" s="3"/>
      <c r="E157" s="3"/>
      <c r="F157" s="3"/>
      <c r="G157" s="3"/>
      <c r="H157" s="7"/>
      <c r="I157" s="7"/>
      <c r="J157" s="7"/>
      <c r="K157" s="1153"/>
    </row>
    <row r="158" spans="1:11" ht="15.75">
      <c r="A158" s="4"/>
      <c r="B158" s="3"/>
      <c r="C158" s="3"/>
      <c r="D158" s="3"/>
      <c r="E158" s="3"/>
      <c r="F158" s="3"/>
      <c r="G158" s="3"/>
      <c r="H158" s="7"/>
      <c r="I158" s="7"/>
      <c r="J158" s="7"/>
      <c r="K158" s="1153"/>
    </row>
    <row r="159" spans="1:11" ht="15.75">
      <c r="A159" s="4"/>
      <c r="B159" s="3"/>
      <c r="C159" s="3"/>
      <c r="D159" s="3"/>
      <c r="E159" s="3"/>
      <c r="F159" s="3"/>
      <c r="G159" s="3"/>
      <c r="H159" s="7"/>
      <c r="I159" s="7"/>
      <c r="J159" s="7"/>
      <c r="K159" s="1153"/>
    </row>
    <row r="160" spans="1:11" ht="15.75">
      <c r="A160" s="4"/>
      <c r="B160" s="3"/>
      <c r="C160" s="3"/>
      <c r="D160" s="3"/>
      <c r="E160" s="3"/>
      <c r="F160" s="3"/>
      <c r="G160" s="3"/>
      <c r="H160" s="7"/>
      <c r="I160" s="7"/>
      <c r="J160" s="7"/>
      <c r="K160" s="1153"/>
    </row>
    <row r="161" spans="1:11" ht="15.75">
      <c r="A161" s="4"/>
      <c r="B161" s="3"/>
      <c r="C161" s="3"/>
      <c r="D161" s="3"/>
      <c r="E161" s="3"/>
      <c r="F161" s="3"/>
      <c r="G161" s="3"/>
      <c r="H161" s="7"/>
      <c r="I161" s="7"/>
      <c r="J161" s="7"/>
      <c r="K161" s="1153"/>
    </row>
    <row r="162" spans="1:11" ht="15.75">
      <c r="A162" s="4"/>
      <c r="B162" s="3"/>
      <c r="C162" s="3"/>
      <c r="D162" s="3"/>
      <c r="E162" s="3"/>
      <c r="F162" s="3"/>
      <c r="G162" s="3"/>
      <c r="H162" s="7"/>
      <c r="I162" s="7"/>
      <c r="J162" s="7"/>
      <c r="K162" s="1153"/>
    </row>
    <row r="163" spans="1:11" ht="15.75">
      <c r="A163" s="4"/>
      <c r="B163" s="3"/>
      <c r="C163" s="3"/>
      <c r="D163" s="3"/>
      <c r="E163" s="3"/>
      <c r="F163" s="3"/>
      <c r="G163" s="3"/>
      <c r="H163" s="7"/>
      <c r="I163" s="7"/>
      <c r="J163" s="7"/>
      <c r="K163" s="1153"/>
    </row>
    <row r="164" spans="1:11" ht="15.75">
      <c r="A164" s="4"/>
      <c r="B164" s="3"/>
      <c r="C164" s="3"/>
      <c r="D164" s="3"/>
      <c r="E164" s="3"/>
      <c r="F164" s="3"/>
      <c r="G164" s="3"/>
      <c r="H164" s="7"/>
      <c r="I164" s="7"/>
      <c r="J164" s="7"/>
      <c r="K164" s="1153"/>
    </row>
    <row r="165" spans="1:11" ht="15.75">
      <c r="A165" s="4"/>
      <c r="B165" s="3"/>
      <c r="C165" s="3"/>
      <c r="D165" s="3"/>
      <c r="E165" s="3"/>
      <c r="F165" s="3"/>
      <c r="G165" s="3"/>
      <c r="H165" s="7"/>
      <c r="I165" s="7"/>
      <c r="J165" s="7"/>
      <c r="K165" s="1153"/>
    </row>
    <row r="166" spans="1:11" ht="15.75">
      <c r="A166" s="4"/>
      <c r="B166" s="3"/>
      <c r="C166" s="3"/>
      <c r="D166" s="3"/>
      <c r="E166" s="3"/>
      <c r="F166" s="3"/>
      <c r="G166" s="3"/>
      <c r="H166" s="7"/>
      <c r="I166" s="7"/>
      <c r="J166" s="7"/>
      <c r="K166" s="1153"/>
    </row>
    <row r="167" spans="1:11" ht="15.75">
      <c r="A167" s="4"/>
      <c r="B167" s="3"/>
      <c r="C167" s="3"/>
      <c r="D167" s="3"/>
      <c r="E167" s="3"/>
      <c r="F167" s="3"/>
      <c r="G167" s="3"/>
      <c r="H167" s="7"/>
      <c r="I167" s="7"/>
      <c r="J167" s="7"/>
      <c r="K167" s="1153"/>
    </row>
    <row r="168" spans="1:11" ht="15.75">
      <c r="A168" s="4"/>
      <c r="B168" s="3"/>
      <c r="C168" s="3"/>
      <c r="D168" s="3"/>
      <c r="E168" s="3"/>
      <c r="F168" s="3"/>
      <c r="G168" s="3"/>
      <c r="H168" s="7"/>
      <c r="I168" s="7"/>
      <c r="J168" s="7"/>
      <c r="K168" s="1153"/>
    </row>
    <row r="169" spans="1:11" ht="15.75">
      <c r="A169" s="4"/>
      <c r="B169" s="3"/>
      <c r="C169" s="3"/>
      <c r="D169" s="3"/>
      <c r="E169" s="3"/>
      <c r="F169" s="3"/>
      <c r="G169" s="3"/>
      <c r="H169" s="7"/>
      <c r="I169" s="7"/>
      <c r="J169" s="7"/>
      <c r="K169" s="1153"/>
    </row>
    <row r="170" spans="1:11" ht="15.75">
      <c r="A170" s="4"/>
      <c r="B170" s="3"/>
      <c r="C170" s="3"/>
      <c r="D170" s="3"/>
      <c r="E170" s="3"/>
      <c r="F170" s="3"/>
      <c r="G170" s="3"/>
      <c r="H170" s="7"/>
      <c r="I170" s="7"/>
      <c r="J170" s="7"/>
      <c r="K170" s="1153"/>
    </row>
    <row r="171" spans="1:11" ht="15.75">
      <c r="A171" s="4"/>
      <c r="B171" s="3"/>
      <c r="C171" s="3"/>
      <c r="D171" s="3"/>
      <c r="E171" s="3"/>
      <c r="F171" s="3"/>
      <c r="G171" s="3"/>
      <c r="H171" s="7"/>
      <c r="I171" s="7"/>
      <c r="J171" s="7"/>
      <c r="K171" s="1153"/>
    </row>
    <row r="172" spans="1:11" ht="15.75">
      <c r="A172" s="4"/>
      <c r="B172" s="3"/>
      <c r="C172" s="3"/>
      <c r="D172" s="3"/>
      <c r="E172" s="3"/>
      <c r="F172" s="3"/>
      <c r="G172" s="3"/>
      <c r="H172" s="7"/>
      <c r="I172" s="7"/>
      <c r="J172" s="7"/>
      <c r="K172" s="1153"/>
    </row>
    <row r="173" spans="1:11" ht="15.75">
      <c r="A173" s="4"/>
      <c r="B173" s="3"/>
      <c r="C173" s="3"/>
      <c r="D173" s="3"/>
      <c r="E173" s="3"/>
      <c r="F173" s="3"/>
      <c r="G173" s="3"/>
      <c r="H173" s="7"/>
      <c r="I173" s="7"/>
      <c r="J173" s="7"/>
      <c r="K173" s="1153"/>
    </row>
    <row r="174" spans="1:11" ht="15.75">
      <c r="A174" s="4"/>
      <c r="B174" s="3"/>
      <c r="C174" s="3"/>
      <c r="D174" s="3"/>
      <c r="E174" s="3"/>
      <c r="F174" s="3"/>
      <c r="G174" s="3"/>
      <c r="H174" s="7"/>
      <c r="I174" s="7"/>
      <c r="J174" s="7"/>
      <c r="K174" s="1153"/>
    </row>
    <row r="175" spans="1:11" ht="15.75">
      <c r="A175" s="4"/>
      <c r="B175" s="3"/>
      <c r="C175" s="3"/>
      <c r="D175" s="3"/>
      <c r="E175" s="3"/>
      <c r="F175" s="3"/>
      <c r="G175" s="3"/>
      <c r="H175" s="7"/>
      <c r="I175" s="7"/>
      <c r="J175" s="7"/>
      <c r="K175" s="1153"/>
    </row>
    <row r="176" spans="1:11" ht="15.75">
      <c r="A176" s="4"/>
      <c r="B176" s="3"/>
      <c r="C176" s="3"/>
      <c r="D176" s="3"/>
      <c r="E176" s="3"/>
      <c r="F176" s="3"/>
      <c r="G176" s="3"/>
      <c r="H176" s="7"/>
      <c r="I176" s="7"/>
      <c r="J176" s="7"/>
      <c r="K176" s="1153"/>
    </row>
    <row r="177" spans="1:11" ht="15.75">
      <c r="A177" s="4"/>
      <c r="B177" s="3"/>
      <c r="C177" s="3"/>
      <c r="D177" s="3"/>
      <c r="E177" s="3"/>
      <c r="F177" s="3"/>
      <c r="G177" s="3"/>
      <c r="H177" s="7"/>
      <c r="I177" s="7"/>
      <c r="J177" s="7"/>
      <c r="K177" s="1153"/>
    </row>
    <row r="178" spans="1:11" ht="15.75">
      <c r="A178" s="4"/>
      <c r="B178" s="3"/>
      <c r="C178" s="3"/>
      <c r="D178" s="3"/>
      <c r="E178" s="3"/>
      <c r="F178" s="3"/>
      <c r="G178" s="3"/>
      <c r="H178" s="7"/>
      <c r="I178" s="7"/>
      <c r="J178" s="7"/>
      <c r="K178" s="1153"/>
    </row>
    <row r="179" spans="1:11" ht="15.75">
      <c r="A179" s="4"/>
      <c r="B179" s="3"/>
      <c r="C179" s="3"/>
      <c r="D179" s="3"/>
      <c r="E179" s="3"/>
      <c r="F179" s="3"/>
      <c r="G179" s="3"/>
      <c r="H179" s="7"/>
      <c r="I179" s="7"/>
      <c r="J179" s="7"/>
      <c r="K179" s="1153"/>
    </row>
    <row r="180" spans="1:11" ht="15.75">
      <c r="A180" s="4"/>
      <c r="B180" s="3"/>
      <c r="C180" s="3"/>
      <c r="D180" s="3"/>
      <c r="E180" s="3"/>
      <c r="F180" s="3"/>
      <c r="G180" s="3"/>
      <c r="H180" s="7"/>
      <c r="I180" s="7"/>
      <c r="J180" s="7"/>
      <c r="K180" s="1153"/>
    </row>
    <row r="181" spans="1:11" ht="15.75">
      <c r="A181" s="4"/>
      <c r="B181" s="3"/>
      <c r="C181" s="3"/>
      <c r="D181" s="3"/>
      <c r="E181" s="3"/>
      <c r="F181" s="3"/>
      <c r="G181" s="3"/>
      <c r="H181" s="7"/>
      <c r="I181" s="7"/>
      <c r="J181" s="7"/>
      <c r="K181" s="1153"/>
    </row>
    <row r="182" spans="1:11" ht="15.75">
      <c r="A182" s="4"/>
      <c r="H182" s="602"/>
      <c r="I182" s="602"/>
      <c r="J182" s="602"/>
      <c r="K182" s="1153"/>
    </row>
    <row r="183" spans="1:11" ht="15.75">
      <c r="A183" s="4"/>
      <c r="H183" s="602"/>
      <c r="I183" s="602"/>
      <c r="J183" s="602"/>
      <c r="K183" s="1153"/>
    </row>
    <row r="184" spans="1:11" ht="15.75">
      <c r="A184" s="4"/>
      <c r="H184" s="602"/>
      <c r="I184" s="602"/>
      <c r="J184" s="602"/>
      <c r="K184" s="1153"/>
    </row>
    <row r="185" spans="1:11" ht="15.75">
      <c r="A185" s="4"/>
      <c r="H185" s="602"/>
      <c r="I185" s="602"/>
      <c r="J185" s="602"/>
      <c r="K185" s="1153"/>
    </row>
    <row r="186" spans="1:11" ht="15.75">
      <c r="A186" s="4"/>
      <c r="H186" s="602"/>
      <c r="I186" s="602"/>
      <c r="J186" s="602"/>
      <c r="K186" s="1153"/>
    </row>
    <row r="187" spans="1:11" ht="15.75">
      <c r="A187" s="4"/>
      <c r="H187" s="602"/>
      <c r="I187" s="602"/>
      <c r="J187" s="602"/>
      <c r="K187" s="1153"/>
    </row>
    <row r="188" spans="1:11" ht="15.75">
      <c r="A188" s="4"/>
      <c r="H188" s="602"/>
      <c r="I188" s="602"/>
      <c r="J188" s="602"/>
      <c r="K188" s="1153"/>
    </row>
    <row r="189" spans="1:11" ht="15.75">
      <c r="A189" s="4"/>
      <c r="H189" s="602"/>
      <c r="I189" s="602"/>
      <c r="J189" s="602"/>
      <c r="K189" s="1153"/>
    </row>
    <row r="190" spans="1:11" ht="15.75">
      <c r="A190" s="4"/>
      <c r="H190" s="602"/>
      <c r="I190" s="602"/>
      <c r="J190" s="602"/>
      <c r="K190" s="1153"/>
    </row>
    <row r="191" spans="1:11" ht="15.75">
      <c r="A191" s="4"/>
      <c r="H191" s="602"/>
      <c r="I191" s="602"/>
      <c r="J191" s="602"/>
      <c r="K191" s="1153"/>
    </row>
    <row r="192" spans="1:11" ht="15.75">
      <c r="A192" s="4"/>
      <c r="H192" s="602"/>
      <c r="I192" s="602"/>
      <c r="J192" s="602"/>
      <c r="K192" s="1153"/>
    </row>
    <row r="193" spans="1:11" ht="15.75">
      <c r="A193" s="4"/>
      <c r="H193" s="602"/>
      <c r="I193" s="602"/>
      <c r="J193" s="602"/>
      <c r="K193" s="1153"/>
    </row>
    <row r="194" spans="1:11" ht="15.75">
      <c r="A194" s="4"/>
      <c r="H194" s="602"/>
      <c r="I194" s="602"/>
      <c r="J194" s="602"/>
      <c r="K194" s="1153"/>
    </row>
    <row r="195" spans="1:11" ht="15.75">
      <c r="A195" s="4"/>
      <c r="H195" s="602"/>
      <c r="I195" s="602"/>
      <c r="J195" s="602"/>
      <c r="K195" s="1153"/>
    </row>
    <row r="196" spans="1:11" ht="15.75">
      <c r="A196" s="4"/>
      <c r="H196" s="602"/>
      <c r="I196" s="602"/>
      <c r="J196" s="602"/>
      <c r="K196" s="1153"/>
    </row>
    <row r="197" spans="1:11" ht="15.75">
      <c r="A197" s="4"/>
      <c r="H197" s="602"/>
      <c r="I197" s="602"/>
      <c r="J197" s="602"/>
      <c r="K197" s="1153"/>
    </row>
    <row r="198" spans="1:11" ht="15.75">
      <c r="A198" s="4"/>
      <c r="H198" s="602"/>
      <c r="I198" s="602"/>
      <c r="J198" s="602"/>
      <c r="K198" s="1153"/>
    </row>
    <row r="199" spans="1:11" ht="15.75">
      <c r="A199" s="4"/>
      <c r="H199" s="602"/>
      <c r="I199" s="602"/>
      <c r="J199" s="602"/>
      <c r="K199" s="1153"/>
    </row>
    <row r="200" spans="1:11" ht="15.75">
      <c r="A200" s="4"/>
      <c r="H200" s="602"/>
      <c r="I200" s="602"/>
      <c r="J200" s="602"/>
      <c r="K200" s="1153"/>
    </row>
    <row r="201" spans="1:11" ht="15.75">
      <c r="A201" s="4"/>
      <c r="H201" s="602"/>
      <c r="I201" s="602"/>
      <c r="J201" s="602"/>
      <c r="K201" s="1153"/>
    </row>
    <row r="202" spans="1:11" ht="15.75">
      <c r="A202" s="4"/>
      <c r="H202" s="602"/>
      <c r="I202" s="602"/>
      <c r="J202" s="602"/>
      <c r="K202" s="1153"/>
    </row>
    <row r="203" spans="1:11" ht="15.75">
      <c r="A203" s="4"/>
      <c r="H203" s="602"/>
      <c r="I203" s="602"/>
      <c r="J203" s="602"/>
      <c r="K203" s="1153"/>
    </row>
    <row r="204" spans="1:11" ht="15.75">
      <c r="A204" s="4"/>
      <c r="H204" s="602"/>
      <c r="I204" s="602"/>
      <c r="J204" s="602"/>
      <c r="K204" s="1153"/>
    </row>
    <row r="205" spans="1:11" ht="15.75">
      <c r="A205" s="4"/>
      <c r="H205" s="602"/>
      <c r="I205" s="602"/>
      <c r="J205" s="602"/>
      <c r="K205" s="1153"/>
    </row>
    <row r="206" spans="1:11" ht="15.75">
      <c r="A206" s="4"/>
      <c r="H206" s="602"/>
      <c r="I206" s="602"/>
      <c r="J206" s="602"/>
      <c r="K206" s="1153"/>
    </row>
    <row r="207" spans="1:11" ht="15.75">
      <c r="A207" s="4"/>
      <c r="H207" s="602"/>
      <c r="I207" s="602"/>
      <c r="J207" s="602"/>
      <c r="K207" s="1153"/>
    </row>
    <row r="208" spans="1:11" ht="15.75">
      <c r="A208" s="4"/>
      <c r="H208" s="602"/>
      <c r="I208" s="602"/>
      <c r="J208" s="602"/>
      <c r="K208" s="1153"/>
    </row>
    <row r="209" spans="1:11" ht="15.75">
      <c r="A209" s="4"/>
      <c r="H209" s="602"/>
      <c r="I209" s="602"/>
      <c r="J209" s="602"/>
      <c r="K209" s="1153"/>
    </row>
    <row r="210" spans="1:11" ht="15.75">
      <c r="A210" s="4"/>
      <c r="H210" s="602"/>
      <c r="I210" s="602"/>
      <c r="J210" s="602"/>
      <c r="K210" s="1153"/>
    </row>
    <row r="211" spans="1:11" ht="15.75">
      <c r="A211" s="4"/>
      <c r="H211" s="602"/>
      <c r="I211" s="602"/>
      <c r="J211" s="602"/>
      <c r="K211" s="1153"/>
    </row>
    <row r="212" spans="1:11" ht="15.75">
      <c r="A212" s="4"/>
      <c r="H212" s="602"/>
      <c r="I212" s="602"/>
      <c r="J212" s="602"/>
      <c r="K212" s="1153"/>
    </row>
    <row r="213" spans="1:11" ht="15.75">
      <c r="A213" s="4"/>
      <c r="H213" s="602"/>
      <c r="I213" s="602"/>
      <c r="J213" s="602"/>
      <c r="K213" s="1153"/>
    </row>
    <row r="214" spans="1:11" ht="15.75">
      <c r="A214" s="4"/>
      <c r="H214" s="602"/>
      <c r="I214" s="602"/>
      <c r="J214" s="602"/>
      <c r="K214" s="1153"/>
    </row>
    <row r="215" spans="1:11" ht="15.75">
      <c r="A215" s="4"/>
      <c r="H215" s="602"/>
      <c r="I215" s="602"/>
      <c r="J215" s="602"/>
      <c r="K215" s="1153"/>
    </row>
    <row r="216" spans="1:11" ht="15.75">
      <c r="A216" s="4"/>
      <c r="H216" s="602"/>
      <c r="I216" s="602"/>
      <c r="J216" s="602"/>
      <c r="K216" s="1153"/>
    </row>
    <row r="217" spans="1:11" ht="15.75">
      <c r="A217" s="4"/>
      <c r="H217" s="602"/>
      <c r="I217" s="602"/>
      <c r="J217" s="602"/>
      <c r="K217" s="1153"/>
    </row>
    <row r="218" spans="1:11" ht="15.75">
      <c r="A218" s="4"/>
      <c r="H218" s="602"/>
      <c r="I218" s="602"/>
      <c r="J218" s="602"/>
      <c r="K218" s="1153"/>
    </row>
    <row r="219" spans="1:11" ht="15.75">
      <c r="A219" s="4"/>
      <c r="H219" s="602"/>
      <c r="I219" s="602"/>
      <c r="J219" s="602"/>
      <c r="K219" s="1153"/>
    </row>
    <row r="220" spans="1:11" ht="15.75">
      <c r="A220" s="4"/>
      <c r="H220" s="602"/>
      <c r="I220" s="602"/>
      <c r="J220" s="602"/>
      <c r="K220" s="1153"/>
    </row>
    <row r="221" spans="1:11" ht="15.75">
      <c r="A221" s="4"/>
      <c r="H221" s="602"/>
      <c r="I221" s="602"/>
      <c r="J221" s="602"/>
      <c r="K221" s="1153"/>
    </row>
    <row r="222" spans="1:11" ht="15.75">
      <c r="A222" s="4"/>
      <c r="H222" s="602"/>
      <c r="I222" s="602"/>
      <c r="J222" s="602"/>
      <c r="K222" s="1153"/>
    </row>
    <row r="223" spans="1:11" ht="15.75">
      <c r="A223" s="4"/>
      <c r="H223" s="602"/>
      <c r="I223" s="602"/>
      <c r="J223" s="602"/>
      <c r="K223" s="1153"/>
    </row>
    <row r="224" spans="1:11" ht="15.75">
      <c r="A224" s="4"/>
      <c r="H224" s="602"/>
      <c r="I224" s="602"/>
      <c r="J224" s="602"/>
      <c r="K224" s="1153"/>
    </row>
    <row r="225" spans="1:11" ht="15.75">
      <c r="A225" s="4"/>
      <c r="H225" s="602"/>
      <c r="I225" s="602"/>
      <c r="J225" s="602"/>
      <c r="K225" s="1153"/>
    </row>
    <row r="226" spans="1:11" ht="15.75">
      <c r="A226" s="4"/>
      <c r="H226" s="602"/>
      <c r="I226" s="602"/>
      <c r="J226" s="602"/>
      <c r="K226" s="1153"/>
    </row>
    <row r="227" spans="1:11" ht="15.75">
      <c r="A227" s="4"/>
      <c r="H227" s="602"/>
      <c r="I227" s="602"/>
      <c r="J227" s="602"/>
      <c r="K227" s="1153"/>
    </row>
    <row r="228" spans="1:11" ht="15.75">
      <c r="A228" s="4"/>
      <c r="H228" s="602"/>
      <c r="I228" s="602"/>
      <c r="J228" s="602"/>
      <c r="K228" s="1153"/>
    </row>
    <row r="229" spans="1:11" ht="15.75">
      <c r="A229" s="4"/>
      <c r="H229" s="602"/>
      <c r="I229" s="602"/>
      <c r="J229" s="602"/>
      <c r="K229" s="1153"/>
    </row>
    <row r="230" spans="1:11" ht="15.75">
      <c r="A230" s="4"/>
      <c r="H230" s="602"/>
      <c r="I230" s="602"/>
      <c r="J230" s="602"/>
      <c r="K230" s="1153"/>
    </row>
    <row r="231" spans="1:11" ht="15.75">
      <c r="A231" s="4"/>
      <c r="H231" s="602"/>
      <c r="I231" s="602"/>
      <c r="J231" s="602"/>
      <c r="K231" s="1153"/>
    </row>
    <row r="232" spans="1:11" ht="15.75">
      <c r="A232" s="4"/>
      <c r="H232" s="602"/>
      <c r="I232" s="602"/>
      <c r="J232" s="602"/>
      <c r="K232" s="1153"/>
    </row>
    <row r="233" spans="1:11" ht="15.75">
      <c r="A233" s="4"/>
      <c r="H233" s="602"/>
      <c r="I233" s="602"/>
      <c r="J233" s="602"/>
      <c r="K233" s="1153"/>
    </row>
    <row r="234" spans="1:11" ht="15.75">
      <c r="A234" s="4"/>
      <c r="H234" s="602"/>
      <c r="I234" s="602"/>
      <c r="J234" s="602"/>
      <c r="K234" s="1153"/>
    </row>
    <row r="235" spans="1:11" ht="15.75">
      <c r="A235" s="4"/>
      <c r="H235" s="602"/>
      <c r="I235" s="602"/>
      <c r="J235" s="602"/>
      <c r="K235" s="1153"/>
    </row>
    <row r="236" spans="1:11" ht="15.75">
      <c r="A236" s="4"/>
      <c r="H236" s="602"/>
      <c r="I236" s="602"/>
      <c r="J236" s="602"/>
      <c r="K236" s="1153"/>
    </row>
    <row r="237" spans="1:11" ht="15.75">
      <c r="A237" s="4"/>
      <c r="H237" s="602"/>
      <c r="I237" s="602"/>
      <c r="J237" s="602"/>
    </row>
    <row r="238" spans="1:11" ht="15.75">
      <c r="A238" s="4"/>
      <c r="H238" s="602"/>
      <c r="I238" s="602"/>
      <c r="J238" s="602"/>
    </row>
    <row r="239" spans="1:11" ht="15.75">
      <c r="A239" s="4"/>
      <c r="H239" s="602"/>
      <c r="I239" s="602"/>
      <c r="J239" s="602"/>
    </row>
    <row r="240" spans="1:11" ht="15.75">
      <c r="A240" s="4"/>
      <c r="H240" s="602"/>
      <c r="I240" s="602"/>
      <c r="J240" s="602"/>
    </row>
    <row r="241" spans="1:10" ht="15.75">
      <c r="A241" s="4"/>
      <c r="H241" s="602"/>
      <c r="I241" s="602"/>
      <c r="J241" s="602"/>
    </row>
    <row r="242" spans="1:10" ht="15.75">
      <c r="A242" s="4"/>
      <c r="H242" s="602"/>
      <c r="I242" s="602"/>
      <c r="J242" s="602"/>
    </row>
    <row r="243" spans="1:10" ht="15.75">
      <c r="A243" s="4"/>
      <c r="H243" s="602"/>
      <c r="I243" s="602"/>
      <c r="J243" s="602"/>
    </row>
    <row r="244" spans="1:10" ht="15.75">
      <c r="A244" s="4"/>
      <c r="H244" s="602"/>
      <c r="I244" s="602"/>
      <c r="J244" s="602"/>
    </row>
    <row r="245" spans="1:10" ht="15.75">
      <c r="A245" s="4"/>
      <c r="H245" s="602"/>
      <c r="I245" s="602"/>
      <c r="J245" s="602"/>
    </row>
    <row r="246" spans="1:10" ht="15.75">
      <c r="A246" s="4"/>
      <c r="H246" s="602"/>
      <c r="I246" s="602"/>
      <c r="J246" s="602"/>
    </row>
    <row r="247" spans="1:10" ht="15.75">
      <c r="A247" s="4"/>
      <c r="H247" s="602"/>
      <c r="I247" s="602"/>
      <c r="J247" s="602"/>
    </row>
    <row r="248" spans="1:10" ht="15.75">
      <c r="A248" s="4"/>
      <c r="H248" s="602"/>
      <c r="I248" s="602"/>
      <c r="J248" s="602"/>
    </row>
    <row r="249" spans="1:10" ht="15.75">
      <c r="A249" s="4"/>
      <c r="H249" s="602"/>
      <c r="I249" s="602"/>
      <c r="J249" s="602"/>
    </row>
    <row r="250" spans="1:10" ht="15.75">
      <c r="A250" s="4"/>
      <c r="H250" s="602"/>
      <c r="I250" s="602"/>
      <c r="J250" s="602"/>
    </row>
    <row r="251" spans="1:10" ht="15.75">
      <c r="A251" s="4"/>
      <c r="H251" s="602"/>
      <c r="I251" s="602"/>
      <c r="J251" s="602"/>
    </row>
    <row r="252" spans="1:10" ht="15.75">
      <c r="A252" s="4"/>
      <c r="H252" s="602"/>
      <c r="I252" s="602"/>
      <c r="J252" s="602"/>
    </row>
    <row r="253" spans="1:10" ht="15.75">
      <c r="A253" s="4"/>
      <c r="H253" s="602"/>
      <c r="I253" s="602"/>
      <c r="J253" s="602"/>
    </row>
    <row r="254" spans="1:10" ht="15.75">
      <c r="A254" s="4"/>
      <c r="H254" s="602"/>
      <c r="I254" s="602"/>
      <c r="J254" s="602"/>
    </row>
    <row r="255" spans="1:10" ht="15.75">
      <c r="A255" s="4"/>
      <c r="H255" s="602"/>
      <c r="I255" s="602"/>
      <c r="J255" s="602"/>
    </row>
    <row r="256" spans="1:10" ht="15.75">
      <c r="A256" s="4"/>
      <c r="H256" s="602"/>
      <c r="I256" s="602"/>
      <c r="J256" s="602"/>
    </row>
    <row r="257" spans="1:10" ht="15.75">
      <c r="A257" s="4"/>
      <c r="H257" s="602"/>
      <c r="I257" s="602"/>
      <c r="J257" s="602"/>
    </row>
    <row r="258" spans="1:10" ht="15.75">
      <c r="A258" s="4"/>
      <c r="H258" s="602"/>
      <c r="I258" s="602"/>
      <c r="J258" s="602"/>
    </row>
    <row r="259" spans="1:10" ht="15.75">
      <c r="A259" s="4"/>
      <c r="H259" s="602"/>
      <c r="I259" s="602"/>
      <c r="J259" s="602"/>
    </row>
    <row r="260" spans="1:10" ht="15.75">
      <c r="A260" s="4"/>
      <c r="H260" s="602"/>
      <c r="I260" s="602"/>
      <c r="J260" s="602"/>
    </row>
    <row r="261" spans="1:10" ht="15.75">
      <c r="A261" s="4"/>
      <c r="H261" s="602"/>
      <c r="I261" s="602"/>
      <c r="J261" s="602"/>
    </row>
    <row r="262" spans="1:10" ht="15.75">
      <c r="A262" s="4"/>
      <c r="H262" s="602"/>
      <c r="I262" s="602"/>
      <c r="J262" s="602"/>
    </row>
    <row r="263" spans="1:10" ht="15.75">
      <c r="A263" s="4"/>
      <c r="H263" s="602"/>
      <c r="I263" s="602"/>
      <c r="J263" s="602"/>
    </row>
    <row r="264" spans="1:10" ht="15.75">
      <c r="A264" s="4"/>
      <c r="H264" s="602"/>
      <c r="I264" s="602"/>
      <c r="J264" s="602"/>
    </row>
    <row r="265" spans="1:10" ht="15.75">
      <c r="A265" s="4"/>
      <c r="H265" s="602"/>
      <c r="I265" s="602"/>
      <c r="J265" s="602"/>
    </row>
    <row r="266" spans="1:10" ht="15.75">
      <c r="A266" s="4"/>
      <c r="H266" s="602"/>
      <c r="I266" s="602"/>
      <c r="J266" s="602"/>
    </row>
    <row r="267" spans="1:10" ht="15.75">
      <c r="A267" s="4"/>
      <c r="H267" s="602"/>
      <c r="I267" s="602"/>
      <c r="J267" s="602"/>
    </row>
    <row r="268" spans="1:10" ht="15.75">
      <c r="A268" s="4"/>
      <c r="H268" s="602"/>
      <c r="I268" s="602"/>
      <c r="J268" s="602"/>
    </row>
    <row r="269" spans="1:10" ht="15.75">
      <c r="A269" s="4"/>
      <c r="H269" s="602"/>
      <c r="I269" s="602"/>
      <c r="J269" s="602"/>
    </row>
    <row r="270" spans="1:10" ht="15.75">
      <c r="A270" s="4"/>
      <c r="H270" s="602"/>
      <c r="I270" s="602"/>
      <c r="J270" s="602"/>
    </row>
    <row r="271" spans="1:10" ht="15.75">
      <c r="A271" s="4"/>
      <c r="H271" s="602"/>
      <c r="I271" s="602"/>
      <c r="J271" s="602"/>
    </row>
    <row r="272" spans="1:10" ht="15.75">
      <c r="A272" s="4"/>
      <c r="H272" s="602"/>
      <c r="I272" s="602"/>
      <c r="J272" s="602"/>
    </row>
    <row r="273" spans="1:10" ht="15.75">
      <c r="A273" s="4"/>
      <c r="H273" s="602"/>
      <c r="I273" s="602"/>
      <c r="J273" s="602"/>
    </row>
    <row r="274" spans="1:10" ht="15.75">
      <c r="A274" s="4"/>
      <c r="H274" s="602"/>
      <c r="I274" s="602"/>
      <c r="J274" s="602"/>
    </row>
    <row r="275" spans="1:10" ht="15.75">
      <c r="A275" s="4"/>
      <c r="H275" s="602"/>
      <c r="I275" s="602"/>
      <c r="J275" s="602"/>
    </row>
    <row r="276" spans="1:10" ht="15.75">
      <c r="A276" s="4"/>
      <c r="H276" s="602"/>
      <c r="I276" s="602"/>
      <c r="J276" s="602"/>
    </row>
    <row r="277" spans="1:10" ht="15.75">
      <c r="A277" s="4"/>
      <c r="H277" s="602"/>
      <c r="I277" s="602"/>
      <c r="J277" s="602"/>
    </row>
    <row r="278" spans="1:10" ht="15.75">
      <c r="A278" s="4"/>
      <c r="H278" s="602"/>
      <c r="I278" s="602"/>
      <c r="J278" s="602"/>
    </row>
    <row r="279" spans="1:10" ht="15.75">
      <c r="A279" s="4"/>
      <c r="H279" s="602"/>
      <c r="I279" s="602"/>
      <c r="J279" s="602"/>
    </row>
    <row r="280" spans="1:10" ht="15.75">
      <c r="A280" s="4"/>
      <c r="H280" s="602"/>
      <c r="I280" s="602"/>
      <c r="J280" s="602"/>
    </row>
    <row r="281" spans="1:10" ht="15.75">
      <c r="A281" s="4"/>
      <c r="H281" s="602"/>
      <c r="I281" s="602"/>
      <c r="J281" s="602"/>
    </row>
    <row r="282" spans="1:10" ht="15.75">
      <c r="A282" s="4"/>
      <c r="H282" s="602"/>
      <c r="I282" s="602"/>
      <c r="J282" s="602"/>
    </row>
    <row r="283" spans="1:10" ht="15.75">
      <c r="A283" s="4"/>
      <c r="H283" s="602"/>
      <c r="I283" s="602"/>
      <c r="J283" s="602"/>
    </row>
    <row r="284" spans="1:10" ht="15.75">
      <c r="A284" s="4"/>
      <c r="H284" s="602"/>
      <c r="I284" s="602"/>
      <c r="J284" s="602"/>
    </row>
    <row r="285" spans="1:10" ht="15.75">
      <c r="A285" s="4"/>
      <c r="H285" s="602"/>
      <c r="I285" s="602"/>
      <c r="J285" s="602"/>
    </row>
    <row r="286" spans="1:10" ht="15.75">
      <c r="A286" s="4"/>
      <c r="H286" s="602"/>
      <c r="I286" s="602"/>
      <c r="J286" s="602"/>
    </row>
    <row r="287" spans="1:10" ht="15.75">
      <c r="A287" s="4"/>
      <c r="H287" s="602"/>
      <c r="I287" s="602"/>
      <c r="J287" s="602"/>
    </row>
    <row r="288" spans="1:10" ht="15.75">
      <c r="A288" s="4"/>
      <c r="H288" s="602"/>
      <c r="I288" s="602"/>
      <c r="J288" s="602"/>
    </row>
    <row r="289" spans="1:10" ht="15.75">
      <c r="A289" s="4"/>
      <c r="H289" s="602"/>
      <c r="I289" s="602"/>
      <c r="J289" s="602"/>
    </row>
    <row r="290" spans="1:10" ht="15.75">
      <c r="A290" s="4"/>
      <c r="H290" s="602"/>
      <c r="I290" s="602"/>
      <c r="J290" s="602"/>
    </row>
    <row r="291" spans="1:10" ht="15.75">
      <c r="A291" s="4"/>
      <c r="H291" s="602"/>
      <c r="I291" s="602"/>
      <c r="J291" s="602"/>
    </row>
    <row r="292" spans="1:10" ht="15.75">
      <c r="A292" s="4"/>
      <c r="H292" s="602"/>
      <c r="I292" s="602"/>
      <c r="J292" s="602"/>
    </row>
    <row r="293" spans="1:10" ht="15.75">
      <c r="A293" s="4"/>
      <c r="H293" s="602"/>
      <c r="I293" s="602"/>
      <c r="J293" s="602"/>
    </row>
    <row r="294" spans="1:10" ht="15.75">
      <c r="A294" s="4"/>
      <c r="H294" s="602"/>
      <c r="I294" s="602"/>
      <c r="J294" s="602"/>
    </row>
    <row r="295" spans="1:10" ht="15.75">
      <c r="A295" s="4"/>
      <c r="H295" s="602"/>
      <c r="I295" s="602"/>
      <c r="J295" s="602"/>
    </row>
    <row r="296" spans="1:10" ht="15.75">
      <c r="A296" s="4"/>
      <c r="H296" s="602"/>
      <c r="I296" s="602"/>
      <c r="J296" s="602"/>
    </row>
    <row r="297" spans="1:10" ht="15.75">
      <c r="A297" s="4"/>
      <c r="H297" s="602"/>
      <c r="I297" s="602"/>
      <c r="J297" s="602"/>
    </row>
    <row r="298" spans="1:10" ht="15.75">
      <c r="A298" s="4"/>
      <c r="H298" s="602"/>
      <c r="I298" s="602"/>
      <c r="J298" s="602"/>
    </row>
    <row r="299" spans="1:10" ht="15.75">
      <c r="A299" s="4"/>
      <c r="H299" s="602"/>
      <c r="I299" s="602"/>
      <c r="J299" s="602"/>
    </row>
    <row r="300" spans="1:10" ht="15.75">
      <c r="A300" s="4"/>
    </row>
    <row r="301" spans="1:10" ht="15.75">
      <c r="A301" s="4"/>
      <c r="H301" s="602"/>
      <c r="I301" s="602"/>
      <c r="J301" s="602"/>
    </row>
    <row r="302" spans="1:10" ht="15.75">
      <c r="A302" s="4"/>
      <c r="H302" s="602"/>
      <c r="I302" s="602"/>
      <c r="J302" s="602"/>
    </row>
    <row r="303" spans="1:10">
      <c r="H303" s="602"/>
      <c r="I303" s="602"/>
      <c r="J303" s="602"/>
    </row>
    <row r="304" spans="1:10">
      <c r="H304" s="602"/>
      <c r="I304" s="602"/>
      <c r="J304" s="602"/>
    </row>
    <row r="305" spans="8:10">
      <c r="H305" s="602"/>
      <c r="I305" s="602"/>
      <c r="J305" s="602"/>
    </row>
    <row r="306" spans="8:10">
      <c r="H306" s="602"/>
      <c r="I306" s="602"/>
      <c r="J306" s="602"/>
    </row>
    <row r="307" spans="8:10">
      <c r="H307" s="602"/>
      <c r="I307" s="602"/>
      <c r="J307" s="602"/>
    </row>
    <row r="308" spans="8:10">
      <c r="H308" s="602"/>
      <c r="I308" s="602"/>
      <c r="J308" s="602"/>
    </row>
    <row r="309" spans="8:10">
      <c r="H309" s="602"/>
      <c r="I309" s="602"/>
      <c r="J309" s="602"/>
    </row>
    <row r="310" spans="8:10">
      <c r="H310" s="602"/>
      <c r="I310" s="602"/>
      <c r="J310" s="602"/>
    </row>
    <row r="311" spans="8:10">
      <c r="H311" s="602"/>
      <c r="I311" s="602"/>
      <c r="J311" s="602"/>
    </row>
    <row r="312" spans="8:10">
      <c r="H312" s="602"/>
      <c r="I312" s="602"/>
      <c r="J312" s="602"/>
    </row>
    <row r="313" spans="8:10">
      <c r="H313" s="602"/>
      <c r="I313" s="602"/>
      <c r="J313" s="602"/>
    </row>
    <row r="314" spans="8:10">
      <c r="H314" s="602"/>
      <c r="I314" s="602"/>
      <c r="J314" s="602"/>
    </row>
    <row r="315" spans="8:10">
      <c r="H315" s="602"/>
      <c r="I315" s="602"/>
      <c r="J315" s="602"/>
    </row>
    <row r="316" spans="8:10">
      <c r="H316" s="602"/>
      <c r="I316" s="602"/>
      <c r="J316" s="602"/>
    </row>
    <row r="317" spans="8:10">
      <c r="H317" s="602"/>
      <c r="I317" s="602"/>
      <c r="J317" s="602"/>
    </row>
    <row r="318" spans="8:10">
      <c r="H318" s="602"/>
      <c r="I318" s="602"/>
      <c r="J318" s="602"/>
    </row>
    <row r="319" spans="8:10">
      <c r="H319" s="602"/>
      <c r="I319" s="602"/>
      <c r="J319" s="602"/>
    </row>
    <row r="320" spans="8:10">
      <c r="H320" s="602"/>
      <c r="I320" s="602"/>
      <c r="J320" s="602"/>
    </row>
    <row r="321" spans="8:10">
      <c r="H321" s="602"/>
      <c r="I321" s="602"/>
      <c r="J321" s="602"/>
    </row>
    <row r="322" spans="8:10">
      <c r="H322" s="602"/>
      <c r="I322" s="602"/>
      <c r="J322" s="602"/>
    </row>
    <row r="323" spans="8:10">
      <c r="H323" s="602"/>
      <c r="I323" s="602"/>
      <c r="J323" s="602"/>
    </row>
    <row r="324" spans="8:10">
      <c r="H324" s="602"/>
      <c r="I324" s="602"/>
      <c r="J324" s="602"/>
    </row>
    <row r="325" spans="8:10">
      <c r="H325" s="602"/>
      <c r="I325" s="602"/>
      <c r="J325" s="602"/>
    </row>
    <row r="326" spans="8:10">
      <c r="H326" s="602"/>
      <c r="I326" s="602"/>
      <c r="J326" s="602"/>
    </row>
    <row r="327" spans="8:10">
      <c r="H327" s="602"/>
      <c r="I327" s="602"/>
      <c r="J327" s="602"/>
    </row>
    <row r="328" spans="8:10">
      <c r="H328" s="602"/>
      <c r="I328" s="602"/>
      <c r="J328" s="602"/>
    </row>
    <row r="329" spans="8:10">
      <c r="H329" s="602"/>
      <c r="I329" s="602"/>
      <c r="J329" s="602"/>
    </row>
    <row r="330" spans="8:10">
      <c r="H330" s="602"/>
      <c r="I330" s="602"/>
      <c r="J330" s="602"/>
    </row>
    <row r="331" spans="8:10">
      <c r="H331" s="602"/>
      <c r="I331" s="602"/>
      <c r="J331" s="602"/>
    </row>
    <row r="332" spans="8:10">
      <c r="H332" s="602"/>
      <c r="I332" s="602"/>
      <c r="J332" s="602"/>
    </row>
    <row r="333" spans="8:10">
      <c r="H333" s="602"/>
      <c r="I333" s="602"/>
      <c r="J333" s="602"/>
    </row>
    <row r="334" spans="8:10">
      <c r="H334" s="602"/>
      <c r="I334" s="602"/>
      <c r="J334" s="602"/>
    </row>
    <row r="335" spans="8:10">
      <c r="H335" s="602"/>
      <c r="I335" s="602"/>
      <c r="J335" s="602"/>
    </row>
    <row r="336" spans="8:10">
      <c r="H336" s="602"/>
      <c r="I336" s="602"/>
      <c r="J336" s="602"/>
    </row>
    <row r="337" spans="8:10">
      <c r="H337" s="602"/>
      <c r="I337" s="602"/>
      <c r="J337" s="602"/>
    </row>
    <row r="338" spans="8:10">
      <c r="H338" s="602"/>
      <c r="I338" s="602"/>
      <c r="J338" s="602"/>
    </row>
    <row r="339" spans="8:10">
      <c r="H339" s="602"/>
      <c r="I339" s="602"/>
      <c r="J339" s="602"/>
    </row>
    <row r="340" spans="8:10">
      <c r="H340" s="602"/>
      <c r="I340" s="602"/>
      <c r="J340" s="602"/>
    </row>
    <row r="341" spans="8:10">
      <c r="H341" s="602"/>
      <c r="I341" s="602"/>
      <c r="J341" s="602"/>
    </row>
    <row r="342" spans="8:10">
      <c r="H342" s="602"/>
      <c r="I342" s="602"/>
      <c r="J342" s="602"/>
    </row>
    <row r="343" spans="8:10">
      <c r="H343" s="602"/>
      <c r="I343" s="602"/>
      <c r="J343" s="602"/>
    </row>
    <row r="344" spans="8:10">
      <c r="H344" s="602"/>
      <c r="I344" s="602"/>
      <c r="J344" s="602"/>
    </row>
    <row r="345" spans="8:10">
      <c r="H345" s="602"/>
      <c r="I345" s="602"/>
      <c r="J345" s="602"/>
    </row>
    <row r="346" spans="8:10">
      <c r="H346" s="602"/>
      <c r="I346" s="602"/>
      <c r="J346" s="602"/>
    </row>
    <row r="347" spans="8:10">
      <c r="H347" s="602"/>
      <c r="I347" s="602"/>
      <c r="J347" s="602"/>
    </row>
    <row r="348" spans="8:10">
      <c r="H348" s="602"/>
      <c r="I348" s="602"/>
      <c r="J348" s="602"/>
    </row>
    <row r="349" spans="8:10">
      <c r="H349" s="602"/>
      <c r="I349" s="602"/>
      <c r="J349" s="602"/>
    </row>
    <row r="350" spans="8:10">
      <c r="H350" s="602"/>
      <c r="I350" s="602"/>
      <c r="J350" s="602"/>
    </row>
    <row r="351" spans="8:10">
      <c r="H351" s="602"/>
      <c r="I351" s="602"/>
      <c r="J351" s="602"/>
    </row>
    <row r="352" spans="8:10">
      <c r="H352" s="602"/>
      <c r="I352" s="602"/>
      <c r="J352" s="602"/>
    </row>
    <row r="353" spans="8:10">
      <c r="H353" s="602"/>
      <c r="I353" s="602"/>
      <c r="J353" s="602"/>
    </row>
    <row r="354" spans="8:10">
      <c r="H354" s="602"/>
      <c r="I354" s="602"/>
      <c r="J354" s="602"/>
    </row>
    <row r="355" spans="8:10">
      <c r="H355" s="602"/>
      <c r="I355" s="602"/>
      <c r="J355" s="602"/>
    </row>
    <row r="356" spans="8:10">
      <c r="H356" s="602"/>
      <c r="I356" s="602"/>
      <c r="J356" s="602"/>
    </row>
    <row r="357" spans="8:10">
      <c r="H357" s="602"/>
      <c r="I357" s="602"/>
      <c r="J357" s="602"/>
    </row>
    <row r="358" spans="8:10">
      <c r="H358" s="602"/>
      <c r="I358" s="602"/>
      <c r="J358" s="602"/>
    </row>
    <row r="359" spans="8:10">
      <c r="H359" s="602"/>
      <c r="I359" s="602"/>
      <c r="J359" s="602"/>
    </row>
    <row r="360" spans="8:10">
      <c r="H360" s="602"/>
      <c r="I360" s="602"/>
      <c r="J360" s="602"/>
    </row>
    <row r="361" spans="8:10">
      <c r="H361" s="602"/>
      <c r="I361" s="602"/>
      <c r="J361" s="602"/>
    </row>
    <row r="362" spans="8:10">
      <c r="H362" s="602"/>
      <c r="I362" s="602"/>
      <c r="J362" s="602"/>
    </row>
    <row r="363" spans="8:10">
      <c r="H363" s="602"/>
      <c r="I363" s="602"/>
      <c r="J363" s="602"/>
    </row>
    <row r="364" spans="8:10">
      <c r="H364" s="602"/>
      <c r="I364" s="602"/>
      <c r="J364" s="602"/>
    </row>
    <row r="365" spans="8:10">
      <c r="H365" s="602"/>
      <c r="I365" s="602"/>
      <c r="J365" s="602"/>
    </row>
    <row r="366" spans="8:10">
      <c r="H366" s="602"/>
      <c r="I366" s="602"/>
      <c r="J366" s="602"/>
    </row>
    <row r="367" spans="8:10">
      <c r="H367" s="602"/>
      <c r="I367" s="602"/>
      <c r="J367" s="602"/>
    </row>
    <row r="368" spans="8:10">
      <c r="H368" s="602"/>
      <c r="I368" s="602"/>
      <c r="J368" s="602"/>
    </row>
    <row r="369" spans="8:10">
      <c r="H369" s="602"/>
      <c r="I369" s="602"/>
      <c r="J369" s="602"/>
    </row>
    <row r="370" spans="8:10">
      <c r="H370" s="602"/>
      <c r="I370" s="602"/>
      <c r="J370" s="602"/>
    </row>
    <row r="371" spans="8:10">
      <c r="H371" s="602"/>
      <c r="I371" s="602"/>
      <c r="J371" s="602"/>
    </row>
    <row r="372" spans="8:10">
      <c r="H372" s="602"/>
      <c r="I372" s="602"/>
      <c r="J372" s="602"/>
    </row>
    <row r="373" spans="8:10">
      <c r="H373" s="602"/>
      <c r="I373" s="602"/>
      <c r="J373" s="602"/>
    </row>
    <row r="374" spans="8:10">
      <c r="H374" s="602"/>
      <c r="I374" s="602"/>
      <c r="J374" s="602"/>
    </row>
    <row r="375" spans="8:10">
      <c r="H375" s="602"/>
      <c r="I375" s="602"/>
      <c r="J375" s="602"/>
    </row>
    <row r="376" spans="8:10">
      <c r="H376" s="602"/>
      <c r="I376" s="602"/>
      <c r="J376" s="602"/>
    </row>
    <row r="377" spans="8:10">
      <c r="H377" s="602"/>
      <c r="I377" s="602"/>
      <c r="J377" s="602"/>
    </row>
    <row r="378" spans="8:10">
      <c r="H378" s="602"/>
      <c r="I378" s="602"/>
      <c r="J378" s="602"/>
    </row>
    <row r="379" spans="8:10">
      <c r="H379" s="602"/>
      <c r="I379" s="602"/>
      <c r="J379" s="602"/>
    </row>
    <row r="380" spans="8:10">
      <c r="H380" s="602"/>
      <c r="I380" s="602"/>
      <c r="J380" s="602"/>
    </row>
    <row r="381" spans="8:10">
      <c r="H381" s="602"/>
      <c r="I381" s="602"/>
      <c r="J381" s="602"/>
    </row>
    <row r="382" spans="8:10">
      <c r="H382" s="602"/>
      <c r="I382" s="602"/>
      <c r="J382" s="602"/>
    </row>
    <row r="383" spans="8:10">
      <c r="H383" s="602"/>
      <c r="I383" s="602"/>
      <c r="J383" s="602"/>
    </row>
    <row r="384" spans="8:10">
      <c r="H384" s="602"/>
      <c r="I384" s="602"/>
      <c r="J384" s="602"/>
    </row>
    <row r="385" spans="8:10">
      <c r="H385" s="602"/>
      <c r="I385" s="602"/>
      <c r="J385" s="602"/>
    </row>
    <row r="386" spans="8:10">
      <c r="H386" s="602"/>
      <c r="I386" s="602"/>
      <c r="J386" s="602"/>
    </row>
    <row r="387" spans="8:10">
      <c r="H387" s="602"/>
      <c r="I387" s="602"/>
      <c r="J387" s="602"/>
    </row>
    <row r="388" spans="8:10">
      <c r="H388" s="602"/>
      <c r="I388" s="602"/>
      <c r="J388" s="602"/>
    </row>
    <row r="389" spans="8:10">
      <c r="H389" s="602"/>
      <c r="I389" s="602"/>
      <c r="J389" s="602"/>
    </row>
    <row r="390" spans="8:10">
      <c r="H390" s="602"/>
      <c r="I390" s="602"/>
      <c r="J390" s="602"/>
    </row>
    <row r="391" spans="8:10">
      <c r="H391" s="602"/>
      <c r="I391" s="602"/>
      <c r="J391" s="602"/>
    </row>
    <row r="392" spans="8:10">
      <c r="H392" s="602"/>
      <c r="I392" s="602"/>
      <c r="J392" s="602"/>
    </row>
    <row r="393" spans="8:10">
      <c r="H393" s="602"/>
      <c r="I393" s="602"/>
      <c r="J393" s="602"/>
    </row>
    <row r="394" spans="8:10">
      <c r="H394" s="602"/>
      <c r="I394" s="602"/>
      <c r="J394" s="602"/>
    </row>
    <row r="395" spans="8:10">
      <c r="H395" s="602"/>
      <c r="I395" s="602"/>
      <c r="J395" s="602"/>
    </row>
    <row r="396" spans="8:10">
      <c r="H396" s="602"/>
      <c r="I396" s="602"/>
      <c r="J396" s="602"/>
    </row>
    <row r="397" spans="8:10">
      <c r="H397" s="602"/>
      <c r="I397" s="602"/>
      <c r="J397" s="602"/>
    </row>
    <row r="398" spans="8:10">
      <c r="H398" s="602"/>
      <c r="I398" s="602"/>
      <c r="J398" s="602"/>
    </row>
    <row r="399" spans="8:10">
      <c r="H399" s="602"/>
      <c r="I399" s="602"/>
      <c r="J399" s="602"/>
    </row>
    <row r="400" spans="8:10">
      <c r="H400" s="602"/>
      <c r="I400" s="602"/>
      <c r="J400" s="602"/>
    </row>
    <row r="401" spans="8:10">
      <c r="H401" s="602"/>
      <c r="I401" s="602"/>
      <c r="J401" s="602"/>
    </row>
    <row r="402" spans="8:10">
      <c r="H402" s="602"/>
      <c r="I402" s="602"/>
      <c r="J402" s="602"/>
    </row>
    <row r="403" spans="8:10">
      <c r="H403" s="602"/>
      <c r="I403" s="602"/>
      <c r="J403" s="602"/>
    </row>
    <row r="404" spans="8:10">
      <c r="H404" s="602"/>
      <c r="I404" s="602"/>
      <c r="J404" s="602"/>
    </row>
    <row r="405" spans="8:10">
      <c r="H405" s="602"/>
      <c r="I405" s="602"/>
      <c r="J405" s="602"/>
    </row>
    <row r="406" spans="8:10">
      <c r="H406" s="602"/>
      <c r="I406" s="602"/>
      <c r="J406" s="602"/>
    </row>
    <row r="407" spans="8:10">
      <c r="H407" s="602"/>
      <c r="I407" s="602"/>
      <c r="J407" s="602"/>
    </row>
    <row r="408" spans="8:10">
      <c r="H408" s="602"/>
      <c r="I408" s="602"/>
      <c r="J408" s="602"/>
    </row>
    <row r="409" spans="8:10">
      <c r="H409" s="602"/>
      <c r="I409" s="602"/>
      <c r="J409" s="602"/>
    </row>
    <row r="410" spans="8:10">
      <c r="H410" s="602"/>
      <c r="I410" s="602"/>
      <c r="J410" s="602"/>
    </row>
    <row r="411" spans="8:10">
      <c r="H411" s="602"/>
      <c r="I411" s="602"/>
      <c r="J411" s="602"/>
    </row>
    <row r="412" spans="8:10">
      <c r="H412" s="602"/>
      <c r="I412" s="602"/>
      <c r="J412" s="602"/>
    </row>
    <row r="413" spans="8:10">
      <c r="H413" s="602"/>
      <c r="I413" s="602"/>
      <c r="J413" s="602"/>
    </row>
    <row r="414" spans="8:10">
      <c r="H414" s="602"/>
      <c r="I414" s="602"/>
      <c r="J414" s="602"/>
    </row>
    <row r="415" spans="8:10">
      <c r="H415" s="602"/>
      <c r="I415" s="602"/>
      <c r="J415" s="602"/>
    </row>
    <row r="416" spans="8:10">
      <c r="H416" s="602"/>
      <c r="I416" s="602"/>
      <c r="J416" s="602"/>
    </row>
    <row r="417" spans="8:10">
      <c r="H417" s="602"/>
      <c r="I417" s="602"/>
      <c r="J417" s="602"/>
    </row>
    <row r="418" spans="8:10">
      <c r="H418" s="602"/>
      <c r="I418" s="602"/>
      <c r="J418" s="602"/>
    </row>
    <row r="419" spans="8:10">
      <c r="H419" s="602"/>
      <c r="I419" s="602"/>
      <c r="J419" s="602"/>
    </row>
    <row r="420" spans="8:10">
      <c r="H420" s="602"/>
      <c r="I420" s="602"/>
      <c r="J420" s="602"/>
    </row>
    <row r="421" spans="8:10">
      <c r="H421" s="602"/>
      <c r="I421" s="602"/>
      <c r="J421" s="602"/>
    </row>
    <row r="422" spans="8:10">
      <c r="H422" s="602"/>
      <c r="I422" s="602"/>
      <c r="J422" s="602"/>
    </row>
    <row r="423" spans="8:10">
      <c r="H423" s="602"/>
      <c r="I423" s="602"/>
      <c r="J423" s="602"/>
    </row>
    <row r="424" spans="8:10">
      <c r="H424" s="602"/>
      <c r="I424" s="602"/>
      <c r="J424" s="602"/>
    </row>
    <row r="425" spans="8:10">
      <c r="H425" s="602"/>
      <c r="I425" s="602"/>
      <c r="J425" s="602"/>
    </row>
    <row r="426" spans="8:10">
      <c r="H426" s="602"/>
      <c r="I426" s="602"/>
      <c r="J426" s="602"/>
    </row>
    <row r="427" spans="8:10">
      <c r="H427" s="602"/>
      <c r="I427" s="602"/>
      <c r="J427" s="602"/>
    </row>
    <row r="428" spans="8:10">
      <c r="H428" s="602"/>
      <c r="I428" s="602"/>
      <c r="J428" s="602"/>
    </row>
    <row r="429" spans="8:10">
      <c r="H429" s="602"/>
      <c r="I429" s="602"/>
      <c r="J429" s="602"/>
    </row>
    <row r="430" spans="8:10">
      <c r="H430" s="602"/>
      <c r="I430" s="602"/>
      <c r="J430" s="602"/>
    </row>
    <row r="431" spans="8:10">
      <c r="H431" s="602"/>
      <c r="I431" s="602"/>
      <c r="J431" s="602"/>
    </row>
    <row r="432" spans="8:10">
      <c r="H432" s="602"/>
      <c r="I432" s="602"/>
      <c r="J432" s="602"/>
    </row>
    <row r="433" spans="8:10">
      <c r="H433" s="602"/>
      <c r="I433" s="602"/>
      <c r="J433" s="602"/>
    </row>
    <row r="434" spans="8:10">
      <c r="H434" s="602"/>
      <c r="I434" s="602"/>
      <c r="J434" s="602"/>
    </row>
    <row r="435" spans="8:10">
      <c r="H435" s="602"/>
      <c r="I435" s="602"/>
      <c r="J435" s="602"/>
    </row>
    <row r="436" spans="8:10">
      <c r="H436" s="602"/>
      <c r="I436" s="602"/>
      <c r="J436" s="602"/>
    </row>
    <row r="437" spans="8:10">
      <c r="H437" s="602"/>
      <c r="I437" s="602"/>
      <c r="J437" s="602"/>
    </row>
    <row r="438" spans="8:10">
      <c r="H438" s="602"/>
      <c r="I438" s="602"/>
      <c r="J438" s="602"/>
    </row>
    <row r="439" spans="8:10">
      <c r="H439" s="602"/>
      <c r="I439" s="602"/>
      <c r="J439" s="602"/>
    </row>
    <row r="440" spans="8:10">
      <c r="H440" s="602"/>
      <c r="I440" s="602"/>
      <c r="J440" s="602"/>
    </row>
    <row r="441" spans="8:10">
      <c r="H441" s="602"/>
      <c r="I441" s="602"/>
      <c r="J441" s="602"/>
    </row>
    <row r="442" spans="8:10">
      <c r="H442" s="602"/>
      <c r="I442" s="602"/>
      <c r="J442" s="602"/>
    </row>
    <row r="443" spans="8:10">
      <c r="H443" s="602"/>
      <c r="I443" s="602"/>
      <c r="J443" s="602"/>
    </row>
    <row r="444" spans="8:10">
      <c r="H444" s="602"/>
      <c r="I444" s="602"/>
      <c r="J444" s="602"/>
    </row>
    <row r="445" spans="8:10">
      <c r="H445" s="602"/>
      <c r="I445" s="602"/>
      <c r="J445" s="602"/>
    </row>
    <row r="446" spans="8:10">
      <c r="H446" s="602"/>
      <c r="I446" s="602"/>
      <c r="J446" s="602"/>
    </row>
    <row r="447" spans="8:10">
      <c r="H447" s="602"/>
      <c r="I447" s="602"/>
      <c r="J447" s="602"/>
    </row>
    <row r="448" spans="8:10">
      <c r="H448" s="602"/>
      <c r="I448" s="602"/>
      <c r="J448" s="602"/>
    </row>
    <row r="449" spans="8:10">
      <c r="H449" s="602"/>
      <c r="I449" s="602"/>
      <c r="J449" s="602"/>
    </row>
    <row r="450" spans="8:10">
      <c r="H450" s="602"/>
      <c r="I450" s="602"/>
      <c r="J450" s="602"/>
    </row>
    <row r="451" spans="8:10">
      <c r="H451" s="602"/>
      <c r="I451" s="602"/>
      <c r="J451" s="602"/>
    </row>
    <row r="452" spans="8:10">
      <c r="H452" s="602"/>
      <c r="I452" s="602"/>
      <c r="J452" s="602"/>
    </row>
    <row r="453" spans="8:10">
      <c r="H453" s="602"/>
      <c r="I453" s="602"/>
      <c r="J453" s="602"/>
    </row>
    <row r="454" spans="8:10">
      <c r="H454" s="602"/>
      <c r="I454" s="602"/>
      <c r="J454" s="602"/>
    </row>
    <row r="455" spans="8:10">
      <c r="H455" s="602"/>
      <c r="I455" s="602"/>
      <c r="J455" s="602"/>
    </row>
    <row r="456" spans="8:10">
      <c r="H456" s="602"/>
      <c r="I456" s="602"/>
      <c r="J456" s="602"/>
    </row>
    <row r="457" spans="8:10">
      <c r="H457" s="602"/>
      <c r="I457" s="602"/>
      <c r="J457" s="602"/>
    </row>
    <row r="458" spans="8:10">
      <c r="H458" s="602"/>
      <c r="I458" s="602"/>
      <c r="J458" s="602"/>
    </row>
    <row r="459" spans="8:10">
      <c r="H459" s="602"/>
      <c r="I459" s="602"/>
      <c r="J459" s="602"/>
    </row>
    <row r="460" spans="8:10">
      <c r="H460" s="602"/>
      <c r="I460" s="602"/>
      <c r="J460" s="602"/>
    </row>
    <row r="461" spans="8:10">
      <c r="H461" s="602"/>
      <c r="I461" s="602"/>
      <c r="J461" s="602"/>
    </row>
    <row r="462" spans="8:10">
      <c r="H462" s="602"/>
      <c r="I462" s="602"/>
      <c r="J462" s="602"/>
    </row>
    <row r="463" spans="8:10">
      <c r="H463" s="602"/>
      <c r="I463" s="602"/>
      <c r="J463" s="602"/>
    </row>
    <row r="464" spans="8:10">
      <c r="H464" s="602"/>
      <c r="I464" s="602"/>
      <c r="J464" s="602"/>
    </row>
    <row r="465" spans="8:10">
      <c r="H465" s="602"/>
      <c r="I465" s="602"/>
      <c r="J465" s="602"/>
    </row>
    <row r="466" spans="8:10">
      <c r="H466" s="602"/>
      <c r="I466" s="602"/>
      <c r="J466" s="602"/>
    </row>
    <row r="467" spans="8:10">
      <c r="H467" s="602"/>
      <c r="I467" s="602"/>
      <c r="J467" s="602"/>
    </row>
    <row r="468" spans="8:10">
      <c r="H468" s="602"/>
      <c r="I468" s="602"/>
      <c r="J468" s="602"/>
    </row>
    <row r="469" spans="8:10">
      <c r="H469" s="602"/>
      <c r="I469" s="602"/>
      <c r="J469" s="602"/>
    </row>
    <row r="470" spans="8:10">
      <c r="H470" s="602"/>
      <c r="I470" s="602"/>
      <c r="J470" s="602"/>
    </row>
    <row r="471" spans="8:10">
      <c r="H471" s="602"/>
      <c r="I471" s="602"/>
      <c r="J471" s="602"/>
    </row>
    <row r="472" spans="8:10">
      <c r="H472" s="602"/>
      <c r="I472" s="602"/>
      <c r="J472" s="602"/>
    </row>
    <row r="473" spans="8:10">
      <c r="H473" s="602"/>
      <c r="I473" s="602"/>
      <c r="J473" s="602"/>
    </row>
    <row r="474" spans="8:10">
      <c r="H474" s="602"/>
      <c r="I474" s="602"/>
      <c r="J474" s="602"/>
    </row>
    <row r="475" spans="8:10">
      <c r="H475" s="602"/>
      <c r="I475" s="602"/>
      <c r="J475" s="602"/>
    </row>
    <row r="476" spans="8:10">
      <c r="H476" s="602"/>
      <c r="I476" s="602"/>
      <c r="J476" s="602"/>
    </row>
    <row r="477" spans="8:10">
      <c r="H477" s="602"/>
      <c r="I477" s="602"/>
      <c r="J477" s="602"/>
    </row>
    <row r="478" spans="8:10">
      <c r="H478" s="602"/>
      <c r="I478" s="602"/>
      <c r="J478" s="602"/>
    </row>
    <row r="479" spans="8:10">
      <c r="H479" s="602"/>
      <c r="I479" s="602"/>
      <c r="J479" s="602"/>
    </row>
    <row r="480" spans="8:10">
      <c r="H480" s="602"/>
      <c r="I480" s="602"/>
      <c r="J480" s="602"/>
    </row>
    <row r="481" spans="8:10">
      <c r="H481" s="602"/>
      <c r="I481" s="602"/>
      <c r="J481" s="602"/>
    </row>
    <row r="482" spans="8:10">
      <c r="H482" s="602"/>
      <c r="I482" s="602"/>
      <c r="J482" s="602"/>
    </row>
    <row r="483" spans="8:10">
      <c r="H483" s="602"/>
      <c r="I483" s="602"/>
      <c r="J483" s="602"/>
    </row>
    <row r="484" spans="8:10">
      <c r="H484" s="602"/>
      <c r="I484" s="602"/>
      <c r="J484" s="602"/>
    </row>
    <row r="485" spans="8:10">
      <c r="H485" s="602"/>
      <c r="I485" s="602"/>
      <c r="J485" s="602"/>
    </row>
    <row r="486" spans="8:10">
      <c r="H486" s="602"/>
      <c r="I486" s="602"/>
      <c r="J486" s="602"/>
    </row>
    <row r="487" spans="8:10">
      <c r="H487" s="602"/>
      <c r="I487" s="602"/>
      <c r="J487" s="602"/>
    </row>
    <row r="488" spans="8:10">
      <c r="H488" s="602"/>
      <c r="I488" s="602"/>
      <c r="J488" s="602"/>
    </row>
    <row r="489" spans="8:10">
      <c r="H489" s="602"/>
      <c r="I489" s="602"/>
      <c r="J489" s="602"/>
    </row>
    <row r="490" spans="8:10">
      <c r="H490" s="602"/>
      <c r="I490" s="602"/>
      <c r="J490" s="602"/>
    </row>
    <row r="491" spans="8:10">
      <c r="H491" s="602"/>
      <c r="I491" s="602"/>
      <c r="J491" s="602"/>
    </row>
    <row r="492" spans="8:10">
      <c r="H492" s="602"/>
      <c r="I492" s="602"/>
      <c r="J492" s="602"/>
    </row>
    <row r="493" spans="8:10">
      <c r="H493" s="602"/>
      <c r="I493" s="602"/>
      <c r="J493" s="602"/>
    </row>
    <row r="494" spans="8:10">
      <c r="H494" s="602"/>
      <c r="I494" s="602"/>
      <c r="J494" s="602"/>
    </row>
    <row r="495" spans="8:10">
      <c r="H495" s="602"/>
      <c r="I495" s="602"/>
      <c r="J495" s="602"/>
    </row>
    <row r="496" spans="8:10">
      <c r="H496" s="602"/>
      <c r="I496" s="602"/>
      <c r="J496" s="602"/>
    </row>
    <row r="497" spans="8:10">
      <c r="H497" s="602"/>
      <c r="I497" s="602"/>
      <c r="J497" s="602"/>
    </row>
    <row r="498" spans="8:10">
      <c r="H498" s="602"/>
      <c r="I498" s="602"/>
      <c r="J498" s="602"/>
    </row>
    <row r="499" spans="8:10">
      <c r="H499" s="602"/>
      <c r="I499" s="602"/>
      <c r="J499" s="602"/>
    </row>
    <row r="500" spans="8:10">
      <c r="H500" s="602"/>
      <c r="I500" s="602"/>
      <c r="J500" s="602"/>
    </row>
    <row r="501" spans="8:10">
      <c r="H501" s="602"/>
      <c r="I501" s="602"/>
      <c r="J501" s="602"/>
    </row>
    <row r="502" spans="8:10">
      <c r="H502" s="602"/>
      <c r="I502" s="602"/>
      <c r="J502" s="602"/>
    </row>
    <row r="503" spans="8:10">
      <c r="H503" s="602"/>
      <c r="I503" s="602"/>
      <c r="J503" s="602"/>
    </row>
    <row r="504" spans="8:10">
      <c r="H504" s="602"/>
      <c r="I504" s="602"/>
      <c r="J504" s="602"/>
    </row>
    <row r="505" spans="8:10">
      <c r="H505" s="602"/>
      <c r="I505" s="602"/>
      <c r="J505" s="602"/>
    </row>
    <row r="506" spans="8:10">
      <c r="H506" s="602"/>
      <c r="I506" s="602"/>
      <c r="J506" s="602"/>
    </row>
    <row r="507" spans="8:10">
      <c r="H507" s="602"/>
      <c r="I507" s="602"/>
      <c r="J507" s="602"/>
    </row>
    <row r="508" spans="8:10">
      <c r="H508" s="602"/>
      <c r="I508" s="602"/>
      <c r="J508" s="602"/>
    </row>
    <row r="509" spans="8:10">
      <c r="H509" s="602"/>
      <c r="I509" s="602"/>
      <c r="J509" s="602"/>
    </row>
    <row r="510" spans="8:10">
      <c r="H510" s="602"/>
      <c r="I510" s="602"/>
      <c r="J510" s="602"/>
    </row>
    <row r="511" spans="8:10">
      <c r="H511" s="602"/>
      <c r="I511" s="602"/>
      <c r="J511" s="602"/>
    </row>
    <row r="512" spans="8:10">
      <c r="H512" s="602"/>
      <c r="I512" s="602"/>
      <c r="J512" s="602"/>
    </row>
    <row r="513" spans="8:10">
      <c r="H513" s="602"/>
      <c r="I513" s="602"/>
      <c r="J513" s="602"/>
    </row>
    <row r="514" spans="8:10">
      <c r="H514" s="602"/>
      <c r="I514" s="602"/>
      <c r="J514" s="602"/>
    </row>
    <row r="515" spans="8:10">
      <c r="H515" s="602"/>
      <c r="I515" s="602"/>
      <c r="J515" s="602"/>
    </row>
    <row r="516" spans="8:10">
      <c r="H516" s="602"/>
      <c r="I516" s="602"/>
      <c r="J516" s="602"/>
    </row>
    <row r="517" spans="8:10">
      <c r="H517" s="602"/>
      <c r="I517" s="602"/>
      <c r="J517" s="602"/>
    </row>
    <row r="518" spans="8:10">
      <c r="H518" s="602"/>
      <c r="I518" s="602"/>
      <c r="J518" s="602"/>
    </row>
    <row r="519" spans="8:10">
      <c r="H519" s="602"/>
      <c r="I519" s="602"/>
      <c r="J519" s="602"/>
    </row>
    <row r="520" spans="8:10">
      <c r="H520" s="602"/>
      <c r="I520" s="602"/>
      <c r="J520" s="602"/>
    </row>
    <row r="521" spans="8:10">
      <c r="H521" s="602"/>
      <c r="I521" s="602"/>
      <c r="J521" s="602"/>
    </row>
    <row r="522" spans="8:10">
      <c r="H522" s="602"/>
      <c r="I522" s="602"/>
      <c r="J522" s="602"/>
    </row>
    <row r="523" spans="8:10">
      <c r="H523" s="602"/>
      <c r="I523" s="602"/>
      <c r="J523" s="602"/>
    </row>
    <row r="524" spans="8:10">
      <c r="H524" s="602"/>
      <c r="I524" s="602"/>
      <c r="J524" s="602"/>
    </row>
    <row r="525" spans="8:10">
      <c r="H525" s="602"/>
      <c r="I525" s="602"/>
      <c r="J525" s="602"/>
    </row>
    <row r="526" spans="8:10">
      <c r="H526" s="602"/>
      <c r="I526" s="602"/>
      <c r="J526" s="602"/>
    </row>
    <row r="527" spans="8:10">
      <c r="H527" s="602"/>
      <c r="I527" s="602"/>
      <c r="J527" s="602"/>
    </row>
    <row r="528" spans="8:10">
      <c r="H528" s="602"/>
      <c r="I528" s="602"/>
      <c r="J528" s="602"/>
    </row>
    <row r="529" spans="8:10">
      <c r="H529" s="602"/>
      <c r="I529" s="602"/>
      <c r="J529" s="602"/>
    </row>
    <row r="530" spans="8:10">
      <c r="H530" s="602"/>
      <c r="I530" s="602"/>
      <c r="J530" s="602"/>
    </row>
    <row r="531" spans="8:10">
      <c r="H531" s="602"/>
      <c r="I531" s="602"/>
      <c r="J531" s="602"/>
    </row>
    <row r="532" spans="8:10">
      <c r="H532" s="602"/>
      <c r="I532" s="602"/>
      <c r="J532" s="602"/>
    </row>
    <row r="533" spans="8:10">
      <c r="H533" s="602"/>
      <c r="I533" s="602"/>
      <c r="J533" s="602"/>
    </row>
    <row r="534" spans="8:10">
      <c r="H534" s="602"/>
      <c r="I534" s="602"/>
      <c r="J534" s="602"/>
    </row>
    <row r="535" spans="8:10">
      <c r="H535" s="602"/>
      <c r="I535" s="602"/>
      <c r="J535" s="602"/>
    </row>
    <row r="536" spans="8:10">
      <c r="H536" s="602"/>
      <c r="I536" s="602"/>
      <c r="J536" s="602"/>
    </row>
    <row r="537" spans="8:10">
      <c r="H537" s="602"/>
      <c r="I537" s="602"/>
      <c r="J537" s="602"/>
    </row>
    <row r="538" spans="8:10">
      <c r="H538" s="602"/>
      <c r="I538" s="602"/>
      <c r="J538" s="602"/>
    </row>
    <row r="539" spans="8:10">
      <c r="H539" s="602"/>
      <c r="I539" s="602"/>
      <c r="J539" s="602"/>
    </row>
    <row r="540" spans="8:10">
      <c r="H540" s="602"/>
      <c r="I540" s="602"/>
      <c r="J540" s="602"/>
    </row>
    <row r="541" spans="8:10">
      <c r="H541" s="602"/>
      <c r="I541" s="602"/>
      <c r="J541" s="602"/>
    </row>
    <row r="542" spans="8:10">
      <c r="H542" s="602"/>
      <c r="I542" s="602"/>
      <c r="J542" s="602"/>
    </row>
    <row r="543" spans="8:10">
      <c r="H543" s="602"/>
      <c r="I543" s="602"/>
      <c r="J543" s="602"/>
    </row>
    <row r="544" spans="8:10">
      <c r="H544" s="602"/>
      <c r="I544" s="602"/>
      <c r="J544" s="602"/>
    </row>
    <row r="545" spans="8:10">
      <c r="H545" s="602"/>
      <c r="I545" s="602"/>
      <c r="J545" s="602"/>
    </row>
    <row r="546" spans="8:10">
      <c r="H546" s="602"/>
      <c r="I546" s="602"/>
      <c r="J546" s="602"/>
    </row>
    <row r="547" spans="8:10">
      <c r="H547" s="602"/>
      <c r="I547" s="602"/>
      <c r="J547" s="602"/>
    </row>
    <row r="548" spans="8:10">
      <c r="H548" s="602"/>
      <c r="I548" s="602"/>
      <c r="J548" s="602"/>
    </row>
    <row r="549" spans="8:10">
      <c r="H549" s="602"/>
      <c r="I549" s="602"/>
      <c r="J549" s="602"/>
    </row>
    <row r="550" spans="8:10">
      <c r="H550" s="602"/>
      <c r="I550" s="602"/>
      <c r="J550" s="602"/>
    </row>
    <row r="551" spans="8:10">
      <c r="H551" s="602"/>
      <c r="I551" s="602"/>
      <c r="J551" s="602"/>
    </row>
    <row r="552" spans="8:10">
      <c r="H552" s="602"/>
      <c r="I552" s="602"/>
      <c r="J552" s="602"/>
    </row>
    <row r="553" spans="8:10">
      <c r="H553" s="602"/>
      <c r="I553" s="602"/>
      <c r="J553" s="602"/>
    </row>
    <row r="554" spans="8:10">
      <c r="H554" s="602"/>
      <c r="I554" s="602"/>
      <c r="J554" s="602"/>
    </row>
    <row r="555" spans="8:10">
      <c r="H555" s="602"/>
      <c r="I555" s="602"/>
      <c r="J555" s="602"/>
    </row>
    <row r="556" spans="8:10">
      <c r="H556" s="602"/>
      <c r="I556" s="602"/>
      <c r="J556" s="602"/>
    </row>
    <row r="557" spans="8:10">
      <c r="H557" s="602"/>
      <c r="I557" s="602"/>
      <c r="J557" s="602"/>
    </row>
    <row r="558" spans="8:10">
      <c r="H558" s="602"/>
      <c r="I558" s="602"/>
      <c r="J558" s="602"/>
    </row>
    <row r="559" spans="8:10">
      <c r="H559" s="602"/>
      <c r="I559" s="602"/>
      <c r="J559" s="602"/>
    </row>
    <row r="560" spans="8:10">
      <c r="H560" s="602"/>
      <c r="I560" s="602"/>
      <c r="J560" s="602"/>
    </row>
    <row r="561" spans="8:10">
      <c r="H561" s="602"/>
      <c r="I561" s="602"/>
      <c r="J561" s="602"/>
    </row>
    <row r="562" spans="8:10">
      <c r="H562" s="602"/>
      <c r="I562" s="602"/>
      <c r="J562" s="602"/>
    </row>
    <row r="563" spans="8:10">
      <c r="H563" s="602"/>
      <c r="I563" s="602"/>
      <c r="J563" s="602"/>
    </row>
    <row r="564" spans="8:10">
      <c r="H564" s="602"/>
      <c r="I564" s="602"/>
      <c r="J564" s="602"/>
    </row>
    <row r="565" spans="8:10">
      <c r="H565" s="602"/>
      <c r="I565" s="602"/>
      <c r="J565" s="602"/>
    </row>
    <row r="566" spans="8:10">
      <c r="H566" s="602"/>
      <c r="I566" s="602"/>
      <c r="J566" s="602"/>
    </row>
    <row r="567" spans="8:10">
      <c r="H567" s="602"/>
      <c r="I567" s="602"/>
      <c r="J567" s="602"/>
    </row>
    <row r="568" spans="8:10">
      <c r="H568" s="602"/>
      <c r="I568" s="602"/>
      <c r="J568" s="602"/>
    </row>
    <row r="569" spans="8:10">
      <c r="H569" s="602"/>
      <c r="I569" s="602"/>
      <c r="J569" s="602"/>
    </row>
    <row r="570" spans="8:10">
      <c r="H570" s="602"/>
      <c r="I570" s="602"/>
      <c r="J570" s="602"/>
    </row>
    <row r="571" spans="8:10">
      <c r="H571" s="602"/>
      <c r="I571" s="602"/>
      <c r="J571" s="602"/>
    </row>
    <row r="572" spans="8:10">
      <c r="H572" s="602"/>
      <c r="I572" s="602"/>
      <c r="J572" s="602"/>
    </row>
    <row r="573" spans="8:10">
      <c r="H573" s="602"/>
      <c r="I573" s="602"/>
      <c r="J573" s="602"/>
    </row>
    <row r="574" spans="8:10">
      <c r="H574" s="602"/>
      <c r="I574" s="602"/>
      <c r="J574" s="602"/>
    </row>
    <row r="575" spans="8:10">
      <c r="H575" s="602"/>
      <c r="I575" s="602"/>
      <c r="J575" s="602"/>
    </row>
    <row r="576" spans="8:10">
      <c r="H576" s="602"/>
      <c r="I576" s="602"/>
      <c r="J576" s="602"/>
    </row>
    <row r="577" spans="8:10">
      <c r="H577" s="602"/>
      <c r="I577" s="602"/>
      <c r="J577" s="602"/>
    </row>
    <row r="578" spans="8:10">
      <c r="H578" s="602"/>
      <c r="I578" s="602"/>
      <c r="J578" s="602"/>
    </row>
    <row r="579" spans="8:10">
      <c r="H579" s="602"/>
      <c r="I579" s="602"/>
      <c r="J579" s="602"/>
    </row>
    <row r="580" spans="8:10">
      <c r="H580" s="602"/>
      <c r="I580" s="602"/>
      <c r="J580" s="602"/>
    </row>
    <row r="581" spans="8:10">
      <c r="H581" s="602"/>
      <c r="I581" s="602"/>
      <c r="J581" s="602"/>
    </row>
    <row r="582" spans="8:10">
      <c r="H582" s="602"/>
      <c r="I582" s="602"/>
      <c r="J582" s="602"/>
    </row>
    <row r="583" spans="8:10">
      <c r="H583" s="602"/>
      <c r="I583" s="602"/>
      <c r="J583" s="602"/>
    </row>
    <row r="584" spans="8:10">
      <c r="H584" s="602"/>
      <c r="I584" s="602"/>
      <c r="J584" s="602"/>
    </row>
    <row r="585" spans="8:10">
      <c r="H585" s="602"/>
      <c r="I585" s="602"/>
      <c r="J585" s="602"/>
    </row>
    <row r="586" spans="8:10">
      <c r="H586" s="602"/>
      <c r="I586" s="602"/>
      <c r="J586" s="602"/>
    </row>
    <row r="587" spans="8:10">
      <c r="H587" s="602"/>
      <c r="I587" s="602"/>
      <c r="J587" s="602"/>
    </row>
    <row r="588" spans="8:10">
      <c r="H588" s="602"/>
      <c r="I588" s="602"/>
      <c r="J588" s="602"/>
    </row>
    <row r="589" spans="8:10">
      <c r="H589" s="602"/>
      <c r="I589" s="602"/>
      <c r="J589" s="602"/>
    </row>
    <row r="590" spans="8:10">
      <c r="H590" s="602"/>
      <c r="I590" s="602"/>
      <c r="J590" s="602"/>
    </row>
    <row r="591" spans="8:10">
      <c r="H591" s="602"/>
      <c r="I591" s="602"/>
      <c r="J591" s="602"/>
    </row>
    <row r="592" spans="8:10">
      <c r="H592" s="602"/>
      <c r="I592" s="602"/>
      <c r="J592" s="602"/>
    </row>
    <row r="593" spans="8:10">
      <c r="H593" s="602"/>
      <c r="I593" s="602"/>
      <c r="J593" s="602"/>
    </row>
    <row r="594" spans="8:10">
      <c r="H594" s="602"/>
      <c r="I594" s="602"/>
      <c r="J594" s="602"/>
    </row>
    <row r="595" spans="8:10">
      <c r="H595" s="602"/>
      <c r="I595" s="602"/>
      <c r="J595" s="602"/>
    </row>
    <row r="596" spans="8:10">
      <c r="H596" s="602"/>
      <c r="I596" s="602"/>
      <c r="J596" s="602"/>
    </row>
    <row r="597" spans="8:10">
      <c r="H597" s="602"/>
      <c r="I597" s="602"/>
      <c r="J597" s="602"/>
    </row>
    <row r="598" spans="8:10">
      <c r="H598" s="602"/>
      <c r="I598" s="602"/>
      <c r="J598" s="602"/>
    </row>
    <row r="599" spans="8:10">
      <c r="H599" s="602"/>
      <c r="I599" s="602"/>
      <c r="J599" s="602"/>
    </row>
    <row r="600" spans="8:10">
      <c r="H600" s="602"/>
      <c r="I600" s="602"/>
      <c r="J600" s="602"/>
    </row>
    <row r="601" spans="8:10">
      <c r="H601" s="602"/>
      <c r="I601" s="602"/>
      <c r="J601" s="602"/>
    </row>
    <row r="602" spans="8:10">
      <c r="H602" s="602"/>
      <c r="I602" s="602"/>
      <c r="J602" s="602"/>
    </row>
    <row r="603" spans="8:10">
      <c r="H603" s="602"/>
      <c r="I603" s="602"/>
      <c r="J603" s="602"/>
    </row>
    <row r="604" spans="8:10">
      <c r="H604" s="602"/>
      <c r="I604" s="602"/>
      <c r="J604" s="602"/>
    </row>
    <row r="605" spans="8:10">
      <c r="H605" s="602"/>
      <c r="I605" s="602"/>
      <c r="J605" s="602"/>
    </row>
    <row r="606" spans="8:10">
      <c r="H606" s="602"/>
      <c r="I606" s="602"/>
      <c r="J606" s="602"/>
    </row>
    <row r="607" spans="8:10">
      <c r="H607" s="602"/>
      <c r="I607" s="602"/>
      <c r="J607" s="602"/>
    </row>
    <row r="608" spans="8:10">
      <c r="H608" s="602"/>
      <c r="I608" s="602"/>
      <c r="J608" s="602"/>
    </row>
    <row r="609" spans="8:10">
      <c r="H609" s="602"/>
      <c r="I609" s="602"/>
      <c r="J609" s="602"/>
    </row>
    <row r="610" spans="8:10">
      <c r="H610" s="602"/>
      <c r="I610" s="602"/>
      <c r="J610" s="602"/>
    </row>
    <row r="611" spans="8:10">
      <c r="H611" s="602"/>
      <c r="I611" s="602"/>
      <c r="J611" s="602"/>
    </row>
    <row r="612" spans="8:10">
      <c r="H612" s="602"/>
      <c r="I612" s="602"/>
      <c r="J612" s="602"/>
    </row>
    <row r="613" spans="8:10">
      <c r="H613" s="602"/>
      <c r="I613" s="602"/>
      <c r="J613" s="602"/>
    </row>
    <row r="614" spans="8:10">
      <c r="H614" s="602"/>
      <c r="I614" s="602"/>
      <c r="J614" s="602"/>
    </row>
    <row r="615" spans="8:10">
      <c r="H615" s="602"/>
      <c r="I615" s="602"/>
      <c r="J615" s="602"/>
    </row>
    <row r="616" spans="8:10">
      <c r="H616" s="602"/>
      <c r="I616" s="602"/>
      <c r="J616" s="602"/>
    </row>
    <row r="617" spans="8:10">
      <c r="H617" s="602"/>
      <c r="I617" s="602"/>
      <c r="J617" s="602"/>
    </row>
    <row r="618" spans="8:10">
      <c r="H618" s="602"/>
      <c r="I618" s="602"/>
      <c r="J618" s="602"/>
    </row>
    <row r="619" spans="8:10">
      <c r="H619" s="602"/>
      <c r="I619" s="602"/>
      <c r="J619" s="602"/>
    </row>
    <row r="620" spans="8:10">
      <c r="H620" s="602"/>
      <c r="I620" s="602"/>
      <c r="J620" s="602"/>
    </row>
    <row r="621" spans="8:10">
      <c r="H621" s="602"/>
      <c r="I621" s="602"/>
      <c r="J621" s="602"/>
    </row>
    <row r="622" spans="8:10">
      <c r="H622" s="602"/>
      <c r="I622" s="602"/>
      <c r="J622" s="602"/>
    </row>
    <row r="623" spans="8:10">
      <c r="H623" s="602"/>
      <c r="I623" s="602"/>
      <c r="J623" s="602"/>
    </row>
    <row r="624" spans="8:10">
      <c r="H624" s="602"/>
      <c r="I624" s="602"/>
      <c r="J624" s="602"/>
    </row>
    <row r="625" spans="8:10">
      <c r="H625" s="602"/>
      <c r="I625" s="602"/>
      <c r="J625" s="602"/>
    </row>
  </sheetData>
  <mergeCells count="46">
    <mergeCell ref="K27:K30"/>
    <mergeCell ref="B28:D28"/>
    <mergeCell ref="E28:G28"/>
    <mergeCell ref="H28:J28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  <mergeCell ref="A26:J26"/>
    <mergeCell ref="A27:A30"/>
    <mergeCell ref="B27:D27"/>
    <mergeCell ref="E27:G27"/>
    <mergeCell ref="H27:J27"/>
    <mergeCell ref="K77:K80"/>
    <mergeCell ref="B78:D78"/>
    <mergeCell ref="E78:G78"/>
    <mergeCell ref="H78:J78"/>
    <mergeCell ref="A52:J52"/>
    <mergeCell ref="A53:A56"/>
    <mergeCell ref="B53:D53"/>
    <mergeCell ref="E53:G53"/>
    <mergeCell ref="H53:J53"/>
    <mergeCell ref="K53:K56"/>
    <mergeCell ref="B54:D54"/>
    <mergeCell ref="E54:G54"/>
    <mergeCell ref="H54:J54"/>
    <mergeCell ref="A76:J76"/>
    <mergeCell ref="A77:A80"/>
    <mergeCell ref="B77:D77"/>
    <mergeCell ref="E77:G77"/>
    <mergeCell ref="H77:J77"/>
    <mergeCell ref="K102:K105"/>
    <mergeCell ref="B103:D103"/>
    <mergeCell ref="E103:G103"/>
    <mergeCell ref="H103:J103"/>
    <mergeCell ref="A101:J101"/>
    <mergeCell ref="A102:A105"/>
    <mergeCell ref="B102:D102"/>
    <mergeCell ref="E102:G102"/>
    <mergeCell ref="H102:J102"/>
  </mergeCells>
  <printOptions horizontalCentered="1"/>
  <pageMargins left="0.511811023622047" right="0.511811023622047" top="0.98425196850393704" bottom="0.98425196850393704" header="0.98425196850393704" footer="0.74803149606299202"/>
  <pageSetup paperSize="9" scale="75" firstPageNumber="10" orientation="landscape" useFirstPageNumber="1" r:id="rId1"/>
  <headerFooter alignWithMargins="0"/>
  <rowBreaks count="3" manualBreakCount="3">
    <brk id="25" max="10" man="1"/>
    <brk id="51" max="10" man="1"/>
    <brk id="75" max="10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89" t="s">
        <v>2410</v>
      </c>
      <c r="B15" s="2689"/>
      <c r="C15" s="2689"/>
      <c r="D15" s="2689"/>
      <c r="E15" s="2689"/>
      <c r="F15" s="2689"/>
      <c r="G15" s="2689"/>
      <c r="H15" s="2689"/>
      <c r="I15" s="2689"/>
      <c r="J15" s="2689"/>
      <c r="K15" s="2689"/>
      <c r="L15" s="2689"/>
      <c r="M15" s="2689"/>
      <c r="N15" s="2689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S366"/>
  <sheetViews>
    <sheetView rightToLeft="1" view="pageBreakPreview" topLeftCell="A335" zoomScale="75" zoomScaleSheetLayoutView="75" workbookViewId="0">
      <selection activeCell="A344" sqref="A344"/>
    </sheetView>
  </sheetViews>
  <sheetFormatPr defaultRowHeight="18.75"/>
  <cols>
    <col min="1" max="1" width="15.7109375" style="705" customWidth="1"/>
    <col min="2" max="2" width="17" style="705" customWidth="1"/>
    <col min="3" max="3" width="12.5703125" style="705" customWidth="1"/>
    <col min="4" max="7" width="7.5703125" style="705" customWidth="1"/>
    <col min="8" max="8" width="6.28515625" style="705" customWidth="1"/>
    <col min="9" max="9" width="6.42578125" style="705" customWidth="1"/>
    <col min="10" max="11" width="7.5703125" style="705" customWidth="1"/>
    <col min="12" max="12" width="8.28515625" style="705" customWidth="1"/>
    <col min="13" max="13" width="16.7109375" style="603" customWidth="1"/>
    <col min="14" max="14" width="29.140625" style="603" customWidth="1"/>
    <col min="15" max="15" width="20.140625" style="603" customWidth="1"/>
    <col min="16" max="244" width="9.140625" style="603"/>
    <col min="245" max="245" width="25.140625" style="603" customWidth="1"/>
    <col min="246" max="246" width="23.42578125" style="603" customWidth="1"/>
    <col min="247" max="247" width="9.7109375" style="603" customWidth="1"/>
    <col min="248" max="248" width="7.42578125" style="603" customWidth="1"/>
    <col min="249" max="249" width="7.5703125" style="603" customWidth="1"/>
    <col min="250" max="250" width="8" style="603" customWidth="1"/>
    <col min="251" max="253" width="7.42578125" style="603" customWidth="1"/>
    <col min="254" max="256" width="8.42578125" style="603" customWidth="1"/>
    <col min="257" max="500" width="9.140625" style="603"/>
    <col min="501" max="501" width="25.140625" style="603" customWidth="1"/>
    <col min="502" max="502" width="23.42578125" style="603" customWidth="1"/>
    <col min="503" max="503" width="9.7109375" style="603" customWidth="1"/>
    <col min="504" max="504" width="7.42578125" style="603" customWidth="1"/>
    <col min="505" max="505" width="7.5703125" style="603" customWidth="1"/>
    <col min="506" max="506" width="8" style="603" customWidth="1"/>
    <col min="507" max="509" width="7.42578125" style="603" customWidth="1"/>
    <col min="510" max="512" width="8.42578125" style="603" customWidth="1"/>
    <col min="513" max="756" width="9.140625" style="603"/>
    <col min="757" max="757" width="25.140625" style="603" customWidth="1"/>
    <col min="758" max="758" width="23.42578125" style="603" customWidth="1"/>
    <col min="759" max="759" width="9.7109375" style="603" customWidth="1"/>
    <col min="760" max="760" width="7.42578125" style="603" customWidth="1"/>
    <col min="761" max="761" width="7.5703125" style="603" customWidth="1"/>
    <col min="762" max="762" width="8" style="603" customWidth="1"/>
    <col min="763" max="765" width="7.42578125" style="603" customWidth="1"/>
    <col min="766" max="768" width="8.42578125" style="603" customWidth="1"/>
    <col min="769" max="1012" width="9.140625" style="603"/>
    <col min="1013" max="1013" width="25.140625" style="603" customWidth="1"/>
    <col min="1014" max="1014" width="23.42578125" style="603" customWidth="1"/>
    <col min="1015" max="1015" width="9.7109375" style="603" customWidth="1"/>
    <col min="1016" max="1016" width="7.42578125" style="603" customWidth="1"/>
    <col min="1017" max="1017" width="7.5703125" style="603" customWidth="1"/>
    <col min="1018" max="1018" width="8" style="603" customWidth="1"/>
    <col min="1019" max="1021" width="7.42578125" style="603" customWidth="1"/>
    <col min="1022" max="1024" width="8.42578125" style="603" customWidth="1"/>
    <col min="1025" max="1268" width="9.140625" style="603"/>
    <col min="1269" max="1269" width="25.140625" style="603" customWidth="1"/>
    <col min="1270" max="1270" width="23.42578125" style="603" customWidth="1"/>
    <col min="1271" max="1271" width="9.7109375" style="603" customWidth="1"/>
    <col min="1272" max="1272" width="7.42578125" style="603" customWidth="1"/>
    <col min="1273" max="1273" width="7.5703125" style="603" customWidth="1"/>
    <col min="1274" max="1274" width="8" style="603" customWidth="1"/>
    <col min="1275" max="1277" width="7.42578125" style="603" customWidth="1"/>
    <col min="1278" max="1280" width="8.42578125" style="603" customWidth="1"/>
    <col min="1281" max="1524" width="9.140625" style="603"/>
    <col min="1525" max="1525" width="25.140625" style="603" customWidth="1"/>
    <col min="1526" max="1526" width="23.42578125" style="603" customWidth="1"/>
    <col min="1527" max="1527" width="9.7109375" style="603" customWidth="1"/>
    <col min="1528" max="1528" width="7.42578125" style="603" customWidth="1"/>
    <col min="1529" max="1529" width="7.5703125" style="603" customWidth="1"/>
    <col min="1530" max="1530" width="8" style="603" customWidth="1"/>
    <col min="1531" max="1533" width="7.42578125" style="603" customWidth="1"/>
    <col min="1534" max="1536" width="8.42578125" style="603" customWidth="1"/>
    <col min="1537" max="1780" width="9.140625" style="603"/>
    <col min="1781" max="1781" width="25.140625" style="603" customWidth="1"/>
    <col min="1782" max="1782" width="23.42578125" style="603" customWidth="1"/>
    <col min="1783" max="1783" width="9.7109375" style="603" customWidth="1"/>
    <col min="1784" max="1784" width="7.42578125" style="603" customWidth="1"/>
    <col min="1785" max="1785" width="7.5703125" style="603" customWidth="1"/>
    <col min="1786" max="1786" width="8" style="603" customWidth="1"/>
    <col min="1787" max="1789" width="7.42578125" style="603" customWidth="1"/>
    <col min="1790" max="1792" width="8.42578125" style="603" customWidth="1"/>
    <col min="1793" max="2036" width="9.140625" style="603"/>
    <col min="2037" max="2037" width="25.140625" style="603" customWidth="1"/>
    <col min="2038" max="2038" width="23.42578125" style="603" customWidth="1"/>
    <col min="2039" max="2039" width="9.7109375" style="603" customWidth="1"/>
    <col min="2040" max="2040" width="7.42578125" style="603" customWidth="1"/>
    <col min="2041" max="2041" width="7.5703125" style="603" customWidth="1"/>
    <col min="2042" max="2042" width="8" style="603" customWidth="1"/>
    <col min="2043" max="2045" width="7.42578125" style="603" customWidth="1"/>
    <col min="2046" max="2048" width="8.42578125" style="603" customWidth="1"/>
    <col min="2049" max="2292" width="9.140625" style="603"/>
    <col min="2293" max="2293" width="25.140625" style="603" customWidth="1"/>
    <col min="2294" max="2294" width="23.42578125" style="603" customWidth="1"/>
    <col min="2295" max="2295" width="9.7109375" style="603" customWidth="1"/>
    <col min="2296" max="2296" width="7.42578125" style="603" customWidth="1"/>
    <col min="2297" max="2297" width="7.5703125" style="603" customWidth="1"/>
    <col min="2298" max="2298" width="8" style="603" customWidth="1"/>
    <col min="2299" max="2301" width="7.42578125" style="603" customWidth="1"/>
    <col min="2302" max="2304" width="8.42578125" style="603" customWidth="1"/>
    <col min="2305" max="2548" width="9.140625" style="603"/>
    <col min="2549" max="2549" width="25.140625" style="603" customWidth="1"/>
    <col min="2550" max="2550" width="23.42578125" style="603" customWidth="1"/>
    <col min="2551" max="2551" width="9.7109375" style="603" customWidth="1"/>
    <col min="2552" max="2552" width="7.42578125" style="603" customWidth="1"/>
    <col min="2553" max="2553" width="7.5703125" style="603" customWidth="1"/>
    <col min="2554" max="2554" width="8" style="603" customWidth="1"/>
    <col min="2555" max="2557" width="7.42578125" style="603" customWidth="1"/>
    <col min="2558" max="2560" width="8.42578125" style="603" customWidth="1"/>
    <col min="2561" max="2804" width="9.140625" style="603"/>
    <col min="2805" max="2805" width="25.140625" style="603" customWidth="1"/>
    <col min="2806" max="2806" width="23.42578125" style="603" customWidth="1"/>
    <col min="2807" max="2807" width="9.7109375" style="603" customWidth="1"/>
    <col min="2808" max="2808" width="7.42578125" style="603" customWidth="1"/>
    <col min="2809" max="2809" width="7.5703125" style="603" customWidth="1"/>
    <col min="2810" max="2810" width="8" style="603" customWidth="1"/>
    <col min="2811" max="2813" width="7.42578125" style="603" customWidth="1"/>
    <col min="2814" max="2816" width="8.42578125" style="603" customWidth="1"/>
    <col min="2817" max="3060" width="9.140625" style="603"/>
    <col min="3061" max="3061" width="25.140625" style="603" customWidth="1"/>
    <col min="3062" max="3062" width="23.42578125" style="603" customWidth="1"/>
    <col min="3063" max="3063" width="9.7109375" style="603" customWidth="1"/>
    <col min="3064" max="3064" width="7.42578125" style="603" customWidth="1"/>
    <col min="3065" max="3065" width="7.5703125" style="603" customWidth="1"/>
    <col min="3066" max="3066" width="8" style="603" customWidth="1"/>
    <col min="3067" max="3069" width="7.42578125" style="603" customWidth="1"/>
    <col min="3070" max="3072" width="8.42578125" style="603" customWidth="1"/>
    <col min="3073" max="3316" width="9.140625" style="603"/>
    <col min="3317" max="3317" width="25.140625" style="603" customWidth="1"/>
    <col min="3318" max="3318" width="23.42578125" style="603" customWidth="1"/>
    <col min="3319" max="3319" width="9.7109375" style="603" customWidth="1"/>
    <col min="3320" max="3320" width="7.42578125" style="603" customWidth="1"/>
    <col min="3321" max="3321" width="7.5703125" style="603" customWidth="1"/>
    <col min="3322" max="3322" width="8" style="603" customWidth="1"/>
    <col min="3323" max="3325" width="7.42578125" style="603" customWidth="1"/>
    <col min="3326" max="3328" width="8.42578125" style="603" customWidth="1"/>
    <col min="3329" max="3572" width="9.140625" style="603"/>
    <col min="3573" max="3573" width="25.140625" style="603" customWidth="1"/>
    <col min="3574" max="3574" width="23.42578125" style="603" customWidth="1"/>
    <col min="3575" max="3575" width="9.7109375" style="603" customWidth="1"/>
    <col min="3576" max="3576" width="7.42578125" style="603" customWidth="1"/>
    <col min="3577" max="3577" width="7.5703125" style="603" customWidth="1"/>
    <col min="3578" max="3578" width="8" style="603" customWidth="1"/>
    <col min="3579" max="3581" width="7.42578125" style="603" customWidth="1"/>
    <col min="3582" max="3584" width="8.42578125" style="603" customWidth="1"/>
    <col min="3585" max="3828" width="9.140625" style="603"/>
    <col min="3829" max="3829" width="25.140625" style="603" customWidth="1"/>
    <col min="3830" max="3830" width="23.42578125" style="603" customWidth="1"/>
    <col min="3831" max="3831" width="9.7109375" style="603" customWidth="1"/>
    <col min="3832" max="3832" width="7.42578125" style="603" customWidth="1"/>
    <col min="3833" max="3833" width="7.5703125" style="603" customWidth="1"/>
    <col min="3834" max="3834" width="8" style="603" customWidth="1"/>
    <col min="3835" max="3837" width="7.42578125" style="603" customWidth="1"/>
    <col min="3838" max="3840" width="8.42578125" style="603" customWidth="1"/>
    <col min="3841" max="4084" width="9.140625" style="603"/>
    <col min="4085" max="4085" width="25.140625" style="603" customWidth="1"/>
    <col min="4086" max="4086" width="23.42578125" style="603" customWidth="1"/>
    <col min="4087" max="4087" width="9.7109375" style="603" customWidth="1"/>
    <col min="4088" max="4088" width="7.42578125" style="603" customWidth="1"/>
    <col min="4089" max="4089" width="7.5703125" style="603" customWidth="1"/>
    <col min="4090" max="4090" width="8" style="603" customWidth="1"/>
    <col min="4091" max="4093" width="7.42578125" style="603" customWidth="1"/>
    <col min="4094" max="4096" width="8.42578125" style="603" customWidth="1"/>
    <col min="4097" max="4340" width="9.140625" style="603"/>
    <col min="4341" max="4341" width="25.140625" style="603" customWidth="1"/>
    <col min="4342" max="4342" width="23.42578125" style="603" customWidth="1"/>
    <col min="4343" max="4343" width="9.7109375" style="603" customWidth="1"/>
    <col min="4344" max="4344" width="7.42578125" style="603" customWidth="1"/>
    <col min="4345" max="4345" width="7.5703125" style="603" customWidth="1"/>
    <col min="4346" max="4346" width="8" style="603" customWidth="1"/>
    <col min="4347" max="4349" width="7.42578125" style="603" customWidth="1"/>
    <col min="4350" max="4352" width="8.42578125" style="603" customWidth="1"/>
    <col min="4353" max="4596" width="9.140625" style="603"/>
    <col min="4597" max="4597" width="25.140625" style="603" customWidth="1"/>
    <col min="4598" max="4598" width="23.42578125" style="603" customWidth="1"/>
    <col min="4599" max="4599" width="9.7109375" style="603" customWidth="1"/>
    <col min="4600" max="4600" width="7.42578125" style="603" customWidth="1"/>
    <col min="4601" max="4601" width="7.5703125" style="603" customWidth="1"/>
    <col min="4602" max="4602" width="8" style="603" customWidth="1"/>
    <col min="4603" max="4605" width="7.42578125" style="603" customWidth="1"/>
    <col min="4606" max="4608" width="8.42578125" style="603" customWidth="1"/>
    <col min="4609" max="4852" width="9.140625" style="603"/>
    <col min="4853" max="4853" width="25.140625" style="603" customWidth="1"/>
    <col min="4854" max="4854" width="23.42578125" style="603" customWidth="1"/>
    <col min="4855" max="4855" width="9.7109375" style="603" customWidth="1"/>
    <col min="4856" max="4856" width="7.42578125" style="603" customWidth="1"/>
    <col min="4857" max="4857" width="7.5703125" style="603" customWidth="1"/>
    <col min="4858" max="4858" width="8" style="603" customWidth="1"/>
    <col min="4859" max="4861" width="7.42578125" style="603" customWidth="1"/>
    <col min="4862" max="4864" width="8.42578125" style="603" customWidth="1"/>
    <col min="4865" max="5108" width="9.140625" style="603"/>
    <col min="5109" max="5109" width="25.140625" style="603" customWidth="1"/>
    <col min="5110" max="5110" width="23.42578125" style="603" customWidth="1"/>
    <col min="5111" max="5111" width="9.7109375" style="603" customWidth="1"/>
    <col min="5112" max="5112" width="7.42578125" style="603" customWidth="1"/>
    <col min="5113" max="5113" width="7.5703125" style="603" customWidth="1"/>
    <col min="5114" max="5114" width="8" style="603" customWidth="1"/>
    <col min="5115" max="5117" width="7.42578125" style="603" customWidth="1"/>
    <col min="5118" max="5120" width="8.42578125" style="603" customWidth="1"/>
    <col min="5121" max="5364" width="9.140625" style="603"/>
    <col min="5365" max="5365" width="25.140625" style="603" customWidth="1"/>
    <col min="5366" max="5366" width="23.42578125" style="603" customWidth="1"/>
    <col min="5367" max="5367" width="9.7109375" style="603" customWidth="1"/>
    <col min="5368" max="5368" width="7.42578125" style="603" customWidth="1"/>
    <col min="5369" max="5369" width="7.5703125" style="603" customWidth="1"/>
    <col min="5370" max="5370" width="8" style="603" customWidth="1"/>
    <col min="5371" max="5373" width="7.42578125" style="603" customWidth="1"/>
    <col min="5374" max="5376" width="8.42578125" style="603" customWidth="1"/>
    <col min="5377" max="5620" width="9.140625" style="603"/>
    <col min="5621" max="5621" width="25.140625" style="603" customWidth="1"/>
    <col min="5622" max="5622" width="23.42578125" style="603" customWidth="1"/>
    <col min="5623" max="5623" width="9.7109375" style="603" customWidth="1"/>
    <col min="5624" max="5624" width="7.42578125" style="603" customWidth="1"/>
    <col min="5625" max="5625" width="7.5703125" style="603" customWidth="1"/>
    <col min="5626" max="5626" width="8" style="603" customWidth="1"/>
    <col min="5627" max="5629" width="7.42578125" style="603" customWidth="1"/>
    <col min="5630" max="5632" width="8.42578125" style="603" customWidth="1"/>
    <col min="5633" max="5876" width="9.140625" style="603"/>
    <col min="5877" max="5877" width="25.140625" style="603" customWidth="1"/>
    <col min="5878" max="5878" width="23.42578125" style="603" customWidth="1"/>
    <col min="5879" max="5879" width="9.7109375" style="603" customWidth="1"/>
    <col min="5880" max="5880" width="7.42578125" style="603" customWidth="1"/>
    <col min="5881" max="5881" width="7.5703125" style="603" customWidth="1"/>
    <col min="5882" max="5882" width="8" style="603" customWidth="1"/>
    <col min="5883" max="5885" width="7.42578125" style="603" customWidth="1"/>
    <col min="5886" max="5888" width="8.42578125" style="603" customWidth="1"/>
    <col min="5889" max="6132" width="9.140625" style="603"/>
    <col min="6133" max="6133" width="25.140625" style="603" customWidth="1"/>
    <col min="6134" max="6134" width="23.42578125" style="603" customWidth="1"/>
    <col min="6135" max="6135" width="9.7109375" style="603" customWidth="1"/>
    <col min="6136" max="6136" width="7.42578125" style="603" customWidth="1"/>
    <col min="6137" max="6137" width="7.5703125" style="603" customWidth="1"/>
    <col min="6138" max="6138" width="8" style="603" customWidth="1"/>
    <col min="6139" max="6141" width="7.42578125" style="603" customWidth="1"/>
    <col min="6142" max="6144" width="8.42578125" style="603" customWidth="1"/>
    <col min="6145" max="6388" width="9.140625" style="603"/>
    <col min="6389" max="6389" width="25.140625" style="603" customWidth="1"/>
    <col min="6390" max="6390" width="23.42578125" style="603" customWidth="1"/>
    <col min="6391" max="6391" width="9.7109375" style="603" customWidth="1"/>
    <col min="6392" max="6392" width="7.42578125" style="603" customWidth="1"/>
    <col min="6393" max="6393" width="7.5703125" style="603" customWidth="1"/>
    <col min="6394" max="6394" width="8" style="603" customWidth="1"/>
    <col min="6395" max="6397" width="7.42578125" style="603" customWidth="1"/>
    <col min="6398" max="6400" width="8.42578125" style="603" customWidth="1"/>
    <col min="6401" max="6644" width="9.140625" style="603"/>
    <col min="6645" max="6645" width="25.140625" style="603" customWidth="1"/>
    <col min="6646" max="6646" width="23.42578125" style="603" customWidth="1"/>
    <col min="6647" max="6647" width="9.7109375" style="603" customWidth="1"/>
    <col min="6648" max="6648" width="7.42578125" style="603" customWidth="1"/>
    <col min="6649" max="6649" width="7.5703125" style="603" customWidth="1"/>
    <col min="6650" max="6650" width="8" style="603" customWidth="1"/>
    <col min="6651" max="6653" width="7.42578125" style="603" customWidth="1"/>
    <col min="6654" max="6656" width="8.42578125" style="603" customWidth="1"/>
    <col min="6657" max="6900" width="9.140625" style="603"/>
    <col min="6901" max="6901" width="25.140625" style="603" customWidth="1"/>
    <col min="6902" max="6902" width="23.42578125" style="603" customWidth="1"/>
    <col min="6903" max="6903" width="9.7109375" style="603" customWidth="1"/>
    <col min="6904" max="6904" width="7.42578125" style="603" customWidth="1"/>
    <col min="6905" max="6905" width="7.5703125" style="603" customWidth="1"/>
    <col min="6906" max="6906" width="8" style="603" customWidth="1"/>
    <col min="6907" max="6909" width="7.42578125" style="603" customWidth="1"/>
    <col min="6910" max="6912" width="8.42578125" style="603" customWidth="1"/>
    <col min="6913" max="7156" width="9.140625" style="603"/>
    <col min="7157" max="7157" width="25.140625" style="603" customWidth="1"/>
    <col min="7158" max="7158" width="23.42578125" style="603" customWidth="1"/>
    <col min="7159" max="7159" width="9.7109375" style="603" customWidth="1"/>
    <col min="7160" max="7160" width="7.42578125" style="603" customWidth="1"/>
    <col min="7161" max="7161" width="7.5703125" style="603" customWidth="1"/>
    <col min="7162" max="7162" width="8" style="603" customWidth="1"/>
    <col min="7163" max="7165" width="7.42578125" style="603" customWidth="1"/>
    <col min="7166" max="7168" width="8.42578125" style="603" customWidth="1"/>
    <col min="7169" max="7412" width="9.140625" style="603"/>
    <col min="7413" max="7413" width="25.140625" style="603" customWidth="1"/>
    <col min="7414" max="7414" width="23.42578125" style="603" customWidth="1"/>
    <col min="7415" max="7415" width="9.7109375" style="603" customWidth="1"/>
    <col min="7416" max="7416" width="7.42578125" style="603" customWidth="1"/>
    <col min="7417" max="7417" width="7.5703125" style="603" customWidth="1"/>
    <col min="7418" max="7418" width="8" style="603" customWidth="1"/>
    <col min="7419" max="7421" width="7.42578125" style="603" customWidth="1"/>
    <col min="7422" max="7424" width="8.42578125" style="603" customWidth="1"/>
    <col min="7425" max="7668" width="9.140625" style="603"/>
    <col min="7669" max="7669" width="25.140625" style="603" customWidth="1"/>
    <col min="7670" max="7670" width="23.42578125" style="603" customWidth="1"/>
    <col min="7671" max="7671" width="9.7109375" style="603" customWidth="1"/>
    <col min="7672" max="7672" width="7.42578125" style="603" customWidth="1"/>
    <col min="7673" max="7673" width="7.5703125" style="603" customWidth="1"/>
    <col min="7674" max="7674" width="8" style="603" customWidth="1"/>
    <col min="7675" max="7677" width="7.42578125" style="603" customWidth="1"/>
    <col min="7678" max="7680" width="8.42578125" style="603" customWidth="1"/>
    <col min="7681" max="7924" width="9.140625" style="603"/>
    <col min="7925" max="7925" width="25.140625" style="603" customWidth="1"/>
    <col min="7926" max="7926" width="23.42578125" style="603" customWidth="1"/>
    <col min="7927" max="7927" width="9.7109375" style="603" customWidth="1"/>
    <col min="7928" max="7928" width="7.42578125" style="603" customWidth="1"/>
    <col min="7929" max="7929" width="7.5703125" style="603" customWidth="1"/>
    <col min="7930" max="7930" width="8" style="603" customWidth="1"/>
    <col min="7931" max="7933" width="7.42578125" style="603" customWidth="1"/>
    <col min="7934" max="7936" width="8.42578125" style="603" customWidth="1"/>
    <col min="7937" max="8180" width="9.140625" style="603"/>
    <col min="8181" max="8181" width="25.140625" style="603" customWidth="1"/>
    <col min="8182" max="8182" width="23.42578125" style="603" customWidth="1"/>
    <col min="8183" max="8183" width="9.7109375" style="603" customWidth="1"/>
    <col min="8184" max="8184" width="7.42578125" style="603" customWidth="1"/>
    <col min="8185" max="8185" width="7.5703125" style="603" customWidth="1"/>
    <col min="8186" max="8186" width="8" style="603" customWidth="1"/>
    <col min="8187" max="8189" width="7.42578125" style="603" customWidth="1"/>
    <col min="8190" max="8192" width="8.42578125" style="603" customWidth="1"/>
    <col min="8193" max="8436" width="9.140625" style="603"/>
    <col min="8437" max="8437" width="25.140625" style="603" customWidth="1"/>
    <col min="8438" max="8438" width="23.42578125" style="603" customWidth="1"/>
    <col min="8439" max="8439" width="9.7109375" style="603" customWidth="1"/>
    <col min="8440" max="8440" width="7.42578125" style="603" customWidth="1"/>
    <col min="8441" max="8441" width="7.5703125" style="603" customWidth="1"/>
    <col min="8442" max="8442" width="8" style="603" customWidth="1"/>
    <col min="8443" max="8445" width="7.42578125" style="603" customWidth="1"/>
    <col min="8446" max="8448" width="8.42578125" style="603" customWidth="1"/>
    <col min="8449" max="8692" width="9.140625" style="603"/>
    <col min="8693" max="8693" width="25.140625" style="603" customWidth="1"/>
    <col min="8694" max="8694" width="23.42578125" style="603" customWidth="1"/>
    <col min="8695" max="8695" width="9.7109375" style="603" customWidth="1"/>
    <col min="8696" max="8696" width="7.42578125" style="603" customWidth="1"/>
    <col min="8697" max="8697" width="7.5703125" style="603" customWidth="1"/>
    <col min="8698" max="8698" width="8" style="603" customWidth="1"/>
    <col min="8699" max="8701" width="7.42578125" style="603" customWidth="1"/>
    <col min="8702" max="8704" width="8.42578125" style="603" customWidth="1"/>
    <col min="8705" max="8948" width="9.140625" style="603"/>
    <col min="8949" max="8949" width="25.140625" style="603" customWidth="1"/>
    <col min="8950" max="8950" width="23.42578125" style="603" customWidth="1"/>
    <col min="8951" max="8951" width="9.7109375" style="603" customWidth="1"/>
    <col min="8952" max="8952" width="7.42578125" style="603" customWidth="1"/>
    <col min="8953" max="8953" width="7.5703125" style="603" customWidth="1"/>
    <col min="8954" max="8954" width="8" style="603" customWidth="1"/>
    <col min="8955" max="8957" width="7.42578125" style="603" customWidth="1"/>
    <col min="8958" max="8960" width="8.42578125" style="603" customWidth="1"/>
    <col min="8961" max="9204" width="9.140625" style="603"/>
    <col min="9205" max="9205" width="25.140625" style="603" customWidth="1"/>
    <col min="9206" max="9206" width="23.42578125" style="603" customWidth="1"/>
    <col min="9207" max="9207" width="9.7109375" style="603" customWidth="1"/>
    <col min="9208" max="9208" width="7.42578125" style="603" customWidth="1"/>
    <col min="9209" max="9209" width="7.5703125" style="603" customWidth="1"/>
    <col min="9210" max="9210" width="8" style="603" customWidth="1"/>
    <col min="9211" max="9213" width="7.42578125" style="603" customWidth="1"/>
    <col min="9214" max="9216" width="8.42578125" style="603" customWidth="1"/>
    <col min="9217" max="9460" width="9.140625" style="603"/>
    <col min="9461" max="9461" width="25.140625" style="603" customWidth="1"/>
    <col min="9462" max="9462" width="23.42578125" style="603" customWidth="1"/>
    <col min="9463" max="9463" width="9.7109375" style="603" customWidth="1"/>
    <col min="9464" max="9464" width="7.42578125" style="603" customWidth="1"/>
    <col min="9465" max="9465" width="7.5703125" style="603" customWidth="1"/>
    <col min="9466" max="9466" width="8" style="603" customWidth="1"/>
    <col min="9467" max="9469" width="7.42578125" style="603" customWidth="1"/>
    <col min="9470" max="9472" width="8.42578125" style="603" customWidth="1"/>
    <col min="9473" max="9716" width="9.140625" style="603"/>
    <col min="9717" max="9717" width="25.140625" style="603" customWidth="1"/>
    <col min="9718" max="9718" width="23.42578125" style="603" customWidth="1"/>
    <col min="9719" max="9719" width="9.7109375" style="603" customWidth="1"/>
    <col min="9720" max="9720" width="7.42578125" style="603" customWidth="1"/>
    <col min="9721" max="9721" width="7.5703125" style="603" customWidth="1"/>
    <col min="9722" max="9722" width="8" style="603" customWidth="1"/>
    <col min="9723" max="9725" width="7.42578125" style="603" customWidth="1"/>
    <col min="9726" max="9728" width="8.42578125" style="603" customWidth="1"/>
    <col min="9729" max="9972" width="9.140625" style="603"/>
    <col min="9973" max="9973" width="25.140625" style="603" customWidth="1"/>
    <col min="9974" max="9974" width="23.42578125" style="603" customWidth="1"/>
    <col min="9975" max="9975" width="9.7109375" style="603" customWidth="1"/>
    <col min="9976" max="9976" width="7.42578125" style="603" customWidth="1"/>
    <col min="9977" max="9977" width="7.5703125" style="603" customWidth="1"/>
    <col min="9978" max="9978" width="8" style="603" customWidth="1"/>
    <col min="9979" max="9981" width="7.42578125" style="603" customWidth="1"/>
    <col min="9982" max="9984" width="8.42578125" style="603" customWidth="1"/>
    <col min="9985" max="10228" width="9.140625" style="603"/>
    <col min="10229" max="10229" width="25.140625" style="603" customWidth="1"/>
    <col min="10230" max="10230" width="23.42578125" style="603" customWidth="1"/>
    <col min="10231" max="10231" width="9.7109375" style="603" customWidth="1"/>
    <col min="10232" max="10232" width="7.42578125" style="603" customWidth="1"/>
    <col min="10233" max="10233" width="7.5703125" style="603" customWidth="1"/>
    <col min="10234" max="10234" width="8" style="603" customWidth="1"/>
    <col min="10235" max="10237" width="7.42578125" style="603" customWidth="1"/>
    <col min="10238" max="10240" width="8.42578125" style="603" customWidth="1"/>
    <col min="10241" max="10484" width="9.140625" style="603"/>
    <col min="10485" max="10485" width="25.140625" style="603" customWidth="1"/>
    <col min="10486" max="10486" width="23.42578125" style="603" customWidth="1"/>
    <col min="10487" max="10487" width="9.7109375" style="603" customWidth="1"/>
    <col min="10488" max="10488" width="7.42578125" style="603" customWidth="1"/>
    <col min="10489" max="10489" width="7.5703125" style="603" customWidth="1"/>
    <col min="10490" max="10490" width="8" style="603" customWidth="1"/>
    <col min="10491" max="10493" width="7.42578125" style="603" customWidth="1"/>
    <col min="10494" max="10496" width="8.42578125" style="603" customWidth="1"/>
    <col min="10497" max="10740" width="9.140625" style="603"/>
    <col min="10741" max="10741" width="25.140625" style="603" customWidth="1"/>
    <col min="10742" max="10742" width="23.42578125" style="603" customWidth="1"/>
    <col min="10743" max="10743" width="9.7109375" style="603" customWidth="1"/>
    <col min="10744" max="10744" width="7.42578125" style="603" customWidth="1"/>
    <col min="10745" max="10745" width="7.5703125" style="603" customWidth="1"/>
    <col min="10746" max="10746" width="8" style="603" customWidth="1"/>
    <col min="10747" max="10749" width="7.42578125" style="603" customWidth="1"/>
    <col min="10750" max="10752" width="8.42578125" style="603" customWidth="1"/>
    <col min="10753" max="10996" width="9.140625" style="603"/>
    <col min="10997" max="10997" width="25.140625" style="603" customWidth="1"/>
    <col min="10998" max="10998" width="23.42578125" style="603" customWidth="1"/>
    <col min="10999" max="10999" width="9.7109375" style="603" customWidth="1"/>
    <col min="11000" max="11000" width="7.42578125" style="603" customWidth="1"/>
    <col min="11001" max="11001" width="7.5703125" style="603" customWidth="1"/>
    <col min="11002" max="11002" width="8" style="603" customWidth="1"/>
    <col min="11003" max="11005" width="7.42578125" style="603" customWidth="1"/>
    <col min="11006" max="11008" width="8.42578125" style="603" customWidth="1"/>
    <col min="11009" max="11252" width="9.140625" style="603"/>
    <col min="11253" max="11253" width="25.140625" style="603" customWidth="1"/>
    <col min="11254" max="11254" width="23.42578125" style="603" customWidth="1"/>
    <col min="11255" max="11255" width="9.7109375" style="603" customWidth="1"/>
    <col min="11256" max="11256" width="7.42578125" style="603" customWidth="1"/>
    <col min="11257" max="11257" width="7.5703125" style="603" customWidth="1"/>
    <col min="11258" max="11258" width="8" style="603" customWidth="1"/>
    <col min="11259" max="11261" width="7.42578125" style="603" customWidth="1"/>
    <col min="11262" max="11264" width="8.42578125" style="603" customWidth="1"/>
    <col min="11265" max="11508" width="9.140625" style="603"/>
    <col min="11509" max="11509" width="25.140625" style="603" customWidth="1"/>
    <col min="11510" max="11510" width="23.42578125" style="603" customWidth="1"/>
    <col min="11511" max="11511" width="9.7109375" style="603" customWidth="1"/>
    <col min="11512" max="11512" width="7.42578125" style="603" customWidth="1"/>
    <col min="11513" max="11513" width="7.5703125" style="603" customWidth="1"/>
    <col min="11514" max="11514" width="8" style="603" customWidth="1"/>
    <col min="11515" max="11517" width="7.42578125" style="603" customWidth="1"/>
    <col min="11518" max="11520" width="8.42578125" style="603" customWidth="1"/>
    <col min="11521" max="11764" width="9.140625" style="603"/>
    <col min="11765" max="11765" width="25.140625" style="603" customWidth="1"/>
    <col min="11766" max="11766" width="23.42578125" style="603" customWidth="1"/>
    <col min="11767" max="11767" width="9.7109375" style="603" customWidth="1"/>
    <col min="11768" max="11768" width="7.42578125" style="603" customWidth="1"/>
    <col min="11769" max="11769" width="7.5703125" style="603" customWidth="1"/>
    <col min="11770" max="11770" width="8" style="603" customWidth="1"/>
    <col min="11771" max="11773" width="7.42578125" style="603" customWidth="1"/>
    <col min="11774" max="11776" width="8.42578125" style="603" customWidth="1"/>
    <col min="11777" max="12020" width="9.140625" style="603"/>
    <col min="12021" max="12021" width="25.140625" style="603" customWidth="1"/>
    <col min="12022" max="12022" width="23.42578125" style="603" customWidth="1"/>
    <col min="12023" max="12023" width="9.7109375" style="603" customWidth="1"/>
    <col min="12024" max="12024" width="7.42578125" style="603" customWidth="1"/>
    <col min="12025" max="12025" width="7.5703125" style="603" customWidth="1"/>
    <col min="12026" max="12026" width="8" style="603" customWidth="1"/>
    <col min="12027" max="12029" width="7.42578125" style="603" customWidth="1"/>
    <col min="12030" max="12032" width="8.42578125" style="603" customWidth="1"/>
    <col min="12033" max="12276" width="9.140625" style="603"/>
    <col min="12277" max="12277" width="25.140625" style="603" customWidth="1"/>
    <col min="12278" max="12278" width="23.42578125" style="603" customWidth="1"/>
    <col min="12279" max="12279" width="9.7109375" style="603" customWidth="1"/>
    <col min="12280" max="12280" width="7.42578125" style="603" customWidth="1"/>
    <col min="12281" max="12281" width="7.5703125" style="603" customWidth="1"/>
    <col min="12282" max="12282" width="8" style="603" customWidth="1"/>
    <col min="12283" max="12285" width="7.42578125" style="603" customWidth="1"/>
    <col min="12286" max="12288" width="8.42578125" style="603" customWidth="1"/>
    <col min="12289" max="12532" width="9.140625" style="603"/>
    <col min="12533" max="12533" width="25.140625" style="603" customWidth="1"/>
    <col min="12534" max="12534" width="23.42578125" style="603" customWidth="1"/>
    <col min="12535" max="12535" width="9.7109375" style="603" customWidth="1"/>
    <col min="12536" max="12536" width="7.42578125" style="603" customWidth="1"/>
    <col min="12537" max="12537" width="7.5703125" style="603" customWidth="1"/>
    <col min="12538" max="12538" width="8" style="603" customWidth="1"/>
    <col min="12539" max="12541" width="7.42578125" style="603" customWidth="1"/>
    <col min="12542" max="12544" width="8.42578125" style="603" customWidth="1"/>
    <col min="12545" max="12788" width="9.140625" style="603"/>
    <col min="12789" max="12789" width="25.140625" style="603" customWidth="1"/>
    <col min="12790" max="12790" width="23.42578125" style="603" customWidth="1"/>
    <col min="12791" max="12791" width="9.7109375" style="603" customWidth="1"/>
    <col min="12792" max="12792" width="7.42578125" style="603" customWidth="1"/>
    <col min="12793" max="12793" width="7.5703125" style="603" customWidth="1"/>
    <col min="12794" max="12794" width="8" style="603" customWidth="1"/>
    <col min="12795" max="12797" width="7.42578125" style="603" customWidth="1"/>
    <col min="12798" max="12800" width="8.42578125" style="603" customWidth="1"/>
    <col min="12801" max="13044" width="9.140625" style="603"/>
    <col min="13045" max="13045" width="25.140625" style="603" customWidth="1"/>
    <col min="13046" max="13046" width="23.42578125" style="603" customWidth="1"/>
    <col min="13047" max="13047" width="9.7109375" style="603" customWidth="1"/>
    <col min="13048" max="13048" width="7.42578125" style="603" customWidth="1"/>
    <col min="13049" max="13049" width="7.5703125" style="603" customWidth="1"/>
    <col min="13050" max="13050" width="8" style="603" customWidth="1"/>
    <col min="13051" max="13053" width="7.42578125" style="603" customWidth="1"/>
    <col min="13054" max="13056" width="8.42578125" style="603" customWidth="1"/>
    <col min="13057" max="13300" width="9.140625" style="603"/>
    <col min="13301" max="13301" width="25.140625" style="603" customWidth="1"/>
    <col min="13302" max="13302" width="23.42578125" style="603" customWidth="1"/>
    <col min="13303" max="13303" width="9.7109375" style="603" customWidth="1"/>
    <col min="13304" max="13304" width="7.42578125" style="603" customWidth="1"/>
    <col min="13305" max="13305" width="7.5703125" style="603" customWidth="1"/>
    <col min="13306" max="13306" width="8" style="603" customWidth="1"/>
    <col min="13307" max="13309" width="7.42578125" style="603" customWidth="1"/>
    <col min="13310" max="13312" width="8.42578125" style="603" customWidth="1"/>
    <col min="13313" max="13556" width="9.140625" style="603"/>
    <col min="13557" max="13557" width="25.140625" style="603" customWidth="1"/>
    <col min="13558" max="13558" width="23.42578125" style="603" customWidth="1"/>
    <col min="13559" max="13559" width="9.7109375" style="603" customWidth="1"/>
    <col min="13560" max="13560" width="7.42578125" style="603" customWidth="1"/>
    <col min="13561" max="13561" width="7.5703125" style="603" customWidth="1"/>
    <col min="13562" max="13562" width="8" style="603" customWidth="1"/>
    <col min="13563" max="13565" width="7.42578125" style="603" customWidth="1"/>
    <col min="13566" max="13568" width="8.42578125" style="603" customWidth="1"/>
    <col min="13569" max="13812" width="9.140625" style="603"/>
    <col min="13813" max="13813" width="25.140625" style="603" customWidth="1"/>
    <col min="13814" max="13814" width="23.42578125" style="603" customWidth="1"/>
    <col min="13815" max="13815" width="9.7109375" style="603" customWidth="1"/>
    <col min="13816" max="13816" width="7.42578125" style="603" customWidth="1"/>
    <col min="13817" max="13817" width="7.5703125" style="603" customWidth="1"/>
    <col min="13818" max="13818" width="8" style="603" customWidth="1"/>
    <col min="13819" max="13821" width="7.42578125" style="603" customWidth="1"/>
    <col min="13822" max="13824" width="8.42578125" style="603" customWidth="1"/>
    <col min="13825" max="14068" width="9.140625" style="603"/>
    <col min="14069" max="14069" width="25.140625" style="603" customWidth="1"/>
    <col min="14070" max="14070" width="23.42578125" style="603" customWidth="1"/>
    <col min="14071" max="14071" width="9.7109375" style="603" customWidth="1"/>
    <col min="14072" max="14072" width="7.42578125" style="603" customWidth="1"/>
    <col min="14073" max="14073" width="7.5703125" style="603" customWidth="1"/>
    <col min="14074" max="14074" width="8" style="603" customWidth="1"/>
    <col min="14075" max="14077" width="7.42578125" style="603" customWidth="1"/>
    <col min="14078" max="14080" width="8.42578125" style="603" customWidth="1"/>
    <col min="14081" max="14324" width="9.140625" style="603"/>
    <col min="14325" max="14325" width="25.140625" style="603" customWidth="1"/>
    <col min="14326" max="14326" width="23.42578125" style="603" customWidth="1"/>
    <col min="14327" max="14327" width="9.7109375" style="603" customWidth="1"/>
    <col min="14328" max="14328" width="7.42578125" style="603" customWidth="1"/>
    <col min="14329" max="14329" width="7.5703125" style="603" customWidth="1"/>
    <col min="14330" max="14330" width="8" style="603" customWidth="1"/>
    <col min="14331" max="14333" width="7.42578125" style="603" customWidth="1"/>
    <col min="14334" max="14336" width="8.42578125" style="603" customWidth="1"/>
    <col min="14337" max="14580" width="9.140625" style="603"/>
    <col min="14581" max="14581" width="25.140625" style="603" customWidth="1"/>
    <col min="14582" max="14582" width="23.42578125" style="603" customWidth="1"/>
    <col min="14583" max="14583" width="9.7109375" style="603" customWidth="1"/>
    <col min="14584" max="14584" width="7.42578125" style="603" customWidth="1"/>
    <col min="14585" max="14585" width="7.5703125" style="603" customWidth="1"/>
    <col min="14586" max="14586" width="8" style="603" customWidth="1"/>
    <col min="14587" max="14589" width="7.42578125" style="603" customWidth="1"/>
    <col min="14590" max="14592" width="8.42578125" style="603" customWidth="1"/>
    <col min="14593" max="14836" width="9.140625" style="603"/>
    <col min="14837" max="14837" width="25.140625" style="603" customWidth="1"/>
    <col min="14838" max="14838" width="23.42578125" style="603" customWidth="1"/>
    <col min="14839" max="14839" width="9.7109375" style="603" customWidth="1"/>
    <col min="14840" max="14840" width="7.42578125" style="603" customWidth="1"/>
    <col min="14841" max="14841" width="7.5703125" style="603" customWidth="1"/>
    <col min="14842" max="14842" width="8" style="603" customWidth="1"/>
    <col min="14843" max="14845" width="7.42578125" style="603" customWidth="1"/>
    <col min="14846" max="14848" width="8.42578125" style="603" customWidth="1"/>
    <col min="14849" max="15092" width="9.140625" style="603"/>
    <col min="15093" max="15093" width="25.140625" style="603" customWidth="1"/>
    <col min="15094" max="15094" width="23.42578125" style="603" customWidth="1"/>
    <col min="15095" max="15095" width="9.7109375" style="603" customWidth="1"/>
    <col min="15096" max="15096" width="7.42578125" style="603" customWidth="1"/>
    <col min="15097" max="15097" width="7.5703125" style="603" customWidth="1"/>
    <col min="15098" max="15098" width="8" style="603" customWidth="1"/>
    <col min="15099" max="15101" width="7.42578125" style="603" customWidth="1"/>
    <col min="15102" max="15104" width="8.42578125" style="603" customWidth="1"/>
    <col min="15105" max="15348" width="9.140625" style="603"/>
    <col min="15349" max="15349" width="25.140625" style="603" customWidth="1"/>
    <col min="15350" max="15350" width="23.42578125" style="603" customWidth="1"/>
    <col min="15351" max="15351" width="9.7109375" style="603" customWidth="1"/>
    <col min="15352" max="15352" width="7.42578125" style="603" customWidth="1"/>
    <col min="15353" max="15353" width="7.5703125" style="603" customWidth="1"/>
    <col min="15354" max="15354" width="8" style="603" customWidth="1"/>
    <col min="15355" max="15357" width="7.42578125" style="603" customWidth="1"/>
    <col min="15358" max="15360" width="8.42578125" style="603" customWidth="1"/>
    <col min="15361" max="15604" width="9.140625" style="603"/>
    <col min="15605" max="15605" width="25.140625" style="603" customWidth="1"/>
    <col min="15606" max="15606" width="23.42578125" style="603" customWidth="1"/>
    <col min="15607" max="15607" width="9.7109375" style="603" customWidth="1"/>
    <col min="15608" max="15608" width="7.42578125" style="603" customWidth="1"/>
    <col min="15609" max="15609" width="7.5703125" style="603" customWidth="1"/>
    <col min="15610" max="15610" width="8" style="603" customWidth="1"/>
    <col min="15611" max="15613" width="7.42578125" style="603" customWidth="1"/>
    <col min="15614" max="15616" width="8.42578125" style="603" customWidth="1"/>
    <col min="15617" max="15860" width="9.140625" style="603"/>
    <col min="15861" max="15861" width="25.140625" style="603" customWidth="1"/>
    <col min="15862" max="15862" width="23.42578125" style="603" customWidth="1"/>
    <col min="15863" max="15863" width="9.7109375" style="603" customWidth="1"/>
    <col min="15864" max="15864" width="7.42578125" style="603" customWidth="1"/>
    <col min="15865" max="15865" width="7.5703125" style="603" customWidth="1"/>
    <col min="15866" max="15866" width="8" style="603" customWidth="1"/>
    <col min="15867" max="15869" width="7.42578125" style="603" customWidth="1"/>
    <col min="15870" max="15872" width="8.42578125" style="603" customWidth="1"/>
    <col min="15873" max="16116" width="9.140625" style="603"/>
    <col min="16117" max="16117" width="25.140625" style="603" customWidth="1"/>
    <col min="16118" max="16118" width="23.42578125" style="603" customWidth="1"/>
    <col min="16119" max="16119" width="9.7109375" style="603" customWidth="1"/>
    <col min="16120" max="16120" width="7.42578125" style="603" customWidth="1"/>
    <col min="16121" max="16121" width="7.5703125" style="603" customWidth="1"/>
    <col min="16122" max="16122" width="8" style="603" customWidth="1"/>
    <col min="16123" max="16125" width="7.42578125" style="603" customWidth="1"/>
    <col min="16126" max="16128" width="8.42578125" style="603" customWidth="1"/>
    <col min="16129" max="16384" width="9.140625" style="603"/>
  </cols>
  <sheetData>
    <row r="1" spans="1:15" ht="25.5" customHeight="1">
      <c r="A1" s="2693" t="s">
        <v>2378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1:15" ht="37.5" customHeight="1">
      <c r="A2" s="2752" t="s">
        <v>2379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752"/>
      <c r="M2" s="2752"/>
      <c r="N2" s="2752"/>
      <c r="O2" s="2752"/>
    </row>
    <row r="3" spans="1:15" ht="19.5" customHeight="1" thickBot="1">
      <c r="A3" s="2708" t="s">
        <v>2313</v>
      </c>
      <c r="B3" s="2708"/>
      <c r="C3" s="424"/>
      <c r="D3" s="424"/>
      <c r="E3" s="424"/>
      <c r="F3" s="424"/>
      <c r="G3" s="424"/>
      <c r="H3" s="424"/>
      <c r="I3" s="424"/>
      <c r="J3" s="424"/>
      <c r="K3" s="424"/>
      <c r="L3" s="424"/>
      <c r="N3" s="3622" t="s">
        <v>2314</v>
      </c>
      <c r="O3" s="3622"/>
    </row>
    <row r="4" spans="1:15" ht="18.75" customHeight="1" thickTop="1">
      <c r="A4" s="2695" t="s">
        <v>53</v>
      </c>
      <c r="B4" s="2695" t="s">
        <v>54</v>
      </c>
      <c r="C4" s="2695" t="s">
        <v>55</v>
      </c>
      <c r="D4" s="2695" t="s">
        <v>45</v>
      </c>
      <c r="E4" s="2695"/>
      <c r="F4" s="2695"/>
      <c r="G4" s="2695" t="s">
        <v>46</v>
      </c>
      <c r="H4" s="2695"/>
      <c r="I4" s="2695"/>
      <c r="J4" s="2695" t="s">
        <v>47</v>
      </c>
      <c r="K4" s="2695"/>
      <c r="L4" s="2695"/>
      <c r="M4" s="2696" t="s">
        <v>503</v>
      </c>
      <c r="N4" s="2696" t="s">
        <v>509</v>
      </c>
      <c r="O4" s="2696" t="s">
        <v>502</v>
      </c>
    </row>
    <row r="5" spans="1:15" ht="18.75" customHeight="1">
      <c r="A5" s="2690"/>
      <c r="B5" s="2690"/>
      <c r="C5" s="2690"/>
      <c r="D5" s="2690" t="s">
        <v>1673</v>
      </c>
      <c r="E5" s="2690"/>
      <c r="F5" s="2690"/>
      <c r="G5" s="2690" t="s">
        <v>463</v>
      </c>
      <c r="H5" s="2690"/>
      <c r="I5" s="2690"/>
      <c r="J5" s="2690" t="s">
        <v>464</v>
      </c>
      <c r="K5" s="2690"/>
      <c r="L5" s="2690"/>
      <c r="M5" s="2697"/>
      <c r="N5" s="2697"/>
      <c r="O5" s="2697"/>
    </row>
    <row r="6" spans="1:15" ht="18.75" customHeight="1">
      <c r="A6" s="2690"/>
      <c r="B6" s="2690"/>
      <c r="C6" s="2690"/>
      <c r="D6" s="1325" t="s">
        <v>931</v>
      </c>
      <c r="E6" s="1325" t="s">
        <v>1126</v>
      </c>
      <c r="F6" s="1325" t="s">
        <v>954</v>
      </c>
      <c r="G6" s="1325" t="s">
        <v>931</v>
      </c>
      <c r="H6" s="1325" t="s">
        <v>1126</v>
      </c>
      <c r="I6" s="1325" t="s">
        <v>954</v>
      </c>
      <c r="J6" s="1325" t="s">
        <v>931</v>
      </c>
      <c r="K6" s="1325" t="s">
        <v>1126</v>
      </c>
      <c r="L6" s="1325" t="s">
        <v>954</v>
      </c>
      <c r="M6" s="2697"/>
      <c r="N6" s="2697"/>
      <c r="O6" s="2697"/>
    </row>
    <row r="7" spans="1:15" ht="18.75" customHeight="1" thickBot="1">
      <c r="A7" s="2707"/>
      <c r="B7" s="2707"/>
      <c r="C7" s="2707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8"/>
      <c r="N7" s="2698"/>
      <c r="O7" s="2698"/>
    </row>
    <row r="8" spans="1:15" ht="29.25" customHeight="1">
      <c r="A8" s="3618" t="s">
        <v>48</v>
      </c>
      <c r="B8" s="3618"/>
      <c r="C8" s="3618"/>
      <c r="D8" s="3618"/>
      <c r="E8" s="3618"/>
      <c r="F8" s="3618"/>
      <c r="G8" s="3618"/>
      <c r="H8" s="3618"/>
      <c r="I8" s="3618"/>
      <c r="J8" s="3618"/>
      <c r="K8" s="3618"/>
      <c r="L8" s="3618"/>
      <c r="M8" s="630"/>
      <c r="N8" s="631"/>
      <c r="O8" s="76" t="s">
        <v>465</v>
      </c>
    </row>
    <row r="9" spans="1:15" ht="29.25" customHeight="1">
      <c r="A9" s="2815" t="s">
        <v>1466</v>
      </c>
      <c r="B9" s="465" t="s">
        <v>192</v>
      </c>
      <c r="C9" s="413"/>
      <c r="D9" s="465">
        <v>24</v>
      </c>
      <c r="E9" s="465">
        <v>13</v>
      </c>
      <c r="F9" s="465">
        <v>37</v>
      </c>
      <c r="G9" s="465">
        <v>0</v>
      </c>
      <c r="H9" s="465">
        <v>0</v>
      </c>
      <c r="I9" s="465">
        <v>0</v>
      </c>
      <c r="J9" s="465">
        <f t="shared" ref="J9:K14" si="0">SUM(G9,D9)</f>
        <v>24</v>
      </c>
      <c r="K9" s="465">
        <f t="shared" si="0"/>
        <v>13</v>
      </c>
      <c r="L9" s="465">
        <f>SUM(J9:K9)</f>
        <v>37</v>
      </c>
      <c r="M9" s="72"/>
      <c r="N9" s="377" t="s">
        <v>1138</v>
      </c>
      <c r="O9" s="2720" t="s">
        <v>1467</v>
      </c>
    </row>
    <row r="10" spans="1:15" ht="29.25" customHeight="1">
      <c r="A10" s="2835"/>
      <c r="B10" s="465" t="s">
        <v>87</v>
      </c>
      <c r="C10" s="413"/>
      <c r="D10" s="465">
        <v>56</v>
      </c>
      <c r="E10" s="465">
        <v>48</v>
      </c>
      <c r="F10" s="465">
        <v>104</v>
      </c>
      <c r="G10" s="465">
        <v>0</v>
      </c>
      <c r="H10" s="465">
        <v>1</v>
      </c>
      <c r="I10" s="465">
        <v>1</v>
      </c>
      <c r="J10" s="465">
        <f t="shared" si="0"/>
        <v>56</v>
      </c>
      <c r="K10" s="465">
        <f t="shared" si="0"/>
        <v>49</v>
      </c>
      <c r="L10" s="465">
        <f t="shared" ref="L10:L21" si="1">SUM(J10:K10)</f>
        <v>105</v>
      </c>
      <c r="M10" s="72"/>
      <c r="N10" s="377" t="s">
        <v>676</v>
      </c>
      <c r="O10" s="2717"/>
    </row>
    <row r="11" spans="1:15" ht="29.25" customHeight="1">
      <c r="A11" s="2835"/>
      <c r="B11" s="465" t="s">
        <v>84</v>
      </c>
      <c r="C11" s="413"/>
      <c r="D11" s="465">
        <v>52</v>
      </c>
      <c r="E11" s="465">
        <v>56</v>
      </c>
      <c r="F11" s="465">
        <v>108</v>
      </c>
      <c r="G11" s="465">
        <v>0</v>
      </c>
      <c r="H11" s="465">
        <v>0</v>
      </c>
      <c r="I11" s="465">
        <v>0</v>
      </c>
      <c r="J11" s="465">
        <f t="shared" si="0"/>
        <v>52</v>
      </c>
      <c r="K11" s="465">
        <f t="shared" si="0"/>
        <v>56</v>
      </c>
      <c r="L11" s="465">
        <f t="shared" si="1"/>
        <v>108</v>
      </c>
      <c r="M11" s="72"/>
      <c r="N11" s="377" t="s">
        <v>532</v>
      </c>
      <c r="O11" s="2717"/>
    </row>
    <row r="12" spans="1:15" ht="29.25" customHeight="1">
      <c r="A12" s="2835"/>
      <c r="B12" s="465" t="s">
        <v>1543</v>
      </c>
      <c r="C12" s="413"/>
      <c r="D12" s="465">
        <v>33</v>
      </c>
      <c r="E12" s="465">
        <v>21</v>
      </c>
      <c r="F12" s="465">
        <v>54</v>
      </c>
      <c r="G12" s="465">
        <v>0</v>
      </c>
      <c r="H12" s="465">
        <v>0</v>
      </c>
      <c r="I12" s="465">
        <v>0</v>
      </c>
      <c r="J12" s="465">
        <f t="shared" si="0"/>
        <v>33</v>
      </c>
      <c r="K12" s="465">
        <f t="shared" si="0"/>
        <v>21</v>
      </c>
      <c r="L12" s="465">
        <f t="shared" si="1"/>
        <v>54</v>
      </c>
      <c r="M12" s="3355" t="s">
        <v>1544</v>
      </c>
      <c r="N12" s="3356"/>
      <c r="O12" s="2717"/>
    </row>
    <row r="13" spans="1:15" ht="29.25" customHeight="1">
      <c r="A13" s="2835"/>
      <c r="B13" s="465" t="s">
        <v>101</v>
      </c>
      <c r="C13" s="413"/>
      <c r="D13" s="465">
        <v>29</v>
      </c>
      <c r="E13" s="465">
        <v>36</v>
      </c>
      <c r="F13" s="465">
        <v>65</v>
      </c>
      <c r="G13" s="465">
        <v>0</v>
      </c>
      <c r="H13" s="465">
        <v>0</v>
      </c>
      <c r="I13" s="465">
        <v>0</v>
      </c>
      <c r="J13" s="465">
        <f t="shared" si="0"/>
        <v>29</v>
      </c>
      <c r="K13" s="465">
        <f t="shared" si="0"/>
        <v>36</v>
      </c>
      <c r="L13" s="465">
        <f t="shared" si="1"/>
        <v>65</v>
      </c>
      <c r="M13" s="72"/>
      <c r="N13" s="377" t="s">
        <v>1545</v>
      </c>
      <c r="O13" s="2717"/>
    </row>
    <row r="14" spans="1:15" ht="29.25" customHeight="1">
      <c r="A14" s="2816"/>
      <c r="B14" s="465" t="s">
        <v>68</v>
      </c>
      <c r="C14" s="413"/>
      <c r="D14" s="465">
        <v>108</v>
      </c>
      <c r="E14" s="465">
        <v>66</v>
      </c>
      <c r="F14" s="465">
        <v>174</v>
      </c>
      <c r="G14" s="465">
        <v>0</v>
      </c>
      <c r="H14" s="465">
        <v>0</v>
      </c>
      <c r="I14" s="465">
        <v>0</v>
      </c>
      <c r="J14" s="465">
        <f t="shared" si="0"/>
        <v>108</v>
      </c>
      <c r="K14" s="465">
        <f t="shared" si="0"/>
        <v>66</v>
      </c>
      <c r="L14" s="465">
        <f t="shared" si="1"/>
        <v>174</v>
      </c>
      <c r="M14" s="72"/>
      <c r="N14" s="377" t="s">
        <v>496</v>
      </c>
      <c r="O14" s="2718"/>
    </row>
    <row r="15" spans="1:15" ht="29.25" customHeight="1">
      <c r="A15" s="2825" t="s">
        <v>219</v>
      </c>
      <c r="B15" s="2825"/>
      <c r="C15" s="2825"/>
      <c r="D15" s="465">
        <f>SUM(D9:D14)</f>
        <v>302</v>
      </c>
      <c r="E15" s="2666">
        <f t="shared" ref="E15:L15" si="2">SUM(E9:E14)</f>
        <v>240</v>
      </c>
      <c r="F15" s="2666">
        <f t="shared" si="2"/>
        <v>542</v>
      </c>
      <c r="G15" s="2666">
        <f t="shared" si="2"/>
        <v>0</v>
      </c>
      <c r="H15" s="2666">
        <f t="shared" si="2"/>
        <v>1</v>
      </c>
      <c r="I15" s="2666">
        <f t="shared" si="2"/>
        <v>1</v>
      </c>
      <c r="J15" s="2666">
        <f t="shared" si="2"/>
        <v>302</v>
      </c>
      <c r="K15" s="2666">
        <f t="shared" si="2"/>
        <v>241</v>
      </c>
      <c r="L15" s="2666">
        <f t="shared" si="2"/>
        <v>543</v>
      </c>
      <c r="M15" s="3355" t="s">
        <v>2342</v>
      </c>
      <c r="N15" s="3355"/>
      <c r="O15" s="3355"/>
    </row>
    <row r="16" spans="1:15" ht="29.25" customHeight="1">
      <c r="A16" s="2815" t="s">
        <v>1468</v>
      </c>
      <c r="B16" s="2450" t="s">
        <v>1546</v>
      </c>
      <c r="C16" s="2450"/>
      <c r="D16" s="2451">
        <v>21</v>
      </c>
      <c r="E16" s="2451">
        <v>25</v>
      </c>
      <c r="F16" s="2451">
        <v>46</v>
      </c>
      <c r="G16" s="2451">
        <v>0</v>
      </c>
      <c r="H16" s="2451">
        <v>0</v>
      </c>
      <c r="I16" s="2451">
        <v>0</v>
      </c>
      <c r="J16" s="2451">
        <f t="shared" ref="J16:K21" si="3">SUM(G16,D16)</f>
        <v>21</v>
      </c>
      <c r="K16" s="2451">
        <f t="shared" si="3"/>
        <v>25</v>
      </c>
      <c r="L16" s="2451">
        <f t="shared" si="1"/>
        <v>46</v>
      </c>
      <c r="M16" s="72"/>
      <c r="N16" s="664" t="s">
        <v>1547</v>
      </c>
      <c r="O16" s="2720" t="s">
        <v>1548</v>
      </c>
    </row>
    <row r="17" spans="1:15" ht="29.25" customHeight="1">
      <c r="A17" s="2835"/>
      <c r="B17" s="2450" t="s">
        <v>1549</v>
      </c>
      <c r="C17" s="2450"/>
      <c r="D17" s="2451">
        <v>110</v>
      </c>
      <c r="E17" s="2451">
        <v>47</v>
      </c>
      <c r="F17" s="2451">
        <v>157</v>
      </c>
      <c r="G17" s="2451">
        <v>0</v>
      </c>
      <c r="H17" s="2451">
        <v>0</v>
      </c>
      <c r="I17" s="2451">
        <v>0</v>
      </c>
      <c r="J17" s="2451">
        <f t="shared" si="3"/>
        <v>110</v>
      </c>
      <c r="K17" s="2451">
        <f t="shared" si="3"/>
        <v>47</v>
      </c>
      <c r="L17" s="2451">
        <f t="shared" si="1"/>
        <v>157</v>
      </c>
      <c r="M17" s="72"/>
      <c r="N17" s="2416" t="s">
        <v>1550</v>
      </c>
      <c r="O17" s="2717"/>
    </row>
    <row r="18" spans="1:15" ht="29.25" customHeight="1">
      <c r="A18" s="2835"/>
      <c r="B18" s="2450" t="s">
        <v>1551</v>
      </c>
      <c r="C18" s="2450"/>
      <c r="D18" s="2451">
        <v>71</v>
      </c>
      <c r="E18" s="2451">
        <v>50</v>
      </c>
      <c r="F18" s="2451">
        <v>121</v>
      </c>
      <c r="G18" s="2451">
        <v>0</v>
      </c>
      <c r="H18" s="2451">
        <v>1</v>
      </c>
      <c r="I18" s="2451">
        <v>1</v>
      </c>
      <c r="J18" s="2451">
        <f t="shared" si="3"/>
        <v>71</v>
      </c>
      <c r="K18" s="2451">
        <f t="shared" si="3"/>
        <v>51</v>
      </c>
      <c r="L18" s="2451">
        <f t="shared" si="1"/>
        <v>122</v>
      </c>
      <c r="M18" s="72"/>
      <c r="N18" s="1986" t="s">
        <v>1552</v>
      </c>
      <c r="O18" s="2717"/>
    </row>
    <row r="19" spans="1:15" ht="29.25" customHeight="1">
      <c r="A19" s="2835"/>
      <c r="B19" s="3249" t="s">
        <v>1543</v>
      </c>
      <c r="C19" s="2450" t="s">
        <v>2053</v>
      </c>
      <c r="D19" s="2451">
        <v>0</v>
      </c>
      <c r="E19" s="2451">
        <v>1</v>
      </c>
      <c r="F19" s="2451">
        <v>1</v>
      </c>
      <c r="G19" s="2451">
        <v>0</v>
      </c>
      <c r="H19" s="2451">
        <v>0</v>
      </c>
      <c r="I19" s="2451">
        <v>0</v>
      </c>
      <c r="J19" s="2451">
        <f t="shared" ref="J19" si="4">SUM(G19,D19)</f>
        <v>0</v>
      </c>
      <c r="K19" s="2451">
        <f t="shared" ref="K19" si="5">SUM(H19,E19)</f>
        <v>1</v>
      </c>
      <c r="L19" s="2451">
        <f t="shared" ref="L19" si="6">SUM(J19:K19)</f>
        <v>1</v>
      </c>
      <c r="M19" s="72"/>
      <c r="N19" s="3619" t="s">
        <v>1544</v>
      </c>
      <c r="O19" s="2717"/>
    </row>
    <row r="20" spans="1:15" ht="29.25" customHeight="1">
      <c r="A20" s="2835"/>
      <c r="B20" s="3269"/>
      <c r="C20" s="2429" t="s">
        <v>1543</v>
      </c>
      <c r="D20" s="2451">
        <v>50</v>
      </c>
      <c r="E20" s="2451">
        <v>22</v>
      </c>
      <c r="F20" s="2451">
        <v>72</v>
      </c>
      <c r="G20" s="2451">
        <v>0</v>
      </c>
      <c r="H20" s="2451">
        <v>0</v>
      </c>
      <c r="I20" s="2451">
        <v>0</v>
      </c>
      <c r="J20" s="2451">
        <f t="shared" si="3"/>
        <v>50</v>
      </c>
      <c r="K20" s="2451">
        <f t="shared" si="3"/>
        <v>22</v>
      </c>
      <c r="L20" s="2451">
        <f t="shared" si="1"/>
        <v>72</v>
      </c>
      <c r="M20" s="2460" t="s">
        <v>1544</v>
      </c>
      <c r="N20" s="3620"/>
      <c r="O20" s="2717"/>
    </row>
    <row r="21" spans="1:15" ht="29.25" customHeight="1">
      <c r="A21" s="2835"/>
      <c r="B21" s="3250"/>
      <c r="C21" s="418" t="s">
        <v>1551</v>
      </c>
      <c r="D21" s="2452">
        <v>17</v>
      </c>
      <c r="E21" s="2452">
        <v>5</v>
      </c>
      <c r="F21" s="2452">
        <v>22</v>
      </c>
      <c r="G21" s="2452">
        <v>0</v>
      </c>
      <c r="H21" s="2452">
        <v>0</v>
      </c>
      <c r="I21" s="2452">
        <v>0</v>
      </c>
      <c r="J21" s="2452">
        <f t="shared" si="3"/>
        <v>17</v>
      </c>
      <c r="K21" s="2452">
        <f t="shared" si="3"/>
        <v>5</v>
      </c>
      <c r="L21" s="2452">
        <f t="shared" si="1"/>
        <v>22</v>
      </c>
      <c r="M21" s="389" t="s">
        <v>1552</v>
      </c>
      <c r="N21" s="3621"/>
      <c r="O21" s="2717"/>
    </row>
    <row r="22" spans="1:15" ht="29.25" customHeight="1" thickBot="1">
      <c r="A22" s="3615"/>
      <c r="B22" s="3616" t="s">
        <v>1035</v>
      </c>
      <c r="C22" s="3135"/>
      <c r="D22" s="665">
        <f>SUM(D19:D21)</f>
        <v>67</v>
      </c>
      <c r="E22" s="665">
        <f t="shared" ref="E22:L22" si="7">SUM(E19:E21)</f>
        <v>28</v>
      </c>
      <c r="F22" s="665">
        <f t="shared" si="7"/>
        <v>95</v>
      </c>
      <c r="G22" s="665">
        <f t="shared" si="7"/>
        <v>0</v>
      </c>
      <c r="H22" s="665">
        <f t="shared" si="7"/>
        <v>0</v>
      </c>
      <c r="I22" s="665">
        <f t="shared" si="7"/>
        <v>0</v>
      </c>
      <c r="J22" s="665">
        <f t="shared" si="7"/>
        <v>67</v>
      </c>
      <c r="K22" s="665">
        <f t="shared" si="7"/>
        <v>28</v>
      </c>
      <c r="L22" s="665">
        <f t="shared" si="7"/>
        <v>95</v>
      </c>
      <c r="M22" s="3612" t="s">
        <v>2349</v>
      </c>
      <c r="N22" s="3617"/>
      <c r="O22" s="3031"/>
    </row>
    <row r="23" spans="1:15" ht="18.75" customHeight="1" thickTop="1" thickBot="1">
      <c r="A23" s="974" t="s">
        <v>2316</v>
      </c>
      <c r="B23" s="424"/>
      <c r="C23" s="424"/>
      <c r="D23" s="424"/>
      <c r="E23" s="424"/>
      <c r="F23" s="424"/>
      <c r="G23" s="424"/>
      <c r="H23" s="424"/>
      <c r="I23" s="424"/>
      <c r="J23" s="424"/>
      <c r="K23" s="424"/>
      <c r="L23" s="424"/>
      <c r="O23" s="476" t="s">
        <v>2315</v>
      </c>
    </row>
    <row r="24" spans="1:15" ht="15.75" customHeight="1" thickTop="1">
      <c r="A24" s="2695" t="s">
        <v>53</v>
      </c>
      <c r="B24" s="2695" t="s">
        <v>54</v>
      </c>
      <c r="C24" s="2695" t="s">
        <v>55</v>
      </c>
      <c r="D24" s="2695" t="s">
        <v>45</v>
      </c>
      <c r="E24" s="2695"/>
      <c r="F24" s="2695"/>
      <c r="G24" s="2695" t="s">
        <v>46</v>
      </c>
      <c r="H24" s="2695"/>
      <c r="I24" s="2695"/>
      <c r="J24" s="2695" t="s">
        <v>47</v>
      </c>
      <c r="K24" s="2695"/>
      <c r="L24" s="2695"/>
      <c r="M24" s="2696" t="s">
        <v>503</v>
      </c>
      <c r="N24" s="2696" t="s">
        <v>509</v>
      </c>
      <c r="O24" s="2696" t="s">
        <v>502</v>
      </c>
    </row>
    <row r="25" spans="1:15" ht="15.75" customHeight="1">
      <c r="A25" s="2690"/>
      <c r="B25" s="2690"/>
      <c r="C25" s="2690"/>
      <c r="D25" s="2690" t="s">
        <v>1673</v>
      </c>
      <c r="E25" s="2690"/>
      <c r="F25" s="2690"/>
      <c r="G25" s="2690" t="s">
        <v>463</v>
      </c>
      <c r="H25" s="2690"/>
      <c r="I25" s="2690"/>
      <c r="J25" s="2690" t="s">
        <v>464</v>
      </c>
      <c r="K25" s="2690"/>
      <c r="L25" s="2690"/>
      <c r="M25" s="2697"/>
      <c r="N25" s="2697"/>
      <c r="O25" s="2697"/>
    </row>
    <row r="26" spans="1:15" ht="15.75" customHeight="1">
      <c r="A26" s="2690"/>
      <c r="B26" s="2690"/>
      <c r="C26" s="2690"/>
      <c r="D26" s="1325" t="s">
        <v>931</v>
      </c>
      <c r="E26" s="1325" t="s">
        <v>1126</v>
      </c>
      <c r="F26" s="1325" t="s">
        <v>954</v>
      </c>
      <c r="G26" s="1325" t="s">
        <v>931</v>
      </c>
      <c r="H26" s="1325" t="s">
        <v>1126</v>
      </c>
      <c r="I26" s="1325" t="s">
        <v>954</v>
      </c>
      <c r="J26" s="1325" t="s">
        <v>931</v>
      </c>
      <c r="K26" s="1325" t="s">
        <v>1126</v>
      </c>
      <c r="L26" s="1325" t="s">
        <v>954</v>
      </c>
      <c r="M26" s="2697"/>
      <c r="N26" s="2697"/>
      <c r="O26" s="2697"/>
    </row>
    <row r="27" spans="1:15" ht="9.75" customHeight="1" thickBot="1">
      <c r="A27" s="2707"/>
      <c r="B27" s="2707"/>
      <c r="C27" s="2707"/>
      <c r="D27" s="415" t="s">
        <v>934</v>
      </c>
      <c r="E27" s="415" t="s">
        <v>935</v>
      </c>
      <c r="F27" s="415" t="s">
        <v>936</v>
      </c>
      <c r="G27" s="415" t="s">
        <v>934</v>
      </c>
      <c r="H27" s="415" t="s">
        <v>935</v>
      </c>
      <c r="I27" s="415" t="s">
        <v>936</v>
      </c>
      <c r="J27" s="415" t="s">
        <v>934</v>
      </c>
      <c r="K27" s="415" t="s">
        <v>935</v>
      </c>
      <c r="L27" s="415" t="s">
        <v>936</v>
      </c>
      <c r="M27" s="2698"/>
      <c r="N27" s="2698"/>
      <c r="O27" s="2698"/>
    </row>
    <row r="28" spans="1:15" ht="30.75" customHeight="1">
      <c r="A28" s="2834" t="s">
        <v>1468</v>
      </c>
      <c r="B28" s="2019" t="s">
        <v>1553</v>
      </c>
      <c r="C28" s="696"/>
      <c r="D28" s="696">
        <f>SUM(D20:D21)</f>
        <v>67</v>
      </c>
      <c r="E28" s="696">
        <f>SUM(E20:E21)</f>
        <v>27</v>
      </c>
      <c r="F28" s="696">
        <f t="shared" ref="F28" si="8">SUM(D28:E28)</f>
        <v>94</v>
      </c>
      <c r="G28" s="696">
        <v>0</v>
      </c>
      <c r="H28" s="696">
        <v>0</v>
      </c>
      <c r="I28" s="696">
        <v>0</v>
      </c>
      <c r="J28" s="696">
        <f t="shared" ref="J28:K33" si="9">SUM(G28,D28)</f>
        <v>67</v>
      </c>
      <c r="K28" s="696">
        <f t="shared" si="9"/>
        <v>27</v>
      </c>
      <c r="L28" s="696">
        <f t="shared" ref="L28:L39" si="10">SUM(J28:K28)</f>
        <v>94</v>
      </c>
      <c r="M28" s="2020"/>
      <c r="N28" s="1531" t="s">
        <v>1554</v>
      </c>
      <c r="O28" s="2716" t="s">
        <v>1548</v>
      </c>
    </row>
    <row r="29" spans="1:15" ht="28.5" customHeight="1">
      <c r="A29" s="2835"/>
      <c r="B29" s="668" t="s">
        <v>1555</v>
      </c>
      <c r="C29" s="669"/>
      <c r="D29" s="1984">
        <v>36</v>
      </c>
      <c r="E29" s="1984">
        <v>25</v>
      </c>
      <c r="F29" s="1984">
        <v>61</v>
      </c>
      <c r="G29" s="1984">
        <v>1</v>
      </c>
      <c r="H29" s="1984">
        <v>2</v>
      </c>
      <c r="I29" s="1984">
        <f>SUM(G29:H29)</f>
        <v>3</v>
      </c>
      <c r="J29" s="1984">
        <f t="shared" si="9"/>
        <v>37</v>
      </c>
      <c r="K29" s="1984">
        <f t="shared" si="9"/>
        <v>27</v>
      </c>
      <c r="L29" s="1984">
        <f t="shared" si="10"/>
        <v>64</v>
      </c>
      <c r="M29" s="72"/>
      <c r="N29" s="1986" t="s">
        <v>1556</v>
      </c>
      <c r="O29" s="2717"/>
    </row>
    <row r="30" spans="1:15" ht="27.75" customHeight="1">
      <c r="A30" s="2835"/>
      <c r="B30" s="670" t="s">
        <v>87</v>
      </c>
      <c r="C30" s="1984"/>
      <c r="D30" s="1984">
        <v>68</v>
      </c>
      <c r="E30" s="1984">
        <v>45</v>
      </c>
      <c r="F30" s="1984">
        <v>113</v>
      </c>
      <c r="G30" s="1984">
        <v>0</v>
      </c>
      <c r="H30" s="1984">
        <v>0</v>
      </c>
      <c r="I30" s="1984">
        <v>0</v>
      </c>
      <c r="J30" s="1984">
        <f t="shared" si="9"/>
        <v>68</v>
      </c>
      <c r="K30" s="1984">
        <f t="shared" si="9"/>
        <v>45</v>
      </c>
      <c r="L30" s="1984">
        <f t="shared" si="10"/>
        <v>113</v>
      </c>
      <c r="M30" s="72"/>
      <c r="N30" s="1986" t="s">
        <v>676</v>
      </c>
      <c r="O30" s="2717"/>
    </row>
    <row r="31" spans="1:15" ht="28.5" customHeight="1">
      <c r="A31" s="2835"/>
      <c r="B31" s="670" t="s">
        <v>1557</v>
      </c>
      <c r="C31" s="1984"/>
      <c r="D31" s="1984">
        <v>68</v>
      </c>
      <c r="E31" s="1984">
        <v>30</v>
      </c>
      <c r="F31" s="1984">
        <v>98</v>
      </c>
      <c r="G31" s="1984">
        <v>0</v>
      </c>
      <c r="H31" s="1984">
        <v>0</v>
      </c>
      <c r="I31" s="1984">
        <v>0</v>
      </c>
      <c r="J31" s="1984">
        <f t="shared" si="9"/>
        <v>68</v>
      </c>
      <c r="K31" s="1984">
        <f t="shared" si="9"/>
        <v>30</v>
      </c>
      <c r="L31" s="1984">
        <f t="shared" si="10"/>
        <v>98</v>
      </c>
      <c r="M31" s="72"/>
      <c r="N31" s="1982" t="s">
        <v>1558</v>
      </c>
      <c r="O31" s="2717"/>
    </row>
    <row r="32" spans="1:15" ht="21" customHeight="1">
      <c r="A32" s="2835"/>
      <c r="B32" s="671" t="s">
        <v>68</v>
      </c>
      <c r="C32" s="1998"/>
      <c r="D32" s="1998">
        <v>90</v>
      </c>
      <c r="E32" s="1998">
        <v>60</v>
      </c>
      <c r="F32" s="1998">
        <v>150</v>
      </c>
      <c r="G32" s="1984">
        <v>0</v>
      </c>
      <c r="H32" s="1984">
        <v>0</v>
      </c>
      <c r="I32" s="1984">
        <v>0</v>
      </c>
      <c r="J32" s="1998">
        <f t="shared" si="9"/>
        <v>90</v>
      </c>
      <c r="K32" s="1998">
        <f t="shared" si="9"/>
        <v>60</v>
      </c>
      <c r="L32" s="1998">
        <f t="shared" si="10"/>
        <v>150</v>
      </c>
      <c r="M32" s="72"/>
      <c r="N32" s="389" t="s">
        <v>496</v>
      </c>
      <c r="O32" s="2717"/>
    </row>
    <row r="33" spans="1:15" ht="27.75" customHeight="1">
      <c r="A33" s="2816"/>
      <c r="B33" s="670" t="s">
        <v>101</v>
      </c>
      <c r="C33" s="1984"/>
      <c r="D33" s="1984">
        <v>22</v>
      </c>
      <c r="E33" s="1984">
        <v>37</v>
      </c>
      <c r="F33" s="2003">
        <v>59</v>
      </c>
      <c r="G33" s="2003">
        <v>0</v>
      </c>
      <c r="H33" s="2003">
        <v>0</v>
      </c>
      <c r="I33" s="2003">
        <v>0</v>
      </c>
      <c r="J33" s="1984">
        <f t="shared" si="9"/>
        <v>22</v>
      </c>
      <c r="K33" s="1984">
        <f t="shared" si="9"/>
        <v>37</v>
      </c>
      <c r="L33" s="2003">
        <f t="shared" si="10"/>
        <v>59</v>
      </c>
      <c r="M33" s="675"/>
      <c r="N33" s="1982" t="s">
        <v>1545</v>
      </c>
      <c r="O33" s="2718"/>
    </row>
    <row r="34" spans="1:15" ht="24.75" customHeight="1">
      <c r="A34" s="2825" t="s">
        <v>219</v>
      </c>
      <c r="B34" s="2825"/>
      <c r="C34" s="2825"/>
      <c r="D34" s="655">
        <f>SUM(D28:D33,D22,D18,D17,D16)</f>
        <v>620</v>
      </c>
      <c r="E34" s="2668">
        <f t="shared" ref="E34:L34" si="11">SUM(E28:E33,E22,E18,E17,E16)</f>
        <v>374</v>
      </c>
      <c r="F34" s="2668">
        <f t="shared" si="11"/>
        <v>994</v>
      </c>
      <c r="G34" s="2668">
        <f t="shared" si="11"/>
        <v>1</v>
      </c>
      <c r="H34" s="2668">
        <f t="shared" si="11"/>
        <v>3</v>
      </c>
      <c r="I34" s="2668">
        <f t="shared" si="11"/>
        <v>4</v>
      </c>
      <c r="J34" s="2668">
        <f t="shared" si="11"/>
        <v>621</v>
      </c>
      <c r="K34" s="2668">
        <f t="shared" si="11"/>
        <v>377</v>
      </c>
      <c r="L34" s="2668">
        <f t="shared" si="11"/>
        <v>998</v>
      </c>
      <c r="M34" s="3355" t="s">
        <v>2342</v>
      </c>
      <c r="N34" s="3355"/>
      <c r="O34" s="3355"/>
    </row>
    <row r="35" spans="1:15" ht="21.75" customHeight="1">
      <c r="A35" s="3613" t="s">
        <v>1470</v>
      </c>
      <c r="B35" s="464" t="s">
        <v>57</v>
      </c>
      <c r="C35" s="672"/>
      <c r="D35" s="383">
        <v>74</v>
      </c>
      <c r="E35" s="383">
        <v>93</v>
      </c>
      <c r="F35" s="655">
        <v>167</v>
      </c>
      <c r="G35" s="383">
        <v>0</v>
      </c>
      <c r="H35" s="383">
        <v>0</v>
      </c>
      <c r="I35" s="655">
        <v>0</v>
      </c>
      <c r="J35" s="383">
        <f t="shared" ref="J35:K39" si="12">SUM(G35,D35)</f>
        <v>74</v>
      </c>
      <c r="K35" s="383">
        <f t="shared" si="12"/>
        <v>93</v>
      </c>
      <c r="L35" s="655">
        <f t="shared" si="10"/>
        <v>167</v>
      </c>
      <c r="M35" s="42"/>
      <c r="N35" s="473" t="s">
        <v>480</v>
      </c>
      <c r="O35" s="3060" t="s">
        <v>1471</v>
      </c>
    </row>
    <row r="36" spans="1:15" ht="20.25" customHeight="1">
      <c r="A36" s="3614"/>
      <c r="B36" s="464" t="s">
        <v>58</v>
      </c>
      <c r="C36" s="672"/>
      <c r="D36" s="383">
        <v>44</v>
      </c>
      <c r="E36" s="383">
        <v>72</v>
      </c>
      <c r="F36" s="655">
        <v>116</v>
      </c>
      <c r="G36" s="383">
        <v>0</v>
      </c>
      <c r="H36" s="383">
        <v>0</v>
      </c>
      <c r="I36" s="655">
        <v>0</v>
      </c>
      <c r="J36" s="383">
        <f t="shared" si="12"/>
        <v>44</v>
      </c>
      <c r="K36" s="383">
        <f t="shared" si="12"/>
        <v>72</v>
      </c>
      <c r="L36" s="655">
        <f t="shared" si="10"/>
        <v>116</v>
      </c>
      <c r="M36" s="42"/>
      <c r="N36" s="473" t="s">
        <v>1559</v>
      </c>
      <c r="O36" s="3061"/>
    </row>
    <row r="37" spans="1:15" ht="22.5" customHeight="1">
      <c r="A37" s="3614"/>
      <c r="B37" s="670" t="s">
        <v>192</v>
      </c>
      <c r="C37" s="413"/>
      <c r="D37" s="413">
        <v>69</v>
      </c>
      <c r="E37" s="413">
        <v>36</v>
      </c>
      <c r="F37" s="655">
        <v>105</v>
      </c>
      <c r="G37" s="383">
        <v>0</v>
      </c>
      <c r="H37" s="383">
        <v>0</v>
      </c>
      <c r="I37" s="655">
        <v>0</v>
      </c>
      <c r="J37" s="383">
        <f t="shared" si="12"/>
        <v>69</v>
      </c>
      <c r="K37" s="383">
        <f t="shared" si="12"/>
        <v>36</v>
      </c>
      <c r="L37" s="655">
        <f t="shared" si="10"/>
        <v>105</v>
      </c>
      <c r="M37" s="72"/>
      <c r="N37" s="673" t="s">
        <v>1138</v>
      </c>
      <c r="O37" s="3061"/>
    </row>
    <row r="38" spans="1:15" ht="31.5" customHeight="1">
      <c r="A38" s="3614"/>
      <c r="B38" s="516" t="s">
        <v>1560</v>
      </c>
      <c r="C38" s="669"/>
      <c r="D38" s="413">
        <v>44</v>
      </c>
      <c r="E38" s="413">
        <v>19</v>
      </c>
      <c r="F38" s="655">
        <v>63</v>
      </c>
      <c r="G38" s="383">
        <v>0</v>
      </c>
      <c r="H38" s="383">
        <v>0</v>
      </c>
      <c r="I38" s="655">
        <v>0</v>
      </c>
      <c r="J38" s="383">
        <f t="shared" si="12"/>
        <v>44</v>
      </c>
      <c r="K38" s="383">
        <f t="shared" si="12"/>
        <v>19</v>
      </c>
      <c r="L38" s="655">
        <f t="shared" si="10"/>
        <v>63</v>
      </c>
      <c r="M38" s="72"/>
      <c r="N38" s="408" t="s">
        <v>879</v>
      </c>
      <c r="O38" s="3061"/>
    </row>
    <row r="39" spans="1:15" ht="30" customHeight="1">
      <c r="A39" s="3614"/>
      <c r="B39" s="671" t="s">
        <v>1551</v>
      </c>
      <c r="C39" s="1998"/>
      <c r="D39" s="1998">
        <v>83</v>
      </c>
      <c r="E39" s="1998">
        <v>39</v>
      </c>
      <c r="F39" s="2002">
        <v>122</v>
      </c>
      <c r="G39" s="1993">
        <v>0</v>
      </c>
      <c r="H39" s="1998">
        <v>1</v>
      </c>
      <c r="I39" s="2002">
        <v>1</v>
      </c>
      <c r="J39" s="1993">
        <f t="shared" si="12"/>
        <v>83</v>
      </c>
      <c r="K39" s="1993">
        <f t="shared" si="12"/>
        <v>40</v>
      </c>
      <c r="L39" s="2002">
        <f t="shared" si="10"/>
        <v>123</v>
      </c>
      <c r="M39" s="677"/>
      <c r="N39" s="681" t="s">
        <v>1552</v>
      </c>
      <c r="O39" s="3061"/>
    </row>
    <row r="40" spans="1:15" ht="30" customHeight="1">
      <c r="A40" s="3614"/>
      <c r="B40" s="670" t="s">
        <v>1561</v>
      </c>
      <c r="C40" s="1984"/>
      <c r="D40" s="1984">
        <v>5</v>
      </c>
      <c r="E40" s="1984">
        <v>1</v>
      </c>
      <c r="F40" s="2003">
        <v>6</v>
      </c>
      <c r="G40" s="1985">
        <v>0</v>
      </c>
      <c r="H40" s="1984">
        <v>0</v>
      </c>
      <c r="I40" s="2003">
        <v>0</v>
      </c>
      <c r="J40" s="1985">
        <f t="shared" ref="J40:K45" si="13">SUM(G40,D40)</f>
        <v>5</v>
      </c>
      <c r="K40" s="1985">
        <f t="shared" si="13"/>
        <v>1</v>
      </c>
      <c r="L40" s="2003">
        <f t="shared" ref="L40:L45" si="14">SUM(J40:K40)</f>
        <v>6</v>
      </c>
      <c r="M40" s="72"/>
      <c r="N40" s="673" t="s">
        <v>1562</v>
      </c>
      <c r="O40" s="3061"/>
    </row>
    <row r="41" spans="1:15" ht="18.75" customHeight="1">
      <c r="A41" s="3614"/>
      <c r="B41" s="670" t="s">
        <v>84</v>
      </c>
      <c r="C41" s="1984"/>
      <c r="D41" s="1984">
        <v>70</v>
      </c>
      <c r="E41" s="1984">
        <v>28</v>
      </c>
      <c r="F41" s="2003">
        <v>98</v>
      </c>
      <c r="G41" s="1985">
        <v>0</v>
      </c>
      <c r="H41" s="1984">
        <v>0</v>
      </c>
      <c r="I41" s="2003">
        <v>0</v>
      </c>
      <c r="J41" s="1985">
        <f t="shared" si="13"/>
        <v>70</v>
      </c>
      <c r="K41" s="1985">
        <f t="shared" si="13"/>
        <v>28</v>
      </c>
      <c r="L41" s="2003">
        <f t="shared" si="14"/>
        <v>98</v>
      </c>
      <c r="M41" s="72"/>
      <c r="N41" s="673" t="s">
        <v>532</v>
      </c>
      <c r="O41" s="3061"/>
    </row>
    <row r="42" spans="1:15" ht="28.5" customHeight="1">
      <c r="A42" s="3614"/>
      <c r="B42" s="670" t="s">
        <v>87</v>
      </c>
      <c r="C42" s="1984"/>
      <c r="D42" s="1984">
        <v>77</v>
      </c>
      <c r="E42" s="1984">
        <v>40</v>
      </c>
      <c r="F42" s="2003">
        <v>117</v>
      </c>
      <c r="G42" s="1985">
        <v>1</v>
      </c>
      <c r="H42" s="1984">
        <v>0</v>
      </c>
      <c r="I42" s="2003">
        <v>1</v>
      </c>
      <c r="J42" s="1985">
        <f t="shared" si="13"/>
        <v>78</v>
      </c>
      <c r="K42" s="1985">
        <f t="shared" si="13"/>
        <v>40</v>
      </c>
      <c r="L42" s="2003">
        <f t="shared" si="14"/>
        <v>118</v>
      </c>
      <c r="M42" s="72"/>
      <c r="N42" s="673" t="s">
        <v>676</v>
      </c>
      <c r="O42" s="3061"/>
    </row>
    <row r="43" spans="1:15" ht="26.25" customHeight="1">
      <c r="A43" s="3614"/>
      <c r="B43" s="670" t="s">
        <v>68</v>
      </c>
      <c r="C43" s="1984"/>
      <c r="D43" s="1984">
        <v>155</v>
      </c>
      <c r="E43" s="1984">
        <v>72</v>
      </c>
      <c r="F43" s="2003">
        <v>227</v>
      </c>
      <c r="G43" s="1985">
        <v>0</v>
      </c>
      <c r="H43" s="1984">
        <v>0</v>
      </c>
      <c r="I43" s="2003">
        <v>0</v>
      </c>
      <c r="J43" s="1985">
        <f t="shared" si="13"/>
        <v>155</v>
      </c>
      <c r="K43" s="1985">
        <f t="shared" si="13"/>
        <v>72</v>
      </c>
      <c r="L43" s="2003">
        <f t="shared" si="14"/>
        <v>227</v>
      </c>
      <c r="M43" s="72"/>
      <c r="N43" s="673" t="s">
        <v>496</v>
      </c>
      <c r="O43" s="3061"/>
    </row>
    <row r="44" spans="1:15" ht="38.25" customHeight="1">
      <c r="A44" s="3614"/>
      <c r="B44" s="670" t="s">
        <v>1372</v>
      </c>
      <c r="C44" s="1984"/>
      <c r="D44" s="1984">
        <v>106</v>
      </c>
      <c r="E44" s="1984">
        <v>49</v>
      </c>
      <c r="F44" s="2003">
        <v>155</v>
      </c>
      <c r="G44" s="1985">
        <v>0</v>
      </c>
      <c r="H44" s="1984">
        <v>0</v>
      </c>
      <c r="I44" s="2003">
        <v>0</v>
      </c>
      <c r="J44" s="1985">
        <f t="shared" si="13"/>
        <v>106</v>
      </c>
      <c r="K44" s="1985">
        <f t="shared" si="13"/>
        <v>49</v>
      </c>
      <c r="L44" s="2003">
        <f t="shared" si="14"/>
        <v>155</v>
      </c>
      <c r="M44" s="72"/>
      <c r="N44" s="673" t="s">
        <v>1544</v>
      </c>
      <c r="O44" s="3061"/>
    </row>
    <row r="45" spans="1:15" ht="28.5" customHeight="1">
      <c r="A45" s="3338"/>
      <c r="B45" s="70" t="s">
        <v>1563</v>
      </c>
      <c r="C45" s="2471"/>
      <c r="D45" s="2471">
        <v>25</v>
      </c>
      <c r="E45" s="2471">
        <v>1</v>
      </c>
      <c r="F45" s="91">
        <v>26</v>
      </c>
      <c r="G45" s="2420">
        <v>0</v>
      </c>
      <c r="H45" s="2471">
        <v>0</v>
      </c>
      <c r="I45" s="91">
        <v>0</v>
      </c>
      <c r="J45" s="2420">
        <f t="shared" si="13"/>
        <v>25</v>
      </c>
      <c r="K45" s="2420">
        <f t="shared" si="13"/>
        <v>1</v>
      </c>
      <c r="L45" s="91">
        <f t="shared" si="14"/>
        <v>26</v>
      </c>
      <c r="M45" s="708"/>
      <c r="N45" s="2608" t="s">
        <v>1379</v>
      </c>
      <c r="O45" s="3062"/>
    </row>
    <row r="46" spans="1:15" ht="22.5" customHeight="1" thickBot="1">
      <c r="A46" s="3135" t="s">
        <v>219</v>
      </c>
      <c r="B46" s="3135"/>
      <c r="C46" s="3135"/>
      <c r="D46" s="2609">
        <f>SUM(D35:D45)</f>
        <v>752</v>
      </c>
      <c r="E46" s="2609">
        <f t="shared" ref="E46:L46" si="15">SUM(E35:E45)</f>
        <v>450</v>
      </c>
      <c r="F46" s="2609">
        <f t="shared" si="15"/>
        <v>1202</v>
      </c>
      <c r="G46" s="2609">
        <f t="shared" si="15"/>
        <v>1</v>
      </c>
      <c r="H46" s="2609">
        <f t="shared" si="15"/>
        <v>1</v>
      </c>
      <c r="I46" s="2609">
        <f t="shared" si="15"/>
        <v>2</v>
      </c>
      <c r="J46" s="2609">
        <f t="shared" si="15"/>
        <v>753</v>
      </c>
      <c r="K46" s="2609">
        <f t="shared" si="15"/>
        <v>451</v>
      </c>
      <c r="L46" s="2609">
        <f t="shared" si="15"/>
        <v>1204</v>
      </c>
      <c r="M46" s="3612" t="s">
        <v>2342</v>
      </c>
      <c r="N46" s="3612"/>
      <c r="O46" s="3612"/>
    </row>
    <row r="47" spans="1:15" ht="21" customHeight="1" thickTop="1">
      <c r="A47" s="91"/>
      <c r="B47" s="91"/>
      <c r="C47" s="1989"/>
      <c r="D47" s="91"/>
      <c r="E47" s="91"/>
      <c r="F47" s="91"/>
      <c r="G47" s="91"/>
      <c r="H47" s="91"/>
      <c r="I47" s="91"/>
      <c r="J47" s="91"/>
      <c r="K47" s="91"/>
      <c r="L47" s="91"/>
      <c r="M47" s="1979"/>
      <c r="N47" s="1979"/>
      <c r="O47" s="1979"/>
    </row>
    <row r="48" spans="1:15" ht="24" customHeight="1" thickBot="1">
      <c r="A48" s="2267" t="s">
        <v>2316</v>
      </c>
      <c r="B48" s="2271"/>
      <c r="C48" s="2271"/>
      <c r="D48" s="2271"/>
      <c r="E48" s="2271"/>
      <c r="F48" s="2271"/>
      <c r="G48" s="2271"/>
      <c r="H48" s="2271"/>
      <c r="I48" s="2271"/>
      <c r="J48" s="2271"/>
      <c r="K48" s="2271"/>
      <c r="L48" s="2271"/>
      <c r="O48" s="476" t="s">
        <v>2315</v>
      </c>
    </row>
    <row r="49" spans="1:15" ht="18.75" customHeight="1" thickTop="1">
      <c r="A49" s="2695" t="s">
        <v>53</v>
      </c>
      <c r="B49" s="2695" t="s">
        <v>54</v>
      </c>
      <c r="C49" s="2695" t="s">
        <v>55</v>
      </c>
      <c r="D49" s="2695" t="s">
        <v>45</v>
      </c>
      <c r="E49" s="2695"/>
      <c r="F49" s="2695"/>
      <c r="G49" s="2695" t="s">
        <v>46</v>
      </c>
      <c r="H49" s="2695"/>
      <c r="I49" s="2695"/>
      <c r="J49" s="2695" t="s">
        <v>47</v>
      </c>
      <c r="K49" s="2695"/>
      <c r="L49" s="2695"/>
      <c r="M49" s="2696" t="s">
        <v>503</v>
      </c>
      <c r="N49" s="2696" t="s">
        <v>509</v>
      </c>
      <c r="O49" s="2696" t="s">
        <v>502</v>
      </c>
    </row>
    <row r="50" spans="1:15" ht="18.75" customHeight="1">
      <c r="A50" s="2690"/>
      <c r="B50" s="2690"/>
      <c r="C50" s="2690"/>
      <c r="D50" s="2690" t="s">
        <v>1673</v>
      </c>
      <c r="E50" s="2690"/>
      <c r="F50" s="2690"/>
      <c r="G50" s="2690" t="s">
        <v>463</v>
      </c>
      <c r="H50" s="2690"/>
      <c r="I50" s="2690"/>
      <c r="J50" s="2690" t="s">
        <v>464</v>
      </c>
      <c r="K50" s="2690"/>
      <c r="L50" s="2690"/>
      <c r="M50" s="2697"/>
      <c r="N50" s="2697"/>
      <c r="O50" s="2697"/>
    </row>
    <row r="51" spans="1:15" ht="20.25" customHeight="1">
      <c r="A51" s="2690"/>
      <c r="B51" s="2690"/>
      <c r="C51" s="2690"/>
      <c r="D51" s="1325" t="s">
        <v>931</v>
      </c>
      <c r="E51" s="1325" t="s">
        <v>1126</v>
      </c>
      <c r="F51" s="1325" t="s">
        <v>954</v>
      </c>
      <c r="G51" s="1325" t="s">
        <v>931</v>
      </c>
      <c r="H51" s="1325" t="s">
        <v>1126</v>
      </c>
      <c r="I51" s="1325" t="s">
        <v>954</v>
      </c>
      <c r="J51" s="1325" t="s">
        <v>931</v>
      </c>
      <c r="K51" s="1325" t="s">
        <v>1126</v>
      </c>
      <c r="L51" s="1325" t="s">
        <v>954</v>
      </c>
      <c r="M51" s="2697"/>
      <c r="N51" s="2697"/>
      <c r="O51" s="2697"/>
    </row>
    <row r="52" spans="1:15" ht="15.75" customHeight="1" thickBot="1">
      <c r="A52" s="2707"/>
      <c r="B52" s="2707"/>
      <c r="C52" s="2707"/>
      <c r="D52" s="415" t="s">
        <v>934</v>
      </c>
      <c r="E52" s="415" t="s">
        <v>935</v>
      </c>
      <c r="F52" s="415" t="s">
        <v>936</v>
      </c>
      <c r="G52" s="415" t="s">
        <v>934</v>
      </c>
      <c r="H52" s="415" t="s">
        <v>935</v>
      </c>
      <c r="I52" s="415" t="s">
        <v>936</v>
      </c>
      <c r="J52" s="415" t="s">
        <v>934</v>
      </c>
      <c r="K52" s="415" t="s">
        <v>935</v>
      </c>
      <c r="L52" s="415" t="s">
        <v>936</v>
      </c>
      <c r="M52" s="2698"/>
      <c r="N52" s="2698"/>
      <c r="O52" s="2698"/>
    </row>
    <row r="53" spans="1:15" ht="21" customHeight="1">
      <c r="A53" s="2834" t="s">
        <v>1530</v>
      </c>
      <c r="B53" s="465" t="s">
        <v>22</v>
      </c>
      <c r="C53" s="413"/>
      <c r="D53" s="413">
        <v>50</v>
      </c>
      <c r="E53" s="413">
        <v>42</v>
      </c>
      <c r="F53" s="413">
        <v>92</v>
      </c>
      <c r="G53" s="413">
        <v>0</v>
      </c>
      <c r="H53" s="413">
        <v>0</v>
      </c>
      <c r="I53" s="413">
        <v>0</v>
      </c>
      <c r="J53" s="413">
        <f>SUM(D53,G53)</f>
        <v>50</v>
      </c>
      <c r="K53" s="1984">
        <f t="shared" ref="K53:L53" si="16">SUM(E53,H53)</f>
        <v>42</v>
      </c>
      <c r="L53" s="1984">
        <f t="shared" si="16"/>
        <v>92</v>
      </c>
      <c r="M53" s="72"/>
      <c r="N53" s="377" t="s">
        <v>1564</v>
      </c>
      <c r="O53" s="2716" t="s">
        <v>1473</v>
      </c>
    </row>
    <row r="54" spans="1:15" ht="25.5" customHeight="1">
      <c r="A54" s="2835"/>
      <c r="B54" s="465" t="s">
        <v>1560</v>
      </c>
      <c r="C54" s="413"/>
      <c r="D54" s="413">
        <v>51</v>
      </c>
      <c r="E54" s="413">
        <v>38</v>
      </c>
      <c r="F54" s="413">
        <v>89</v>
      </c>
      <c r="G54" s="413">
        <v>0</v>
      </c>
      <c r="H54" s="413">
        <v>0</v>
      </c>
      <c r="I54" s="413">
        <f>SUM(G54:H54)</f>
        <v>0</v>
      </c>
      <c r="J54" s="1984">
        <f t="shared" ref="J54:J63" si="17">SUM(D54,G54)</f>
        <v>51</v>
      </c>
      <c r="K54" s="1984">
        <f t="shared" ref="K54:K63" si="18">SUM(E54,H54)</f>
        <v>38</v>
      </c>
      <c r="L54" s="1984">
        <f t="shared" ref="L54:L63" si="19">SUM(F54,I54)</f>
        <v>89</v>
      </c>
      <c r="M54" s="72"/>
      <c r="N54" s="391" t="s">
        <v>879</v>
      </c>
      <c r="O54" s="2717"/>
    </row>
    <row r="55" spans="1:15" ht="37.5" customHeight="1">
      <c r="A55" s="2835"/>
      <c r="B55" s="465" t="s">
        <v>1565</v>
      </c>
      <c r="C55" s="413"/>
      <c r="D55" s="413">
        <v>53</v>
      </c>
      <c r="E55" s="413">
        <v>11</v>
      </c>
      <c r="F55" s="413">
        <v>64</v>
      </c>
      <c r="G55" s="413">
        <v>0</v>
      </c>
      <c r="H55" s="413">
        <v>0</v>
      </c>
      <c r="I55" s="413">
        <f t="shared" ref="I55:I69" si="20">SUM(G55:H55)</f>
        <v>0</v>
      </c>
      <c r="J55" s="1984">
        <f t="shared" si="17"/>
        <v>53</v>
      </c>
      <c r="K55" s="1984">
        <f t="shared" si="18"/>
        <v>11</v>
      </c>
      <c r="L55" s="1984">
        <f t="shared" si="19"/>
        <v>64</v>
      </c>
      <c r="M55" s="72"/>
      <c r="N55" s="391" t="s">
        <v>1566</v>
      </c>
      <c r="O55" s="2717"/>
    </row>
    <row r="56" spans="1:15" ht="37.5" customHeight="1">
      <c r="A56" s="2835"/>
      <c r="B56" s="465" t="s">
        <v>226</v>
      </c>
      <c r="C56" s="413"/>
      <c r="D56" s="413">
        <v>57</v>
      </c>
      <c r="E56" s="413">
        <v>52</v>
      </c>
      <c r="F56" s="413">
        <v>109</v>
      </c>
      <c r="G56" s="413">
        <v>0</v>
      </c>
      <c r="H56" s="413">
        <v>0</v>
      </c>
      <c r="I56" s="413">
        <f t="shared" si="20"/>
        <v>0</v>
      </c>
      <c r="J56" s="1984">
        <f t="shared" si="17"/>
        <v>57</v>
      </c>
      <c r="K56" s="1984">
        <f t="shared" si="18"/>
        <v>52</v>
      </c>
      <c r="L56" s="1984">
        <f t="shared" si="19"/>
        <v>109</v>
      </c>
      <c r="M56" s="72"/>
      <c r="N56" s="1014" t="s">
        <v>887</v>
      </c>
      <c r="O56" s="2717"/>
    </row>
    <row r="57" spans="1:15" ht="30.75" customHeight="1">
      <c r="A57" s="2835"/>
      <c r="B57" s="465" t="s">
        <v>101</v>
      </c>
      <c r="C57" s="413"/>
      <c r="D57" s="413">
        <v>17</v>
      </c>
      <c r="E57" s="413">
        <v>41</v>
      </c>
      <c r="F57" s="413">
        <v>58</v>
      </c>
      <c r="G57" s="413">
        <v>0</v>
      </c>
      <c r="H57" s="413">
        <v>0</v>
      </c>
      <c r="I57" s="413">
        <f t="shared" si="20"/>
        <v>0</v>
      </c>
      <c r="J57" s="1984">
        <f t="shared" si="17"/>
        <v>17</v>
      </c>
      <c r="K57" s="1984">
        <f t="shared" si="18"/>
        <v>41</v>
      </c>
      <c r="L57" s="1984">
        <f t="shared" si="19"/>
        <v>58</v>
      </c>
      <c r="M57" s="72"/>
      <c r="N57" s="377" t="s">
        <v>1176</v>
      </c>
      <c r="O57" s="2717"/>
    </row>
    <row r="58" spans="1:15" ht="25.5" customHeight="1">
      <c r="A58" s="2835"/>
      <c r="B58" s="465" t="s">
        <v>88</v>
      </c>
      <c r="C58" s="413"/>
      <c r="D58" s="413">
        <v>26</v>
      </c>
      <c r="E58" s="413">
        <v>36</v>
      </c>
      <c r="F58" s="413">
        <v>62</v>
      </c>
      <c r="G58" s="413">
        <v>0</v>
      </c>
      <c r="H58" s="413">
        <v>0</v>
      </c>
      <c r="I58" s="413">
        <f t="shared" si="20"/>
        <v>0</v>
      </c>
      <c r="J58" s="1984">
        <f t="shared" si="17"/>
        <v>26</v>
      </c>
      <c r="K58" s="1984">
        <f t="shared" si="18"/>
        <v>36</v>
      </c>
      <c r="L58" s="1984">
        <f t="shared" si="19"/>
        <v>62</v>
      </c>
      <c r="M58" s="72"/>
      <c r="N58" s="377" t="s">
        <v>538</v>
      </c>
      <c r="O58" s="2717"/>
    </row>
    <row r="59" spans="1:15" ht="26.25" customHeight="1">
      <c r="A59" s="2835"/>
      <c r="B59" s="465" t="s">
        <v>89</v>
      </c>
      <c r="C59" s="413"/>
      <c r="D59" s="413">
        <v>23</v>
      </c>
      <c r="E59" s="413">
        <v>42</v>
      </c>
      <c r="F59" s="413">
        <v>65</v>
      </c>
      <c r="G59" s="413">
        <v>0</v>
      </c>
      <c r="H59" s="413">
        <v>0</v>
      </c>
      <c r="I59" s="413">
        <f t="shared" si="20"/>
        <v>0</v>
      </c>
      <c r="J59" s="1984">
        <f t="shared" si="17"/>
        <v>23</v>
      </c>
      <c r="K59" s="1984">
        <f t="shared" si="18"/>
        <v>42</v>
      </c>
      <c r="L59" s="1984">
        <f t="shared" si="19"/>
        <v>65</v>
      </c>
      <c r="M59" s="72"/>
      <c r="N59" s="377" t="s">
        <v>539</v>
      </c>
      <c r="O59" s="2717"/>
    </row>
    <row r="60" spans="1:15" ht="34.5" customHeight="1">
      <c r="A60" s="2835"/>
      <c r="B60" s="465" t="s">
        <v>87</v>
      </c>
      <c r="C60" s="413"/>
      <c r="D60" s="413">
        <v>32</v>
      </c>
      <c r="E60" s="413">
        <v>57</v>
      </c>
      <c r="F60" s="413">
        <v>89</v>
      </c>
      <c r="G60" s="413">
        <v>0</v>
      </c>
      <c r="H60" s="413">
        <v>0</v>
      </c>
      <c r="I60" s="413">
        <f t="shared" si="20"/>
        <v>0</v>
      </c>
      <c r="J60" s="1984">
        <f t="shared" si="17"/>
        <v>32</v>
      </c>
      <c r="K60" s="1984">
        <f t="shared" si="18"/>
        <v>57</v>
      </c>
      <c r="L60" s="1984">
        <f t="shared" si="19"/>
        <v>89</v>
      </c>
      <c r="M60" s="72"/>
      <c r="N60" s="377" t="s">
        <v>1567</v>
      </c>
      <c r="O60" s="2717"/>
    </row>
    <row r="61" spans="1:15" ht="24" customHeight="1">
      <c r="A61" s="2835"/>
      <c r="B61" s="465" t="s">
        <v>68</v>
      </c>
      <c r="C61" s="413"/>
      <c r="D61" s="413">
        <v>95</v>
      </c>
      <c r="E61" s="413">
        <v>84</v>
      </c>
      <c r="F61" s="413">
        <v>179</v>
      </c>
      <c r="G61" s="413">
        <v>0</v>
      </c>
      <c r="H61" s="413">
        <v>1</v>
      </c>
      <c r="I61" s="413">
        <f t="shared" si="20"/>
        <v>1</v>
      </c>
      <c r="J61" s="1984">
        <f t="shared" si="17"/>
        <v>95</v>
      </c>
      <c r="K61" s="1984">
        <f t="shared" si="18"/>
        <v>85</v>
      </c>
      <c r="L61" s="1984">
        <f t="shared" si="19"/>
        <v>180</v>
      </c>
      <c r="M61" s="72"/>
      <c r="N61" s="377" t="s">
        <v>496</v>
      </c>
      <c r="O61" s="2717"/>
    </row>
    <row r="62" spans="1:15" ht="25.5" customHeight="1">
      <c r="A62" s="2835"/>
      <c r="B62" s="465" t="s">
        <v>103</v>
      </c>
      <c r="C62" s="413"/>
      <c r="D62" s="413">
        <v>24</v>
      </c>
      <c r="E62" s="413">
        <v>37</v>
      </c>
      <c r="F62" s="413">
        <v>61</v>
      </c>
      <c r="G62" s="413">
        <v>0</v>
      </c>
      <c r="H62" s="413">
        <v>0</v>
      </c>
      <c r="I62" s="413">
        <f t="shared" si="20"/>
        <v>0</v>
      </c>
      <c r="J62" s="1984">
        <f t="shared" si="17"/>
        <v>24</v>
      </c>
      <c r="K62" s="1984">
        <f t="shared" si="18"/>
        <v>37</v>
      </c>
      <c r="L62" s="1984">
        <f t="shared" si="19"/>
        <v>61</v>
      </c>
      <c r="M62" s="72"/>
      <c r="N62" s="377" t="s">
        <v>608</v>
      </c>
      <c r="O62" s="2717"/>
    </row>
    <row r="63" spans="1:15" ht="24.75" customHeight="1">
      <c r="A63" s="676"/>
      <c r="B63" s="465" t="s">
        <v>249</v>
      </c>
      <c r="C63" s="413"/>
      <c r="D63" s="413">
        <v>49</v>
      </c>
      <c r="E63" s="413">
        <v>68</v>
      </c>
      <c r="F63" s="413">
        <v>117</v>
      </c>
      <c r="G63" s="413">
        <v>1</v>
      </c>
      <c r="H63" s="413">
        <v>0</v>
      </c>
      <c r="I63" s="413">
        <f t="shared" si="20"/>
        <v>1</v>
      </c>
      <c r="J63" s="1984">
        <f t="shared" si="17"/>
        <v>50</v>
      </c>
      <c r="K63" s="1984">
        <f t="shared" si="18"/>
        <v>68</v>
      </c>
      <c r="L63" s="1984">
        <f t="shared" si="19"/>
        <v>118</v>
      </c>
      <c r="M63" s="72"/>
      <c r="N63" s="377" t="s">
        <v>698</v>
      </c>
      <c r="O63" s="2718"/>
    </row>
    <row r="64" spans="1:15" ht="24" customHeight="1">
      <c r="A64" s="2825" t="s">
        <v>219</v>
      </c>
      <c r="B64" s="2825"/>
      <c r="C64" s="2825"/>
      <c r="D64" s="416">
        <f>SUM(D53:D63)</f>
        <v>477</v>
      </c>
      <c r="E64" s="2667">
        <f t="shared" ref="E64:L64" si="21">SUM(E53:E63)</f>
        <v>508</v>
      </c>
      <c r="F64" s="2667">
        <f t="shared" si="21"/>
        <v>985</v>
      </c>
      <c r="G64" s="2667">
        <f t="shared" si="21"/>
        <v>1</v>
      </c>
      <c r="H64" s="2667">
        <f t="shared" si="21"/>
        <v>1</v>
      </c>
      <c r="I64" s="2667">
        <f t="shared" si="21"/>
        <v>2</v>
      </c>
      <c r="J64" s="2667">
        <f t="shared" si="21"/>
        <v>478</v>
      </c>
      <c r="K64" s="2667">
        <f t="shared" si="21"/>
        <v>509</v>
      </c>
      <c r="L64" s="2667">
        <f t="shared" si="21"/>
        <v>987</v>
      </c>
      <c r="M64" s="2719" t="s">
        <v>2348</v>
      </c>
      <c r="N64" s="2719"/>
      <c r="O64" s="2719"/>
    </row>
    <row r="65" spans="1:15" ht="26.25" customHeight="1">
      <c r="A65" s="3605" t="s">
        <v>1474</v>
      </c>
      <c r="B65" s="465" t="s">
        <v>1568</v>
      </c>
      <c r="C65" s="413"/>
      <c r="D65" s="413">
        <v>97</v>
      </c>
      <c r="E65" s="413">
        <v>52</v>
      </c>
      <c r="F65" s="413">
        <v>149</v>
      </c>
      <c r="G65" s="413">
        <v>0</v>
      </c>
      <c r="H65" s="413">
        <v>0</v>
      </c>
      <c r="I65" s="413">
        <f t="shared" si="20"/>
        <v>0</v>
      </c>
      <c r="J65" s="413">
        <f t="shared" ref="J65:K69" si="22">SUM(G65,D65)</f>
        <v>97</v>
      </c>
      <c r="K65" s="413">
        <f t="shared" si="22"/>
        <v>52</v>
      </c>
      <c r="L65" s="413">
        <f>SUM(J65:K65)</f>
        <v>149</v>
      </c>
      <c r="M65" s="72"/>
      <c r="N65" s="659" t="s">
        <v>1564</v>
      </c>
      <c r="O65" s="3611" t="s">
        <v>1475</v>
      </c>
    </row>
    <row r="66" spans="1:15" ht="34.5" customHeight="1">
      <c r="A66" s="3605"/>
      <c r="B66" s="465" t="s">
        <v>87</v>
      </c>
      <c r="C66" s="413"/>
      <c r="D66" s="413">
        <v>49</v>
      </c>
      <c r="E66" s="413">
        <v>27</v>
      </c>
      <c r="F66" s="413">
        <v>76</v>
      </c>
      <c r="G66" s="413">
        <v>0</v>
      </c>
      <c r="H66" s="413">
        <v>0</v>
      </c>
      <c r="I66" s="413">
        <f t="shared" si="20"/>
        <v>0</v>
      </c>
      <c r="J66" s="413">
        <f t="shared" si="22"/>
        <v>49</v>
      </c>
      <c r="K66" s="413">
        <f t="shared" si="22"/>
        <v>27</v>
      </c>
      <c r="L66" s="413">
        <f t="shared" ref="L66:L69" si="23">SUM(J66:K66)</f>
        <v>76</v>
      </c>
      <c r="M66" s="72"/>
      <c r="N66" s="377" t="s">
        <v>1567</v>
      </c>
      <c r="O66" s="3611"/>
    </row>
    <row r="67" spans="1:15" ht="18.75" customHeight="1">
      <c r="A67" s="3605"/>
      <c r="B67" s="465" t="s">
        <v>101</v>
      </c>
      <c r="C67" s="413"/>
      <c r="D67" s="413">
        <v>12</v>
      </c>
      <c r="E67" s="413">
        <v>21</v>
      </c>
      <c r="F67" s="413">
        <v>33</v>
      </c>
      <c r="G67" s="413">
        <v>0</v>
      </c>
      <c r="H67" s="413">
        <v>0</v>
      </c>
      <c r="I67" s="413">
        <f t="shared" si="20"/>
        <v>0</v>
      </c>
      <c r="J67" s="413">
        <f t="shared" si="22"/>
        <v>12</v>
      </c>
      <c r="K67" s="413">
        <f t="shared" si="22"/>
        <v>21</v>
      </c>
      <c r="L67" s="413">
        <f t="shared" si="23"/>
        <v>33</v>
      </c>
      <c r="M67" s="72"/>
      <c r="N67" s="377" t="s">
        <v>1176</v>
      </c>
      <c r="O67" s="3611"/>
    </row>
    <row r="68" spans="1:15" ht="19.5" customHeight="1">
      <c r="A68" s="3605"/>
      <c r="B68" s="465" t="s">
        <v>68</v>
      </c>
      <c r="C68" s="413"/>
      <c r="D68" s="413">
        <v>58</v>
      </c>
      <c r="E68" s="413">
        <v>26</v>
      </c>
      <c r="F68" s="413">
        <v>84</v>
      </c>
      <c r="G68" s="413">
        <v>0</v>
      </c>
      <c r="H68" s="413">
        <v>0</v>
      </c>
      <c r="I68" s="413">
        <f t="shared" si="20"/>
        <v>0</v>
      </c>
      <c r="J68" s="413">
        <f t="shared" si="22"/>
        <v>58</v>
      </c>
      <c r="K68" s="413">
        <f t="shared" si="22"/>
        <v>26</v>
      </c>
      <c r="L68" s="413">
        <f t="shared" si="23"/>
        <v>84</v>
      </c>
      <c r="M68" s="72"/>
      <c r="N68" s="377" t="s">
        <v>496</v>
      </c>
      <c r="O68" s="3611"/>
    </row>
    <row r="69" spans="1:15" ht="15.75" customHeight="1">
      <c r="A69" s="2815"/>
      <c r="B69" s="607" t="s">
        <v>84</v>
      </c>
      <c r="C69" s="416"/>
      <c r="D69" s="416">
        <v>81</v>
      </c>
      <c r="E69" s="416">
        <v>33</v>
      </c>
      <c r="F69" s="416">
        <v>114</v>
      </c>
      <c r="G69" s="416">
        <v>0</v>
      </c>
      <c r="H69" s="416">
        <v>0</v>
      </c>
      <c r="I69" s="2455">
        <f t="shared" si="20"/>
        <v>0</v>
      </c>
      <c r="J69" s="416">
        <f t="shared" si="22"/>
        <v>81</v>
      </c>
      <c r="K69" s="416">
        <f t="shared" si="22"/>
        <v>33</v>
      </c>
      <c r="L69" s="416">
        <f t="shared" si="23"/>
        <v>114</v>
      </c>
      <c r="M69" s="677"/>
      <c r="N69" s="389" t="s">
        <v>532</v>
      </c>
      <c r="O69" s="2720"/>
    </row>
    <row r="70" spans="1:15" ht="26.25" customHeight="1" thickBot="1">
      <c r="A70" s="3135" t="s">
        <v>219</v>
      </c>
      <c r="B70" s="3135"/>
      <c r="C70" s="3135"/>
      <c r="D70" s="1466">
        <f>SUM(D65:D69)</f>
        <v>297</v>
      </c>
      <c r="E70" s="2672">
        <f t="shared" ref="E70:L70" si="24">SUM(E65:E69)</f>
        <v>159</v>
      </c>
      <c r="F70" s="2672">
        <f t="shared" si="24"/>
        <v>456</v>
      </c>
      <c r="G70" s="2672">
        <f t="shared" si="24"/>
        <v>0</v>
      </c>
      <c r="H70" s="2672">
        <f t="shared" si="24"/>
        <v>0</v>
      </c>
      <c r="I70" s="2672">
        <f t="shared" si="24"/>
        <v>0</v>
      </c>
      <c r="J70" s="2672">
        <f t="shared" si="24"/>
        <v>297</v>
      </c>
      <c r="K70" s="2672">
        <f t="shared" si="24"/>
        <v>159</v>
      </c>
      <c r="L70" s="2672">
        <f t="shared" si="24"/>
        <v>456</v>
      </c>
      <c r="M70" s="3170" t="s">
        <v>2348</v>
      </c>
      <c r="N70" s="3170"/>
      <c r="O70" s="3170"/>
    </row>
    <row r="71" spans="1:15" ht="29.25" customHeight="1" thickTop="1" thickBot="1">
      <c r="A71" s="2267" t="s">
        <v>2316</v>
      </c>
      <c r="B71" s="2271"/>
      <c r="C71" s="2271"/>
      <c r="D71" s="2271"/>
      <c r="E71" s="2271"/>
      <c r="F71" s="2271"/>
      <c r="G71" s="2271"/>
      <c r="H71" s="2271"/>
      <c r="I71" s="2271"/>
      <c r="J71" s="2271"/>
      <c r="K71" s="2271"/>
      <c r="L71" s="2271"/>
      <c r="O71" s="476" t="s">
        <v>2315</v>
      </c>
    </row>
    <row r="72" spans="1:15" ht="24" customHeight="1" thickTop="1">
      <c r="A72" s="2695" t="s">
        <v>53</v>
      </c>
      <c r="B72" s="2695" t="s">
        <v>54</v>
      </c>
      <c r="C72" s="2695" t="s">
        <v>55</v>
      </c>
      <c r="D72" s="2695" t="s">
        <v>45</v>
      </c>
      <c r="E72" s="2695"/>
      <c r="F72" s="2695"/>
      <c r="G72" s="2695" t="s">
        <v>46</v>
      </c>
      <c r="H72" s="2695"/>
      <c r="I72" s="2695"/>
      <c r="J72" s="2695" t="s">
        <v>47</v>
      </c>
      <c r="K72" s="2695"/>
      <c r="L72" s="2695"/>
      <c r="M72" s="2696" t="s">
        <v>503</v>
      </c>
      <c r="N72" s="2696" t="s">
        <v>509</v>
      </c>
      <c r="O72" s="2696" t="s">
        <v>502</v>
      </c>
    </row>
    <row r="73" spans="1:15" ht="24" customHeight="1">
      <c r="A73" s="2690"/>
      <c r="B73" s="2690"/>
      <c r="C73" s="2690"/>
      <c r="D73" s="2690" t="s">
        <v>1673</v>
      </c>
      <c r="E73" s="2690"/>
      <c r="F73" s="2690"/>
      <c r="G73" s="2690" t="s">
        <v>463</v>
      </c>
      <c r="H73" s="2690"/>
      <c r="I73" s="2690"/>
      <c r="J73" s="2690" t="s">
        <v>464</v>
      </c>
      <c r="K73" s="2690"/>
      <c r="L73" s="2690"/>
      <c r="M73" s="2697"/>
      <c r="N73" s="2697"/>
      <c r="O73" s="2697"/>
    </row>
    <row r="74" spans="1:15" ht="24" customHeight="1">
      <c r="A74" s="2690"/>
      <c r="B74" s="2690"/>
      <c r="C74" s="2690"/>
      <c r="D74" s="1325" t="s">
        <v>931</v>
      </c>
      <c r="E74" s="1325" t="s">
        <v>1126</v>
      </c>
      <c r="F74" s="1325" t="s">
        <v>954</v>
      </c>
      <c r="G74" s="1325" t="s">
        <v>931</v>
      </c>
      <c r="H74" s="1325" t="s">
        <v>1126</v>
      </c>
      <c r="I74" s="1325" t="s">
        <v>954</v>
      </c>
      <c r="J74" s="1325" t="s">
        <v>931</v>
      </c>
      <c r="K74" s="1325" t="s">
        <v>1126</v>
      </c>
      <c r="L74" s="1325" t="s">
        <v>954</v>
      </c>
      <c r="M74" s="2697"/>
      <c r="N74" s="2697"/>
      <c r="O74" s="2697"/>
    </row>
    <row r="75" spans="1:15" ht="24" customHeight="1" thickBot="1">
      <c r="A75" s="2707"/>
      <c r="B75" s="2707"/>
      <c r="C75" s="2707"/>
      <c r="D75" s="415" t="s">
        <v>934</v>
      </c>
      <c r="E75" s="415" t="s">
        <v>935</v>
      </c>
      <c r="F75" s="415" t="s">
        <v>936</v>
      </c>
      <c r="G75" s="415" t="s">
        <v>934</v>
      </c>
      <c r="H75" s="415" t="s">
        <v>935</v>
      </c>
      <c r="I75" s="415" t="s">
        <v>936</v>
      </c>
      <c r="J75" s="415" t="s">
        <v>934</v>
      </c>
      <c r="K75" s="415" t="s">
        <v>935</v>
      </c>
      <c r="L75" s="415" t="s">
        <v>936</v>
      </c>
      <c r="M75" s="2698"/>
      <c r="N75" s="2698"/>
      <c r="O75" s="2698"/>
    </row>
    <row r="76" spans="1:15" ht="32.25" customHeight="1">
      <c r="A76" s="2834" t="s">
        <v>1476</v>
      </c>
      <c r="B76" s="465" t="s">
        <v>100</v>
      </c>
      <c r="C76" s="413"/>
      <c r="D76" s="413">
        <v>37</v>
      </c>
      <c r="E76" s="413">
        <v>31</v>
      </c>
      <c r="F76" s="413">
        <v>68</v>
      </c>
      <c r="G76" s="413">
        <v>0</v>
      </c>
      <c r="H76" s="413">
        <v>0</v>
      </c>
      <c r="I76" s="413">
        <v>0</v>
      </c>
      <c r="J76" s="413">
        <f t="shared" ref="J76:K82" si="25">SUM(G76,D76)</f>
        <v>37</v>
      </c>
      <c r="K76" s="413">
        <f t="shared" si="25"/>
        <v>31</v>
      </c>
      <c r="L76" s="413">
        <f>SUM(J76:K76)</f>
        <v>68</v>
      </c>
      <c r="M76" s="72"/>
      <c r="N76" s="384" t="s">
        <v>1175</v>
      </c>
      <c r="O76" s="2716" t="s">
        <v>1477</v>
      </c>
    </row>
    <row r="77" spans="1:15" ht="30" customHeight="1">
      <c r="A77" s="2835"/>
      <c r="B77" s="465" t="s">
        <v>101</v>
      </c>
      <c r="C77" s="413"/>
      <c r="D77" s="413">
        <v>52</v>
      </c>
      <c r="E77" s="413">
        <v>42</v>
      </c>
      <c r="F77" s="413">
        <v>94</v>
      </c>
      <c r="G77" s="413">
        <v>0</v>
      </c>
      <c r="H77" s="413">
        <v>0</v>
      </c>
      <c r="I77" s="413">
        <v>0</v>
      </c>
      <c r="J77" s="413">
        <f t="shared" si="25"/>
        <v>52</v>
      </c>
      <c r="K77" s="413">
        <f t="shared" si="25"/>
        <v>42</v>
      </c>
      <c r="L77" s="413">
        <f t="shared" ref="L77:L89" si="26">SUM(J77:K77)</f>
        <v>94</v>
      </c>
      <c r="M77" s="72"/>
      <c r="N77" s="384" t="s">
        <v>1176</v>
      </c>
      <c r="O77" s="2717"/>
    </row>
    <row r="78" spans="1:15" ht="24" customHeight="1">
      <c r="A78" s="2835"/>
      <c r="B78" s="465" t="s">
        <v>68</v>
      </c>
      <c r="C78" s="413"/>
      <c r="D78" s="413">
        <v>94</v>
      </c>
      <c r="E78" s="413">
        <v>14</v>
      </c>
      <c r="F78" s="413">
        <v>108</v>
      </c>
      <c r="G78" s="413">
        <v>0</v>
      </c>
      <c r="H78" s="413">
        <v>0</v>
      </c>
      <c r="I78" s="413">
        <v>0</v>
      </c>
      <c r="J78" s="413">
        <f t="shared" si="25"/>
        <v>94</v>
      </c>
      <c r="K78" s="413">
        <f t="shared" si="25"/>
        <v>14</v>
      </c>
      <c r="L78" s="413">
        <f t="shared" si="26"/>
        <v>108</v>
      </c>
      <c r="M78" s="72"/>
      <c r="N78" s="384" t="s">
        <v>496</v>
      </c>
      <c r="O78" s="2717"/>
    </row>
    <row r="79" spans="1:15" ht="24.75" customHeight="1">
      <c r="A79" s="2835"/>
      <c r="B79" s="465" t="s">
        <v>173</v>
      </c>
      <c r="C79" s="413"/>
      <c r="D79" s="413">
        <v>72</v>
      </c>
      <c r="E79" s="413">
        <v>15</v>
      </c>
      <c r="F79" s="413">
        <v>87</v>
      </c>
      <c r="G79" s="413">
        <v>0</v>
      </c>
      <c r="H79" s="413">
        <v>0</v>
      </c>
      <c r="I79" s="413">
        <v>0</v>
      </c>
      <c r="J79" s="413">
        <f t="shared" si="25"/>
        <v>72</v>
      </c>
      <c r="K79" s="413">
        <f t="shared" si="25"/>
        <v>15</v>
      </c>
      <c r="L79" s="413">
        <f t="shared" si="26"/>
        <v>87</v>
      </c>
      <c r="M79" s="72"/>
      <c r="N79" s="384" t="s">
        <v>758</v>
      </c>
      <c r="O79" s="2717"/>
    </row>
    <row r="80" spans="1:15" ht="32.25" customHeight="1">
      <c r="A80" s="2835"/>
      <c r="B80" s="465" t="s">
        <v>1568</v>
      </c>
      <c r="C80" s="413"/>
      <c r="D80" s="413">
        <v>40</v>
      </c>
      <c r="E80" s="413">
        <v>12</v>
      </c>
      <c r="F80" s="413">
        <v>52</v>
      </c>
      <c r="G80" s="413">
        <v>0</v>
      </c>
      <c r="H80" s="413">
        <v>0</v>
      </c>
      <c r="I80" s="413">
        <v>0</v>
      </c>
      <c r="J80" s="413">
        <f t="shared" si="25"/>
        <v>40</v>
      </c>
      <c r="K80" s="413">
        <f t="shared" si="25"/>
        <v>12</v>
      </c>
      <c r="L80" s="413">
        <f t="shared" si="26"/>
        <v>52</v>
      </c>
      <c r="M80" s="72"/>
      <c r="N80" s="377" t="s">
        <v>1564</v>
      </c>
      <c r="O80" s="2717"/>
    </row>
    <row r="81" spans="1:15" ht="37.5" customHeight="1">
      <c r="A81" s="2835"/>
      <c r="B81" s="2812" t="s">
        <v>1372</v>
      </c>
      <c r="C81" s="608" t="s">
        <v>1051</v>
      </c>
      <c r="D81" s="413">
        <v>18</v>
      </c>
      <c r="E81" s="413">
        <v>4</v>
      </c>
      <c r="F81" s="413">
        <v>22</v>
      </c>
      <c r="G81" s="413">
        <v>0</v>
      </c>
      <c r="H81" s="413">
        <v>0</v>
      </c>
      <c r="I81" s="413">
        <v>0</v>
      </c>
      <c r="J81" s="413">
        <f t="shared" si="25"/>
        <v>18</v>
      </c>
      <c r="K81" s="413">
        <f t="shared" si="25"/>
        <v>4</v>
      </c>
      <c r="L81" s="413">
        <f t="shared" si="26"/>
        <v>22</v>
      </c>
      <c r="M81" s="575" t="s">
        <v>1569</v>
      </c>
      <c r="N81" s="2720" t="s">
        <v>1544</v>
      </c>
      <c r="O81" s="2717"/>
    </row>
    <row r="82" spans="1:15" ht="37.5" customHeight="1">
      <c r="A82" s="2835"/>
      <c r="B82" s="2814"/>
      <c r="C82" s="413" t="s">
        <v>1570</v>
      </c>
      <c r="D82" s="413">
        <v>67</v>
      </c>
      <c r="E82" s="413">
        <v>16</v>
      </c>
      <c r="F82" s="413">
        <v>83</v>
      </c>
      <c r="G82" s="413">
        <v>0</v>
      </c>
      <c r="H82" s="413">
        <v>0</v>
      </c>
      <c r="I82" s="413">
        <v>0</v>
      </c>
      <c r="J82" s="413">
        <f t="shared" si="25"/>
        <v>67</v>
      </c>
      <c r="K82" s="413">
        <f t="shared" si="25"/>
        <v>16</v>
      </c>
      <c r="L82" s="413">
        <f t="shared" si="26"/>
        <v>83</v>
      </c>
      <c r="M82" s="1297" t="s">
        <v>1744</v>
      </c>
      <c r="N82" s="2718"/>
      <c r="O82" s="2717"/>
    </row>
    <row r="83" spans="1:15" ht="30.75" customHeight="1">
      <c r="A83" s="2816"/>
      <c r="B83" s="2836" t="s">
        <v>1808</v>
      </c>
      <c r="C83" s="2825"/>
      <c r="D83" s="413">
        <f>SUM(D81:D82)</f>
        <v>85</v>
      </c>
      <c r="E83" s="413">
        <f t="shared" ref="E83:L83" si="27">SUM(E81:E82)</f>
        <v>20</v>
      </c>
      <c r="F83" s="413">
        <f t="shared" si="27"/>
        <v>105</v>
      </c>
      <c r="G83" s="413">
        <f t="shared" si="27"/>
        <v>0</v>
      </c>
      <c r="H83" s="413">
        <f t="shared" si="27"/>
        <v>0</v>
      </c>
      <c r="I83" s="413">
        <f t="shared" si="27"/>
        <v>0</v>
      </c>
      <c r="J83" s="413">
        <f t="shared" si="27"/>
        <v>85</v>
      </c>
      <c r="K83" s="413">
        <f t="shared" si="27"/>
        <v>20</v>
      </c>
      <c r="L83" s="413">
        <f t="shared" si="27"/>
        <v>105</v>
      </c>
      <c r="M83" s="3355" t="s">
        <v>2349</v>
      </c>
      <c r="N83" s="3356"/>
      <c r="O83" s="2718"/>
    </row>
    <row r="84" spans="1:15" ht="27" customHeight="1">
      <c r="A84" s="2825" t="s">
        <v>219</v>
      </c>
      <c r="B84" s="2825"/>
      <c r="C84" s="2825"/>
      <c r="D84" s="413">
        <f>SUM(D83,D76:D80)</f>
        <v>380</v>
      </c>
      <c r="E84" s="2665">
        <f t="shared" ref="E84:L84" si="28">SUM(E83,E76:E80)</f>
        <v>134</v>
      </c>
      <c r="F84" s="2665">
        <f t="shared" si="28"/>
        <v>514</v>
      </c>
      <c r="G84" s="2665">
        <f t="shared" si="28"/>
        <v>0</v>
      </c>
      <c r="H84" s="2665">
        <f t="shared" si="28"/>
        <v>0</v>
      </c>
      <c r="I84" s="2665">
        <f t="shared" si="28"/>
        <v>0</v>
      </c>
      <c r="J84" s="2665">
        <f t="shared" si="28"/>
        <v>380</v>
      </c>
      <c r="K84" s="2665">
        <f t="shared" si="28"/>
        <v>134</v>
      </c>
      <c r="L84" s="2665">
        <f t="shared" si="28"/>
        <v>514</v>
      </c>
      <c r="M84" s="3006" t="s">
        <v>2348</v>
      </c>
      <c r="N84" s="3006"/>
      <c r="O84" s="3006"/>
    </row>
    <row r="85" spans="1:15" ht="28.5" customHeight="1">
      <c r="A85" s="3605" t="s">
        <v>1478</v>
      </c>
      <c r="B85" s="465" t="s">
        <v>1568</v>
      </c>
      <c r="C85" s="413"/>
      <c r="D85" s="413">
        <v>37</v>
      </c>
      <c r="E85" s="413">
        <v>14</v>
      </c>
      <c r="F85" s="413">
        <v>51</v>
      </c>
      <c r="G85" s="413">
        <v>0</v>
      </c>
      <c r="H85" s="413">
        <v>0</v>
      </c>
      <c r="I85" s="413">
        <v>0</v>
      </c>
      <c r="J85" s="413">
        <f t="shared" ref="J85:K89" si="29">SUM(G85,D85)</f>
        <v>37</v>
      </c>
      <c r="K85" s="413">
        <f t="shared" si="29"/>
        <v>14</v>
      </c>
      <c r="L85" s="413">
        <f t="shared" si="26"/>
        <v>51</v>
      </c>
      <c r="M85" s="72"/>
      <c r="N85" s="377" t="s">
        <v>1184</v>
      </c>
      <c r="O85" s="2720" t="s">
        <v>1479</v>
      </c>
    </row>
    <row r="86" spans="1:15" ht="30.75" customHeight="1">
      <c r="A86" s="3289"/>
      <c r="B86" s="465" t="s">
        <v>1172</v>
      </c>
      <c r="C86" s="413"/>
      <c r="D86" s="413">
        <v>23</v>
      </c>
      <c r="E86" s="413">
        <v>15</v>
      </c>
      <c r="F86" s="413">
        <v>38</v>
      </c>
      <c r="G86" s="413">
        <v>0</v>
      </c>
      <c r="H86" s="413">
        <v>0</v>
      </c>
      <c r="I86" s="413">
        <v>0</v>
      </c>
      <c r="J86" s="413">
        <f t="shared" si="29"/>
        <v>23</v>
      </c>
      <c r="K86" s="413">
        <f t="shared" si="29"/>
        <v>15</v>
      </c>
      <c r="L86" s="413">
        <f t="shared" si="26"/>
        <v>38</v>
      </c>
      <c r="M86" s="72"/>
      <c r="N86" s="377" t="s">
        <v>1571</v>
      </c>
      <c r="O86" s="2717"/>
    </row>
    <row r="87" spans="1:15" ht="30.75" customHeight="1">
      <c r="A87" s="3289"/>
      <c r="B87" s="465" t="s">
        <v>87</v>
      </c>
      <c r="C87" s="413"/>
      <c r="D87" s="413">
        <v>124</v>
      </c>
      <c r="E87" s="413">
        <v>60</v>
      </c>
      <c r="F87" s="413">
        <v>184</v>
      </c>
      <c r="G87" s="413">
        <v>0</v>
      </c>
      <c r="H87" s="413">
        <v>0</v>
      </c>
      <c r="I87" s="413">
        <v>0</v>
      </c>
      <c r="J87" s="413">
        <f t="shared" si="29"/>
        <v>124</v>
      </c>
      <c r="K87" s="413">
        <f t="shared" si="29"/>
        <v>60</v>
      </c>
      <c r="L87" s="413">
        <f t="shared" si="26"/>
        <v>184</v>
      </c>
      <c r="M87" s="72"/>
      <c r="N87" s="377" t="s">
        <v>676</v>
      </c>
      <c r="O87" s="2717"/>
    </row>
    <row r="88" spans="1:15" ht="24" customHeight="1">
      <c r="A88" s="3289"/>
      <c r="B88" s="465" t="s">
        <v>84</v>
      </c>
      <c r="C88" s="413"/>
      <c r="D88" s="413">
        <v>187</v>
      </c>
      <c r="E88" s="413">
        <v>124</v>
      </c>
      <c r="F88" s="413">
        <v>311</v>
      </c>
      <c r="G88" s="413">
        <v>0</v>
      </c>
      <c r="H88" s="413">
        <v>0</v>
      </c>
      <c r="I88" s="413">
        <v>0</v>
      </c>
      <c r="J88" s="413">
        <f t="shared" si="29"/>
        <v>187</v>
      </c>
      <c r="K88" s="413">
        <f t="shared" si="29"/>
        <v>124</v>
      </c>
      <c r="L88" s="413">
        <f t="shared" si="26"/>
        <v>311</v>
      </c>
      <c r="M88" s="72"/>
      <c r="N88" s="377" t="s">
        <v>532</v>
      </c>
      <c r="O88" s="2717"/>
    </row>
    <row r="89" spans="1:15" ht="31.5" customHeight="1">
      <c r="A89" s="3285"/>
      <c r="B89" s="607" t="s">
        <v>173</v>
      </c>
      <c r="C89" s="416"/>
      <c r="D89" s="416">
        <v>79</v>
      </c>
      <c r="E89" s="416">
        <v>67</v>
      </c>
      <c r="F89" s="416">
        <v>146</v>
      </c>
      <c r="G89" s="416">
        <v>0</v>
      </c>
      <c r="H89" s="416">
        <v>0</v>
      </c>
      <c r="I89" s="416">
        <v>0</v>
      </c>
      <c r="J89" s="416">
        <f t="shared" si="29"/>
        <v>79</v>
      </c>
      <c r="K89" s="416">
        <f t="shared" si="29"/>
        <v>67</v>
      </c>
      <c r="L89" s="416">
        <f t="shared" si="26"/>
        <v>146</v>
      </c>
      <c r="M89" s="677"/>
      <c r="N89" s="389" t="s">
        <v>1572</v>
      </c>
      <c r="O89" s="2717"/>
    </row>
    <row r="90" spans="1:15" ht="33.75" customHeight="1" thickBot="1">
      <c r="A90" s="3135" t="s">
        <v>219</v>
      </c>
      <c r="B90" s="3135"/>
      <c r="C90" s="3135"/>
      <c r="D90" s="1466">
        <f>SUM(D85:D89)</f>
        <v>450</v>
      </c>
      <c r="E90" s="2672">
        <f t="shared" ref="E90:L90" si="30">SUM(E85:E89)</f>
        <v>280</v>
      </c>
      <c r="F90" s="2672">
        <f t="shared" si="30"/>
        <v>730</v>
      </c>
      <c r="G90" s="2672">
        <f t="shared" si="30"/>
        <v>0</v>
      </c>
      <c r="H90" s="2672">
        <f t="shared" si="30"/>
        <v>0</v>
      </c>
      <c r="I90" s="2672">
        <f t="shared" si="30"/>
        <v>0</v>
      </c>
      <c r="J90" s="2672">
        <f t="shared" si="30"/>
        <v>450</v>
      </c>
      <c r="K90" s="2672">
        <f t="shared" si="30"/>
        <v>280</v>
      </c>
      <c r="L90" s="2672">
        <f t="shared" si="30"/>
        <v>730</v>
      </c>
      <c r="M90" s="3170" t="s">
        <v>2348</v>
      </c>
      <c r="N90" s="3170"/>
      <c r="O90" s="3170"/>
    </row>
    <row r="91" spans="1:15" ht="17.25" customHeight="1" thickTop="1">
      <c r="A91" s="423"/>
      <c r="B91" s="423"/>
      <c r="C91" s="423"/>
      <c r="D91" s="222"/>
      <c r="E91" s="222"/>
      <c r="F91" s="222"/>
      <c r="G91" s="222"/>
      <c r="H91" s="222"/>
      <c r="I91" s="222"/>
      <c r="J91" s="222"/>
      <c r="K91" s="222"/>
      <c r="L91" s="222"/>
      <c r="M91" s="666"/>
      <c r="N91" s="667"/>
      <c r="O91" s="667"/>
    </row>
    <row r="92" spans="1:15" ht="17.25" customHeight="1">
      <c r="A92" s="423"/>
      <c r="B92" s="423"/>
      <c r="C92" s="423"/>
      <c r="D92" s="222"/>
      <c r="E92" s="222"/>
      <c r="F92" s="222"/>
      <c r="G92" s="222"/>
      <c r="H92" s="222"/>
      <c r="I92" s="222"/>
      <c r="J92" s="222"/>
      <c r="K92" s="222"/>
      <c r="L92" s="222"/>
      <c r="M92" s="666"/>
      <c r="N92" s="667"/>
      <c r="O92" s="667"/>
    </row>
    <row r="93" spans="1:15" ht="9" customHeight="1">
      <c r="A93" s="1511"/>
      <c r="B93" s="1511"/>
      <c r="C93" s="1511"/>
      <c r="D93" s="222"/>
      <c r="E93" s="222"/>
      <c r="F93" s="222"/>
      <c r="G93" s="222"/>
      <c r="H93" s="222"/>
      <c r="I93" s="222"/>
      <c r="J93" s="222"/>
      <c r="K93" s="222"/>
      <c r="L93" s="222"/>
      <c r="M93" s="666"/>
      <c r="N93" s="667"/>
      <c r="O93" s="667"/>
    </row>
    <row r="94" spans="1:15" ht="24" customHeight="1" thickBot="1">
      <c r="A94" s="2267" t="s">
        <v>2316</v>
      </c>
      <c r="B94" s="2271"/>
      <c r="C94" s="2271"/>
      <c r="D94" s="2271"/>
      <c r="E94" s="2271"/>
      <c r="F94" s="2271"/>
      <c r="G94" s="2271"/>
      <c r="H94" s="2271"/>
      <c r="I94" s="2271"/>
      <c r="J94" s="2271"/>
      <c r="K94" s="2271"/>
      <c r="L94" s="2271"/>
      <c r="O94" s="476" t="s">
        <v>2315</v>
      </c>
    </row>
    <row r="95" spans="1:15" ht="15.75" customHeight="1" thickTop="1">
      <c r="A95" s="2695" t="s">
        <v>53</v>
      </c>
      <c r="B95" s="2695" t="s">
        <v>54</v>
      </c>
      <c r="C95" s="2695" t="s">
        <v>55</v>
      </c>
      <c r="D95" s="2695" t="s">
        <v>45</v>
      </c>
      <c r="E95" s="2695"/>
      <c r="F95" s="2695"/>
      <c r="G95" s="2695" t="s">
        <v>46</v>
      </c>
      <c r="H95" s="2695"/>
      <c r="I95" s="2695"/>
      <c r="J95" s="2695" t="s">
        <v>905</v>
      </c>
      <c r="K95" s="2695"/>
      <c r="L95" s="2695"/>
      <c r="M95" s="2696" t="s">
        <v>503</v>
      </c>
      <c r="N95" s="2696" t="s">
        <v>509</v>
      </c>
      <c r="O95" s="2696" t="s">
        <v>502</v>
      </c>
    </row>
    <row r="96" spans="1:15" ht="15.75" customHeight="1">
      <c r="A96" s="2690"/>
      <c r="B96" s="2690"/>
      <c r="C96" s="2690"/>
      <c r="D96" s="2690" t="s">
        <v>1673</v>
      </c>
      <c r="E96" s="2690"/>
      <c r="F96" s="2690"/>
      <c r="G96" s="2690" t="s">
        <v>463</v>
      </c>
      <c r="H96" s="2690"/>
      <c r="I96" s="2690"/>
      <c r="J96" s="2690" t="s">
        <v>464</v>
      </c>
      <c r="K96" s="2690"/>
      <c r="L96" s="2690"/>
      <c r="M96" s="2697"/>
      <c r="N96" s="2697"/>
      <c r="O96" s="2697"/>
    </row>
    <row r="97" spans="1:15" ht="15.75" customHeight="1">
      <c r="A97" s="2690"/>
      <c r="B97" s="2690"/>
      <c r="C97" s="2690"/>
      <c r="D97" s="1325" t="s">
        <v>931</v>
      </c>
      <c r="E97" s="1325" t="s">
        <v>1126</v>
      </c>
      <c r="F97" s="1325" t="s">
        <v>954</v>
      </c>
      <c r="G97" s="1325" t="s">
        <v>931</v>
      </c>
      <c r="H97" s="1325" t="s">
        <v>1126</v>
      </c>
      <c r="I97" s="1325" t="s">
        <v>954</v>
      </c>
      <c r="J97" s="1325" t="s">
        <v>931</v>
      </c>
      <c r="K97" s="1325" t="s">
        <v>1126</v>
      </c>
      <c r="L97" s="1325" t="s">
        <v>954</v>
      </c>
      <c r="M97" s="2697"/>
      <c r="N97" s="2697"/>
      <c r="O97" s="2697"/>
    </row>
    <row r="98" spans="1:15" ht="15.75" customHeight="1" thickBot="1">
      <c r="A98" s="2707"/>
      <c r="B98" s="2707"/>
      <c r="C98" s="2707"/>
      <c r="D98" s="415" t="s">
        <v>934</v>
      </c>
      <c r="E98" s="415" t="s">
        <v>935</v>
      </c>
      <c r="F98" s="415" t="s">
        <v>936</v>
      </c>
      <c r="G98" s="415" t="s">
        <v>934</v>
      </c>
      <c r="H98" s="415" t="s">
        <v>935</v>
      </c>
      <c r="I98" s="415" t="s">
        <v>936</v>
      </c>
      <c r="J98" s="415" t="s">
        <v>934</v>
      </c>
      <c r="K98" s="415" t="s">
        <v>935</v>
      </c>
      <c r="L98" s="415" t="s">
        <v>936</v>
      </c>
      <c r="M98" s="2698"/>
      <c r="N98" s="2698"/>
      <c r="O98" s="2698"/>
    </row>
    <row r="99" spans="1:15" ht="21" customHeight="1">
      <c r="A99" s="2834" t="s">
        <v>2057</v>
      </c>
      <c r="B99" s="1994" t="s">
        <v>1568</v>
      </c>
      <c r="C99" s="1984"/>
      <c r="D99" s="1984">
        <v>4</v>
      </c>
      <c r="E99" s="1984">
        <v>1</v>
      </c>
      <c r="F99" s="1984">
        <v>5</v>
      </c>
      <c r="G99" s="1984">
        <v>0</v>
      </c>
      <c r="H99" s="1984">
        <v>0</v>
      </c>
      <c r="I99" s="1984">
        <v>0</v>
      </c>
      <c r="J99" s="1984">
        <f>SUM(D99,G99)</f>
        <v>4</v>
      </c>
      <c r="K99" s="1984">
        <f t="shared" ref="K99:L99" si="31">SUM(E99,H99)</f>
        <v>1</v>
      </c>
      <c r="L99" s="1984">
        <f t="shared" si="31"/>
        <v>5</v>
      </c>
      <c r="M99" s="72"/>
      <c r="N99" s="1997" t="s">
        <v>1564</v>
      </c>
      <c r="O99" s="2759" t="s">
        <v>2338</v>
      </c>
    </row>
    <row r="100" spans="1:15" ht="23.25" customHeight="1">
      <c r="A100" s="2835"/>
      <c r="B100" s="1994" t="s">
        <v>1372</v>
      </c>
      <c r="C100" s="1984"/>
      <c r="D100" s="1984">
        <v>38</v>
      </c>
      <c r="E100" s="1984">
        <v>12</v>
      </c>
      <c r="F100" s="1984">
        <v>50</v>
      </c>
      <c r="G100" s="1984">
        <v>0</v>
      </c>
      <c r="H100" s="1984">
        <v>0</v>
      </c>
      <c r="I100" s="1984">
        <v>0</v>
      </c>
      <c r="J100" s="1984">
        <f t="shared" ref="J100:J106" si="32">SUM(D100,G100)</f>
        <v>38</v>
      </c>
      <c r="K100" s="1984">
        <f t="shared" ref="K100:K106" si="33">SUM(E100,H100)</f>
        <v>12</v>
      </c>
      <c r="L100" s="1984">
        <f t="shared" ref="L100:L106" si="34">SUM(F100,I100)</f>
        <v>50</v>
      </c>
      <c r="M100" s="72"/>
      <c r="N100" s="1981" t="s">
        <v>1544</v>
      </c>
      <c r="O100" s="2760"/>
    </row>
    <row r="101" spans="1:15" ht="32.25" customHeight="1">
      <c r="A101" s="2835"/>
      <c r="B101" s="683" t="s">
        <v>87</v>
      </c>
      <c r="C101" s="1994" t="s">
        <v>87</v>
      </c>
      <c r="D101" s="1984">
        <v>6</v>
      </c>
      <c r="E101" s="1984">
        <v>1</v>
      </c>
      <c r="F101" s="1984">
        <v>7</v>
      </c>
      <c r="G101" s="1984">
        <v>0</v>
      </c>
      <c r="H101" s="1984">
        <v>0</v>
      </c>
      <c r="I101" s="1984">
        <f t="shared" ref="I101" si="35">SUM(G101:H101)</f>
        <v>0</v>
      </c>
      <c r="J101" s="1984">
        <f t="shared" si="32"/>
        <v>6</v>
      </c>
      <c r="K101" s="1984">
        <f t="shared" si="33"/>
        <v>1</v>
      </c>
      <c r="L101" s="1984">
        <f t="shared" si="34"/>
        <v>7</v>
      </c>
      <c r="M101" s="1982" t="s">
        <v>1567</v>
      </c>
      <c r="N101" s="2015" t="s">
        <v>1567</v>
      </c>
      <c r="O101" s="2760"/>
    </row>
    <row r="102" spans="1:15" ht="19.5" customHeight="1">
      <c r="A102" s="2835"/>
      <c r="B102" s="1984" t="s">
        <v>84</v>
      </c>
      <c r="C102" s="1984"/>
      <c r="D102" s="1984">
        <v>13</v>
      </c>
      <c r="E102" s="1984">
        <v>3</v>
      </c>
      <c r="F102" s="1984">
        <v>16</v>
      </c>
      <c r="G102" s="1984">
        <v>0</v>
      </c>
      <c r="H102" s="1984">
        <v>0</v>
      </c>
      <c r="I102" s="1984">
        <v>0</v>
      </c>
      <c r="J102" s="1984">
        <f t="shared" si="32"/>
        <v>13</v>
      </c>
      <c r="K102" s="1984">
        <f t="shared" si="33"/>
        <v>3</v>
      </c>
      <c r="L102" s="1984">
        <f t="shared" si="34"/>
        <v>16</v>
      </c>
      <c r="M102" s="1984"/>
      <c r="N102" s="1117" t="s">
        <v>532</v>
      </c>
      <c r="O102" s="2760"/>
    </row>
    <row r="103" spans="1:15" ht="18.75" customHeight="1">
      <c r="A103" s="2835"/>
      <c r="B103" s="1984" t="s">
        <v>173</v>
      </c>
      <c r="C103" s="1984"/>
      <c r="D103" s="1984">
        <v>1</v>
      </c>
      <c r="E103" s="1984">
        <v>0</v>
      </c>
      <c r="F103" s="1984">
        <v>1</v>
      </c>
      <c r="G103" s="1984">
        <v>0</v>
      </c>
      <c r="H103" s="1984">
        <v>0</v>
      </c>
      <c r="I103" s="1984">
        <v>0</v>
      </c>
      <c r="J103" s="1984">
        <f t="shared" si="32"/>
        <v>1</v>
      </c>
      <c r="K103" s="1984">
        <f t="shared" si="33"/>
        <v>0</v>
      </c>
      <c r="L103" s="1984">
        <f t="shared" si="34"/>
        <v>1</v>
      </c>
      <c r="M103" s="1984"/>
      <c r="N103" s="1117" t="s">
        <v>758</v>
      </c>
      <c r="O103" s="2760"/>
    </row>
    <row r="104" spans="1:15" ht="36" customHeight="1">
      <c r="A104" s="2835"/>
      <c r="B104" s="1984" t="s">
        <v>1932</v>
      </c>
      <c r="C104" s="1984"/>
      <c r="D104" s="1984">
        <v>12</v>
      </c>
      <c r="E104" s="1984">
        <v>5</v>
      </c>
      <c r="F104" s="1984">
        <v>17</v>
      </c>
      <c r="G104" s="1984">
        <v>0</v>
      </c>
      <c r="H104" s="1984">
        <v>0</v>
      </c>
      <c r="I104" s="1984">
        <v>0</v>
      </c>
      <c r="J104" s="1984">
        <f t="shared" si="32"/>
        <v>12</v>
      </c>
      <c r="K104" s="1984">
        <f t="shared" si="33"/>
        <v>5</v>
      </c>
      <c r="L104" s="1984">
        <f t="shared" si="34"/>
        <v>17</v>
      </c>
      <c r="M104" s="1984"/>
      <c r="N104" s="2203" t="s">
        <v>1379</v>
      </c>
      <c r="O104" s="2760"/>
    </row>
    <row r="105" spans="1:15" ht="21.75" customHeight="1">
      <c r="A105" s="2835"/>
      <c r="B105" s="1984" t="s">
        <v>1107</v>
      </c>
      <c r="C105" s="1984"/>
      <c r="D105" s="1984">
        <v>28</v>
      </c>
      <c r="E105" s="1984">
        <v>5</v>
      </c>
      <c r="F105" s="1984">
        <v>33</v>
      </c>
      <c r="G105" s="1984">
        <v>0</v>
      </c>
      <c r="H105" s="1984">
        <v>0</v>
      </c>
      <c r="I105" s="1984">
        <v>0</v>
      </c>
      <c r="J105" s="1984">
        <f t="shared" si="32"/>
        <v>28</v>
      </c>
      <c r="K105" s="1984">
        <f t="shared" si="33"/>
        <v>5</v>
      </c>
      <c r="L105" s="1984">
        <f t="shared" si="34"/>
        <v>33</v>
      </c>
      <c r="M105" s="1984"/>
      <c r="N105" s="1117" t="s">
        <v>496</v>
      </c>
      <c r="O105" s="2760"/>
    </row>
    <row r="106" spans="1:15" ht="21.75" customHeight="1">
      <c r="A106" s="2816"/>
      <c r="B106" s="1994" t="s">
        <v>362</v>
      </c>
      <c r="C106" s="1984"/>
      <c r="D106" s="1984">
        <v>4</v>
      </c>
      <c r="E106" s="1984">
        <v>0</v>
      </c>
      <c r="F106" s="1984">
        <v>4</v>
      </c>
      <c r="G106" s="1984">
        <v>0</v>
      </c>
      <c r="H106" s="1984">
        <v>0</v>
      </c>
      <c r="I106" s="1984">
        <v>0</v>
      </c>
      <c r="J106" s="1984">
        <f t="shared" si="32"/>
        <v>4</v>
      </c>
      <c r="K106" s="1984">
        <f t="shared" si="33"/>
        <v>0</v>
      </c>
      <c r="L106" s="1984">
        <f t="shared" si="34"/>
        <v>4</v>
      </c>
      <c r="M106" s="634"/>
      <c r="N106" s="904" t="s">
        <v>645</v>
      </c>
      <c r="O106" s="2761"/>
    </row>
    <row r="107" spans="1:15" ht="23.25" customHeight="1">
      <c r="A107" s="2825" t="s">
        <v>219</v>
      </c>
      <c r="B107" s="2825"/>
      <c r="C107" s="2825"/>
      <c r="D107" s="1984">
        <f>SUM(D99:D106)</f>
        <v>106</v>
      </c>
      <c r="E107" s="2665">
        <f t="shared" ref="E107:L107" si="36">SUM(E99:E106)</f>
        <v>27</v>
      </c>
      <c r="F107" s="2665">
        <f t="shared" si="36"/>
        <v>133</v>
      </c>
      <c r="G107" s="2665">
        <f t="shared" si="36"/>
        <v>0</v>
      </c>
      <c r="H107" s="2665">
        <f t="shared" si="36"/>
        <v>0</v>
      </c>
      <c r="I107" s="2665">
        <f t="shared" si="36"/>
        <v>0</v>
      </c>
      <c r="J107" s="2665">
        <f t="shared" si="36"/>
        <v>106</v>
      </c>
      <c r="K107" s="2665">
        <f t="shared" si="36"/>
        <v>27</v>
      </c>
      <c r="L107" s="2665">
        <f t="shared" si="36"/>
        <v>133</v>
      </c>
      <c r="M107" s="3006" t="s">
        <v>2348</v>
      </c>
      <c r="N107" s="3006"/>
      <c r="O107" s="3006"/>
    </row>
    <row r="108" spans="1:15" ht="22.5" customHeight="1">
      <c r="A108" s="2835" t="s">
        <v>1480</v>
      </c>
      <c r="B108" s="551" t="s">
        <v>57</v>
      </c>
      <c r="C108" s="426"/>
      <c r="D108" s="426">
        <v>65</v>
      </c>
      <c r="E108" s="426">
        <v>90</v>
      </c>
      <c r="F108" s="426">
        <v>155</v>
      </c>
      <c r="G108" s="426">
        <v>0</v>
      </c>
      <c r="H108" s="426">
        <v>0</v>
      </c>
      <c r="I108" s="426">
        <v>0</v>
      </c>
      <c r="J108" s="426">
        <f t="shared" ref="J108:K115" si="37">SUM(G108,D108)</f>
        <v>65</v>
      </c>
      <c r="K108" s="426">
        <f t="shared" si="37"/>
        <v>90</v>
      </c>
      <c r="L108" s="426">
        <f>SUM(J108:K108)</f>
        <v>155</v>
      </c>
      <c r="M108" s="675"/>
      <c r="N108" s="929" t="s">
        <v>480</v>
      </c>
      <c r="O108" s="2717" t="s">
        <v>1481</v>
      </c>
    </row>
    <row r="109" spans="1:15" ht="20.25" customHeight="1">
      <c r="A109" s="2835"/>
      <c r="B109" s="465" t="s">
        <v>1573</v>
      </c>
      <c r="C109" s="413"/>
      <c r="D109" s="413">
        <v>70</v>
      </c>
      <c r="E109" s="413">
        <v>105</v>
      </c>
      <c r="F109" s="413">
        <v>175</v>
      </c>
      <c r="G109" s="413">
        <v>0</v>
      </c>
      <c r="H109" s="413">
        <v>0</v>
      </c>
      <c r="I109" s="413">
        <v>0</v>
      </c>
      <c r="J109" s="413">
        <f t="shared" si="37"/>
        <v>70</v>
      </c>
      <c r="K109" s="413">
        <f t="shared" si="37"/>
        <v>105</v>
      </c>
      <c r="L109" s="413">
        <f t="shared" ref="L109:L129" si="38">SUM(J109:K109)</f>
        <v>175</v>
      </c>
      <c r="M109" s="72"/>
      <c r="N109" s="384" t="s">
        <v>481</v>
      </c>
      <c r="O109" s="2717"/>
    </row>
    <row r="110" spans="1:15" ht="19.5" customHeight="1">
      <c r="A110" s="2835"/>
      <c r="B110" s="465" t="s">
        <v>386</v>
      </c>
      <c r="C110" s="413"/>
      <c r="D110" s="413">
        <v>30</v>
      </c>
      <c r="E110" s="413">
        <v>69</v>
      </c>
      <c r="F110" s="413">
        <v>99</v>
      </c>
      <c r="G110" s="413">
        <v>0</v>
      </c>
      <c r="H110" s="413">
        <v>0</v>
      </c>
      <c r="I110" s="413">
        <v>0</v>
      </c>
      <c r="J110" s="413">
        <f t="shared" si="37"/>
        <v>30</v>
      </c>
      <c r="K110" s="413">
        <f t="shared" si="37"/>
        <v>69</v>
      </c>
      <c r="L110" s="413">
        <f t="shared" si="38"/>
        <v>99</v>
      </c>
      <c r="M110" s="72"/>
      <c r="N110" s="384" t="s">
        <v>698</v>
      </c>
      <c r="O110" s="2717"/>
    </row>
    <row r="111" spans="1:15" ht="26.25" customHeight="1">
      <c r="A111" s="2835"/>
      <c r="B111" s="465" t="s">
        <v>1568</v>
      </c>
      <c r="C111" s="413"/>
      <c r="D111" s="413">
        <v>17</v>
      </c>
      <c r="E111" s="413">
        <v>14</v>
      </c>
      <c r="F111" s="413">
        <v>31</v>
      </c>
      <c r="G111" s="413">
        <v>0</v>
      </c>
      <c r="H111" s="413">
        <v>0</v>
      </c>
      <c r="I111" s="413">
        <v>0</v>
      </c>
      <c r="J111" s="413">
        <f t="shared" si="37"/>
        <v>17</v>
      </c>
      <c r="K111" s="413">
        <f t="shared" si="37"/>
        <v>14</v>
      </c>
      <c r="L111" s="413">
        <f t="shared" si="38"/>
        <v>31</v>
      </c>
      <c r="M111" s="72"/>
      <c r="N111" s="377" t="s">
        <v>1564</v>
      </c>
      <c r="O111" s="2717"/>
    </row>
    <row r="112" spans="1:15" ht="39.75" customHeight="1">
      <c r="A112" s="2835"/>
      <c r="B112" s="2812" t="s">
        <v>1372</v>
      </c>
      <c r="C112" s="413" t="s">
        <v>1051</v>
      </c>
      <c r="D112" s="413">
        <v>11</v>
      </c>
      <c r="E112" s="413">
        <v>6</v>
      </c>
      <c r="F112" s="413">
        <v>17</v>
      </c>
      <c r="G112" s="413">
        <v>0</v>
      </c>
      <c r="H112" s="413">
        <v>0</v>
      </c>
      <c r="I112" s="413">
        <v>0</v>
      </c>
      <c r="J112" s="413">
        <f t="shared" si="37"/>
        <v>11</v>
      </c>
      <c r="K112" s="413">
        <f t="shared" si="37"/>
        <v>6</v>
      </c>
      <c r="L112" s="413">
        <f t="shared" si="38"/>
        <v>17</v>
      </c>
      <c r="M112" s="723" t="s">
        <v>1569</v>
      </c>
      <c r="N112" s="3374" t="s">
        <v>1574</v>
      </c>
      <c r="O112" s="2717"/>
    </row>
    <row r="113" spans="1:15" ht="31.5" customHeight="1">
      <c r="A113" s="2835"/>
      <c r="B113" s="2814"/>
      <c r="C113" s="413" t="s">
        <v>1570</v>
      </c>
      <c r="D113" s="413">
        <v>7</v>
      </c>
      <c r="E113" s="413">
        <v>10</v>
      </c>
      <c r="F113" s="413">
        <v>17</v>
      </c>
      <c r="G113" s="413">
        <v>0</v>
      </c>
      <c r="H113" s="413">
        <v>0</v>
      </c>
      <c r="I113" s="413">
        <v>0</v>
      </c>
      <c r="J113" s="413">
        <f t="shared" si="37"/>
        <v>7</v>
      </c>
      <c r="K113" s="413">
        <f t="shared" si="37"/>
        <v>10</v>
      </c>
      <c r="L113" s="413">
        <f t="shared" si="38"/>
        <v>17</v>
      </c>
      <c r="M113" s="1221" t="s">
        <v>1744</v>
      </c>
      <c r="N113" s="3375"/>
      <c r="O113" s="2717"/>
    </row>
    <row r="114" spans="1:15" ht="23.25" customHeight="1">
      <c r="A114" s="2835"/>
      <c r="B114" s="413" t="s">
        <v>1107</v>
      </c>
      <c r="C114" s="413"/>
      <c r="D114" s="413">
        <v>131</v>
      </c>
      <c r="E114" s="413">
        <v>38</v>
      </c>
      <c r="F114" s="413">
        <v>169</v>
      </c>
      <c r="G114" s="413">
        <v>1</v>
      </c>
      <c r="H114" s="413">
        <v>0</v>
      </c>
      <c r="I114" s="413">
        <v>1</v>
      </c>
      <c r="J114" s="413">
        <f t="shared" si="37"/>
        <v>132</v>
      </c>
      <c r="K114" s="413">
        <f t="shared" si="37"/>
        <v>38</v>
      </c>
      <c r="L114" s="413">
        <f t="shared" si="38"/>
        <v>170</v>
      </c>
      <c r="M114" s="72"/>
      <c r="N114" s="1475" t="s">
        <v>496</v>
      </c>
      <c r="O114" s="2717"/>
    </row>
    <row r="115" spans="1:15" ht="26.25" customHeight="1">
      <c r="A115" s="2816"/>
      <c r="B115" s="413" t="s">
        <v>1575</v>
      </c>
      <c r="C115" s="413"/>
      <c r="D115" s="413">
        <v>13</v>
      </c>
      <c r="E115" s="413">
        <v>16</v>
      </c>
      <c r="F115" s="413">
        <v>29</v>
      </c>
      <c r="G115" s="413">
        <v>0</v>
      </c>
      <c r="H115" s="413">
        <v>0</v>
      </c>
      <c r="I115" s="413">
        <v>0</v>
      </c>
      <c r="J115" s="413">
        <f t="shared" si="37"/>
        <v>13</v>
      </c>
      <c r="K115" s="413">
        <f t="shared" si="37"/>
        <v>16</v>
      </c>
      <c r="L115" s="413">
        <f t="shared" si="38"/>
        <v>29</v>
      </c>
      <c r="M115" s="675"/>
      <c r="N115" s="1475" t="s">
        <v>1176</v>
      </c>
      <c r="O115" s="2718"/>
    </row>
    <row r="116" spans="1:15" ht="21" customHeight="1">
      <c r="A116" s="2858" t="s">
        <v>219</v>
      </c>
      <c r="B116" s="2858"/>
      <c r="C116" s="2858"/>
      <c r="D116" s="1998">
        <f>SUM(D108:D115)</f>
        <v>344</v>
      </c>
      <c r="E116" s="2667">
        <f t="shared" ref="E116:L116" si="39">SUM(E108:E115)</f>
        <v>348</v>
      </c>
      <c r="F116" s="2667">
        <f t="shared" si="39"/>
        <v>692</v>
      </c>
      <c r="G116" s="2667">
        <f t="shared" si="39"/>
        <v>1</v>
      </c>
      <c r="H116" s="2667">
        <f t="shared" si="39"/>
        <v>0</v>
      </c>
      <c r="I116" s="2667">
        <f t="shared" si="39"/>
        <v>1</v>
      </c>
      <c r="J116" s="2667">
        <f t="shared" si="39"/>
        <v>345</v>
      </c>
      <c r="K116" s="2667">
        <f t="shared" si="39"/>
        <v>348</v>
      </c>
      <c r="L116" s="2667">
        <f t="shared" si="39"/>
        <v>693</v>
      </c>
      <c r="M116" s="3342" t="s">
        <v>2348</v>
      </c>
      <c r="N116" s="3342"/>
      <c r="O116" s="3342"/>
    </row>
    <row r="117" spans="1:15" ht="32.25" customHeight="1" thickBot="1">
      <c r="A117" s="2610" t="s">
        <v>1482</v>
      </c>
      <c r="B117" s="1466" t="s">
        <v>70</v>
      </c>
      <c r="C117" s="1466"/>
      <c r="D117" s="1466">
        <v>48</v>
      </c>
      <c r="E117" s="1466">
        <v>98</v>
      </c>
      <c r="F117" s="1466">
        <v>146</v>
      </c>
      <c r="G117" s="1466">
        <v>0</v>
      </c>
      <c r="H117" s="1466">
        <v>0</v>
      </c>
      <c r="I117" s="1466">
        <v>0</v>
      </c>
      <c r="J117" s="1466">
        <f t="shared" ref="J117:K129" si="40">SUM(G117,D117)</f>
        <v>48</v>
      </c>
      <c r="K117" s="1466">
        <f t="shared" si="40"/>
        <v>98</v>
      </c>
      <c r="L117" s="1466">
        <f t="shared" si="38"/>
        <v>146</v>
      </c>
      <c r="M117" s="181"/>
      <c r="N117" s="2511" t="s">
        <v>506</v>
      </c>
      <c r="O117" s="2611" t="s">
        <v>1483</v>
      </c>
    </row>
    <row r="118" spans="1:15" ht="17.25" customHeight="1" thickTop="1" thickBot="1">
      <c r="A118" s="2267" t="s">
        <v>2316</v>
      </c>
      <c r="B118" s="2271"/>
      <c r="C118" s="2271"/>
      <c r="D118" s="2271"/>
      <c r="E118" s="2271"/>
      <c r="F118" s="2271"/>
      <c r="G118" s="2271"/>
      <c r="H118" s="2271"/>
      <c r="I118" s="2271"/>
      <c r="J118" s="2271"/>
      <c r="K118" s="2271"/>
      <c r="L118" s="2271"/>
      <c r="O118" s="476" t="s">
        <v>2315</v>
      </c>
    </row>
    <row r="119" spans="1:15" ht="17.25" customHeight="1" thickTop="1">
      <c r="A119" s="2695" t="s">
        <v>53</v>
      </c>
      <c r="B119" s="2695" t="s">
        <v>54</v>
      </c>
      <c r="C119" s="2695" t="s">
        <v>55</v>
      </c>
      <c r="D119" s="2695" t="s">
        <v>45</v>
      </c>
      <c r="E119" s="2695"/>
      <c r="F119" s="2695"/>
      <c r="G119" s="2695" t="s">
        <v>46</v>
      </c>
      <c r="H119" s="2695"/>
      <c r="I119" s="2695"/>
      <c r="J119" s="2695" t="s">
        <v>905</v>
      </c>
      <c r="K119" s="2695"/>
      <c r="L119" s="2695"/>
      <c r="M119" s="2696" t="s">
        <v>503</v>
      </c>
      <c r="N119" s="2696" t="s">
        <v>509</v>
      </c>
      <c r="O119" s="2696" t="s">
        <v>502</v>
      </c>
    </row>
    <row r="120" spans="1:15" ht="17.25" customHeight="1">
      <c r="A120" s="2690"/>
      <c r="B120" s="2690"/>
      <c r="C120" s="2690"/>
      <c r="D120" s="2690" t="s">
        <v>1673</v>
      </c>
      <c r="E120" s="2690"/>
      <c r="F120" s="2690"/>
      <c r="G120" s="2690" t="s">
        <v>463</v>
      </c>
      <c r="H120" s="2690"/>
      <c r="I120" s="2690"/>
      <c r="J120" s="2690" t="s">
        <v>464</v>
      </c>
      <c r="K120" s="2690"/>
      <c r="L120" s="2690"/>
      <c r="M120" s="2697"/>
      <c r="N120" s="2697"/>
      <c r="O120" s="2697"/>
    </row>
    <row r="121" spans="1:15" ht="17.25" customHeight="1">
      <c r="A121" s="2690"/>
      <c r="B121" s="2690"/>
      <c r="C121" s="2690"/>
      <c r="D121" s="1968" t="s">
        <v>931</v>
      </c>
      <c r="E121" s="1968" t="s">
        <v>1126</v>
      </c>
      <c r="F121" s="1968" t="s">
        <v>954</v>
      </c>
      <c r="G121" s="1968" t="s">
        <v>931</v>
      </c>
      <c r="H121" s="1968" t="s">
        <v>1126</v>
      </c>
      <c r="I121" s="1968" t="s">
        <v>954</v>
      </c>
      <c r="J121" s="1968" t="s">
        <v>931</v>
      </c>
      <c r="K121" s="1968" t="s">
        <v>1126</v>
      </c>
      <c r="L121" s="1968" t="s">
        <v>954</v>
      </c>
      <c r="M121" s="2697"/>
      <c r="N121" s="2697"/>
      <c r="O121" s="2697"/>
    </row>
    <row r="122" spans="1:15" ht="17.25" customHeight="1" thickBot="1">
      <c r="A122" s="2707"/>
      <c r="B122" s="2707"/>
      <c r="C122" s="2707"/>
      <c r="D122" s="415" t="s">
        <v>934</v>
      </c>
      <c r="E122" s="415" t="s">
        <v>935</v>
      </c>
      <c r="F122" s="415" t="s">
        <v>936</v>
      </c>
      <c r="G122" s="415" t="s">
        <v>934</v>
      </c>
      <c r="H122" s="415" t="s">
        <v>935</v>
      </c>
      <c r="I122" s="415" t="s">
        <v>936</v>
      </c>
      <c r="J122" s="415" t="s">
        <v>934</v>
      </c>
      <c r="K122" s="415" t="s">
        <v>935</v>
      </c>
      <c r="L122" s="415" t="s">
        <v>936</v>
      </c>
      <c r="M122" s="2698"/>
      <c r="N122" s="2698"/>
      <c r="O122" s="2698"/>
    </row>
    <row r="123" spans="1:15" ht="24.75" customHeight="1">
      <c r="A123" s="2835" t="s">
        <v>1484</v>
      </c>
      <c r="B123" s="551" t="s">
        <v>68</v>
      </c>
      <c r="C123" s="426"/>
      <c r="D123" s="426">
        <v>300</v>
      </c>
      <c r="E123" s="426">
        <v>88</v>
      </c>
      <c r="F123" s="426">
        <v>388</v>
      </c>
      <c r="G123" s="426">
        <v>0</v>
      </c>
      <c r="H123" s="426">
        <v>0</v>
      </c>
      <c r="I123" s="426">
        <v>0</v>
      </c>
      <c r="J123" s="426">
        <f t="shared" si="40"/>
        <v>300</v>
      </c>
      <c r="K123" s="426">
        <f t="shared" si="40"/>
        <v>88</v>
      </c>
      <c r="L123" s="426">
        <f t="shared" si="38"/>
        <v>388</v>
      </c>
      <c r="M123" s="675"/>
      <c r="N123" s="929" t="s">
        <v>496</v>
      </c>
      <c r="O123" s="2717" t="s">
        <v>1485</v>
      </c>
    </row>
    <row r="124" spans="1:15" s="678" customFormat="1" ht="29.25" customHeight="1">
      <c r="A124" s="2835"/>
      <c r="B124" s="465" t="s">
        <v>1576</v>
      </c>
      <c r="C124" s="413"/>
      <c r="D124" s="413">
        <v>3</v>
      </c>
      <c r="E124" s="413">
        <v>0</v>
      </c>
      <c r="F124" s="413">
        <v>3</v>
      </c>
      <c r="G124" s="413">
        <v>0</v>
      </c>
      <c r="H124" s="413">
        <v>0</v>
      </c>
      <c r="I124" s="413">
        <v>0</v>
      </c>
      <c r="J124" s="413">
        <f t="shared" si="40"/>
        <v>3</v>
      </c>
      <c r="K124" s="413">
        <f t="shared" si="40"/>
        <v>0</v>
      </c>
      <c r="L124" s="413">
        <f t="shared" si="38"/>
        <v>3</v>
      </c>
      <c r="M124" s="72"/>
      <c r="N124" s="384" t="s">
        <v>1577</v>
      </c>
      <c r="O124" s="2717"/>
    </row>
    <row r="125" spans="1:15" ht="24.75" customHeight="1">
      <c r="A125" s="2835"/>
      <c r="B125" s="465" t="s">
        <v>1578</v>
      </c>
      <c r="C125" s="413"/>
      <c r="D125" s="413">
        <v>141</v>
      </c>
      <c r="E125" s="413">
        <v>131</v>
      </c>
      <c r="F125" s="413">
        <v>272</v>
      </c>
      <c r="G125" s="413">
        <v>0</v>
      </c>
      <c r="H125" s="413">
        <v>0</v>
      </c>
      <c r="I125" s="413">
        <v>0</v>
      </c>
      <c r="J125" s="413">
        <f t="shared" si="40"/>
        <v>141</v>
      </c>
      <c r="K125" s="413">
        <f t="shared" si="40"/>
        <v>131</v>
      </c>
      <c r="L125" s="413">
        <f t="shared" si="38"/>
        <v>272</v>
      </c>
      <c r="M125" s="72"/>
      <c r="N125" s="384" t="s">
        <v>741</v>
      </c>
      <c r="O125" s="2717"/>
    </row>
    <row r="126" spans="1:15" ht="33.75" customHeight="1">
      <c r="A126" s="2835"/>
      <c r="B126" s="465" t="s">
        <v>1579</v>
      </c>
      <c r="C126" s="413"/>
      <c r="D126" s="413">
        <v>12</v>
      </c>
      <c r="E126" s="413">
        <v>1</v>
      </c>
      <c r="F126" s="413">
        <v>13</v>
      </c>
      <c r="G126" s="413">
        <v>0</v>
      </c>
      <c r="H126" s="413">
        <v>0</v>
      </c>
      <c r="I126" s="413">
        <v>0</v>
      </c>
      <c r="J126" s="413">
        <f t="shared" si="40"/>
        <v>12</v>
      </c>
      <c r="K126" s="413">
        <f t="shared" si="40"/>
        <v>1</v>
      </c>
      <c r="L126" s="413">
        <f t="shared" si="38"/>
        <v>13</v>
      </c>
      <c r="M126" s="72"/>
      <c r="N126" s="384" t="s">
        <v>497</v>
      </c>
      <c r="O126" s="2717"/>
    </row>
    <row r="127" spans="1:15" ht="24.75" customHeight="1">
      <c r="A127" s="2835"/>
      <c r="B127" s="632" t="s">
        <v>93</v>
      </c>
      <c r="C127" s="413" t="s">
        <v>1169</v>
      </c>
      <c r="D127" s="413">
        <v>13</v>
      </c>
      <c r="E127" s="413">
        <v>2</v>
      </c>
      <c r="F127" s="413">
        <v>15</v>
      </c>
      <c r="G127" s="413">
        <v>0</v>
      </c>
      <c r="H127" s="413">
        <v>0</v>
      </c>
      <c r="I127" s="413">
        <v>0</v>
      </c>
      <c r="J127" s="413">
        <f t="shared" si="40"/>
        <v>13</v>
      </c>
      <c r="K127" s="413">
        <f t="shared" si="40"/>
        <v>2</v>
      </c>
      <c r="L127" s="413">
        <f t="shared" si="38"/>
        <v>15</v>
      </c>
      <c r="M127" s="414" t="s">
        <v>494</v>
      </c>
      <c r="N127" s="679" t="s">
        <v>1187</v>
      </c>
      <c r="O127" s="2717"/>
    </row>
    <row r="128" spans="1:15" ht="23.25" customHeight="1">
      <c r="A128" s="2835"/>
      <c r="B128" s="413" t="s">
        <v>1372</v>
      </c>
      <c r="C128" s="413"/>
      <c r="D128" s="413">
        <v>87</v>
      </c>
      <c r="E128" s="413">
        <v>44</v>
      </c>
      <c r="F128" s="413">
        <v>131</v>
      </c>
      <c r="G128" s="413">
        <v>0</v>
      </c>
      <c r="H128" s="413">
        <v>0</v>
      </c>
      <c r="I128" s="413">
        <v>0</v>
      </c>
      <c r="J128" s="413">
        <f t="shared" si="40"/>
        <v>87</v>
      </c>
      <c r="K128" s="413">
        <f t="shared" si="40"/>
        <v>44</v>
      </c>
      <c r="L128" s="413">
        <f t="shared" si="38"/>
        <v>131</v>
      </c>
      <c r="M128" s="72"/>
      <c r="N128" s="384" t="s">
        <v>1580</v>
      </c>
      <c r="O128" s="2717"/>
    </row>
    <row r="129" spans="1:15" ht="42" customHeight="1">
      <c r="A129" s="2835"/>
      <c r="B129" s="416" t="s">
        <v>1932</v>
      </c>
      <c r="C129" s="416"/>
      <c r="D129" s="416">
        <v>8</v>
      </c>
      <c r="E129" s="416">
        <v>18</v>
      </c>
      <c r="F129" s="416">
        <v>26</v>
      </c>
      <c r="G129" s="416">
        <v>0</v>
      </c>
      <c r="H129" s="416">
        <v>0</v>
      </c>
      <c r="I129" s="416">
        <v>0</v>
      </c>
      <c r="J129" s="416">
        <f t="shared" si="40"/>
        <v>8</v>
      </c>
      <c r="K129" s="416">
        <f t="shared" si="40"/>
        <v>18</v>
      </c>
      <c r="L129" s="416">
        <f t="shared" si="38"/>
        <v>26</v>
      </c>
      <c r="M129" s="680"/>
      <c r="N129" s="681" t="s">
        <v>1379</v>
      </c>
      <c r="O129" s="2717"/>
    </row>
    <row r="130" spans="1:15" ht="22.5" customHeight="1">
      <c r="A130" s="2825" t="s">
        <v>219</v>
      </c>
      <c r="B130" s="2825"/>
      <c r="C130" s="1984"/>
      <c r="D130" s="1994">
        <f>SUM(D123:D129)</f>
        <v>564</v>
      </c>
      <c r="E130" s="2666">
        <f t="shared" ref="E130:L130" si="41">SUM(E123:E129)</f>
        <v>284</v>
      </c>
      <c r="F130" s="2666">
        <f t="shared" si="41"/>
        <v>848</v>
      </c>
      <c r="G130" s="2666">
        <f t="shared" si="41"/>
        <v>0</v>
      </c>
      <c r="H130" s="2666">
        <f t="shared" si="41"/>
        <v>0</v>
      </c>
      <c r="I130" s="2666">
        <f t="shared" si="41"/>
        <v>0</v>
      </c>
      <c r="J130" s="2666">
        <f t="shared" si="41"/>
        <v>564</v>
      </c>
      <c r="K130" s="2666">
        <f t="shared" si="41"/>
        <v>284</v>
      </c>
      <c r="L130" s="2666">
        <f t="shared" si="41"/>
        <v>848</v>
      </c>
      <c r="M130" s="1983"/>
      <c r="N130" s="3006" t="s">
        <v>2348</v>
      </c>
      <c r="O130" s="3006"/>
    </row>
    <row r="131" spans="1:15" ht="27.75" customHeight="1">
      <c r="A131" s="2804" t="s">
        <v>1486</v>
      </c>
      <c r="B131" s="2482" t="s">
        <v>2054</v>
      </c>
      <c r="C131" s="2482"/>
      <c r="D131" s="2455">
        <v>48</v>
      </c>
      <c r="E131" s="2455">
        <v>18</v>
      </c>
      <c r="F131" s="2455">
        <v>66</v>
      </c>
      <c r="G131" s="2455">
        <v>0</v>
      </c>
      <c r="H131" s="2455">
        <v>0</v>
      </c>
      <c r="I131" s="2455">
        <v>0</v>
      </c>
      <c r="J131" s="2455">
        <f>SUM(D131,G131)</f>
        <v>48</v>
      </c>
      <c r="K131" s="2455">
        <f t="shared" ref="K131:L131" si="42">SUM(E131,H131)</f>
        <v>18</v>
      </c>
      <c r="L131" s="2455">
        <f t="shared" si="42"/>
        <v>66</v>
      </c>
      <c r="M131" s="2018"/>
      <c r="N131" s="2473" t="s">
        <v>801</v>
      </c>
      <c r="O131" s="2720" t="s">
        <v>1487</v>
      </c>
    </row>
    <row r="132" spans="1:15" ht="27.75" customHeight="1">
      <c r="A132" s="2805"/>
      <c r="B132" s="2482" t="s">
        <v>2003</v>
      </c>
      <c r="C132" s="2482"/>
      <c r="D132" s="2462">
        <v>68</v>
      </c>
      <c r="E132" s="2462">
        <v>51</v>
      </c>
      <c r="F132" s="2462">
        <v>119</v>
      </c>
      <c r="G132" s="2462">
        <v>0</v>
      </c>
      <c r="H132" s="2462">
        <v>0</v>
      </c>
      <c r="I132" s="2462">
        <v>0</v>
      </c>
      <c r="J132" s="2462">
        <f>SUM(D132,G132)</f>
        <v>68</v>
      </c>
      <c r="K132" s="2462">
        <f t="shared" ref="K132" si="43">SUM(E132,H132)</f>
        <v>51</v>
      </c>
      <c r="L132" s="2462">
        <f t="shared" ref="L132" si="44">SUM(F132,I132)</f>
        <v>119</v>
      </c>
      <c r="M132" s="2018"/>
      <c r="N132" s="1944" t="s">
        <v>1365</v>
      </c>
      <c r="O132" s="2717"/>
    </row>
    <row r="133" spans="1:15" ht="27.75" customHeight="1">
      <c r="A133" s="2805"/>
      <c r="B133" s="2422" t="s">
        <v>173</v>
      </c>
      <c r="C133" s="2412"/>
      <c r="D133" s="2462">
        <v>59</v>
      </c>
      <c r="E133" s="2462">
        <v>44</v>
      </c>
      <c r="F133" s="2462">
        <v>103</v>
      </c>
      <c r="G133" s="2462">
        <v>0</v>
      </c>
      <c r="H133" s="2462">
        <v>0</v>
      </c>
      <c r="I133" s="2462">
        <v>0</v>
      </c>
      <c r="J133" s="2462">
        <f t="shared" ref="J133:J153" si="45">SUM(G133,D133)</f>
        <v>59</v>
      </c>
      <c r="K133" s="2462">
        <f t="shared" ref="K133:K153" si="46">SUM(H133,E133)</f>
        <v>44</v>
      </c>
      <c r="L133" s="2462">
        <f>SUM(J133:K133)</f>
        <v>103</v>
      </c>
      <c r="M133" s="3610" t="s">
        <v>1572</v>
      </c>
      <c r="N133" s="3610"/>
      <c r="O133" s="2717"/>
    </row>
    <row r="134" spans="1:15" ht="38.25" customHeight="1">
      <c r="A134" s="2805"/>
      <c r="B134" s="3608" t="s">
        <v>87</v>
      </c>
      <c r="C134" s="2481" t="s">
        <v>87</v>
      </c>
      <c r="D134" s="2462">
        <v>114</v>
      </c>
      <c r="E134" s="2462">
        <v>56</v>
      </c>
      <c r="F134" s="2462">
        <v>170</v>
      </c>
      <c r="G134" s="2462">
        <v>0</v>
      </c>
      <c r="H134" s="2462">
        <v>0</v>
      </c>
      <c r="I134" s="2462">
        <v>0</v>
      </c>
      <c r="J134" s="2462">
        <f t="shared" si="45"/>
        <v>114</v>
      </c>
      <c r="K134" s="2462">
        <f t="shared" si="46"/>
        <v>56</v>
      </c>
      <c r="L134" s="2462">
        <f t="shared" ref="L134:L153" si="47">SUM(J134:K134)</f>
        <v>170</v>
      </c>
      <c r="M134" s="673" t="s">
        <v>676</v>
      </c>
      <c r="N134" s="2720" t="s">
        <v>676</v>
      </c>
      <c r="O134" s="2717"/>
    </row>
    <row r="135" spans="1:15" ht="39" customHeight="1">
      <c r="A135" s="2805"/>
      <c r="B135" s="3609"/>
      <c r="C135" s="1510" t="s">
        <v>1581</v>
      </c>
      <c r="D135" s="2462">
        <v>3</v>
      </c>
      <c r="E135" s="2462">
        <v>2</v>
      </c>
      <c r="F135" s="2462">
        <v>5</v>
      </c>
      <c r="G135" s="2462">
        <v>0</v>
      </c>
      <c r="H135" s="2462">
        <v>0</v>
      </c>
      <c r="I135" s="2462">
        <v>0</v>
      </c>
      <c r="J135" s="2462">
        <f t="shared" si="45"/>
        <v>3</v>
      </c>
      <c r="K135" s="2462">
        <f t="shared" si="46"/>
        <v>2</v>
      </c>
      <c r="L135" s="2462">
        <f t="shared" si="47"/>
        <v>5</v>
      </c>
      <c r="M135" s="682" t="s">
        <v>531</v>
      </c>
      <c r="N135" s="2718"/>
      <c r="O135" s="2717"/>
    </row>
    <row r="136" spans="1:15" ht="20.25" customHeight="1">
      <c r="A136" s="2805"/>
      <c r="B136" s="2482" t="s">
        <v>192</v>
      </c>
      <c r="C136" s="2482"/>
      <c r="D136" s="2462">
        <v>42</v>
      </c>
      <c r="E136" s="2462">
        <v>10</v>
      </c>
      <c r="F136" s="2462">
        <v>52</v>
      </c>
      <c r="G136" s="2462">
        <v>0</v>
      </c>
      <c r="H136" s="2462">
        <v>0</v>
      </c>
      <c r="I136" s="2462">
        <v>0</v>
      </c>
      <c r="J136" s="2462">
        <f t="shared" si="45"/>
        <v>42</v>
      </c>
      <c r="K136" s="2462">
        <f t="shared" si="46"/>
        <v>10</v>
      </c>
      <c r="L136" s="2462">
        <f t="shared" si="47"/>
        <v>52</v>
      </c>
      <c r="M136" s="2477"/>
      <c r="N136" s="2468" t="s">
        <v>1564</v>
      </c>
      <c r="O136" s="2717"/>
    </row>
    <row r="137" spans="1:15" ht="26.25" customHeight="1">
      <c r="A137" s="2805"/>
      <c r="B137" s="2674" t="s">
        <v>67</v>
      </c>
      <c r="C137" s="2481" t="s">
        <v>93</v>
      </c>
      <c r="D137" s="2462">
        <v>28</v>
      </c>
      <c r="E137" s="2462">
        <v>6</v>
      </c>
      <c r="F137" s="2462">
        <v>34</v>
      </c>
      <c r="G137" s="2462">
        <v>0</v>
      </c>
      <c r="H137" s="2462">
        <v>0</v>
      </c>
      <c r="I137" s="2462">
        <v>0</v>
      </c>
      <c r="J137" s="2462">
        <f t="shared" si="45"/>
        <v>28</v>
      </c>
      <c r="K137" s="2462">
        <f t="shared" si="46"/>
        <v>6</v>
      </c>
      <c r="L137" s="2462">
        <f t="shared" si="47"/>
        <v>34</v>
      </c>
      <c r="M137" s="2438" t="s">
        <v>1187</v>
      </c>
      <c r="N137" s="2661" t="s">
        <v>494</v>
      </c>
      <c r="O137" s="2717"/>
    </row>
    <row r="138" spans="1:15" ht="29.25" customHeight="1" thickBot="1">
      <c r="A138" s="2863"/>
      <c r="B138" s="2612" t="s">
        <v>1582</v>
      </c>
      <c r="C138" s="1466"/>
      <c r="D138" s="665">
        <v>34</v>
      </c>
      <c r="E138" s="665">
        <v>33</v>
      </c>
      <c r="F138" s="317">
        <v>67</v>
      </c>
      <c r="G138" s="317">
        <v>0</v>
      </c>
      <c r="H138" s="317">
        <v>0</v>
      </c>
      <c r="I138" s="317">
        <v>0</v>
      </c>
      <c r="J138" s="317">
        <f t="shared" si="45"/>
        <v>34</v>
      </c>
      <c r="K138" s="317">
        <f t="shared" si="46"/>
        <v>33</v>
      </c>
      <c r="L138" s="317">
        <f t="shared" si="47"/>
        <v>67</v>
      </c>
      <c r="M138" s="181"/>
      <c r="N138" s="2613" t="s">
        <v>1583</v>
      </c>
      <c r="O138" s="3031"/>
    </row>
    <row r="139" spans="1:15" ht="6" customHeight="1" thickTop="1">
      <c r="A139" s="1989"/>
      <c r="B139" s="70"/>
      <c r="C139" s="2004"/>
      <c r="D139" s="70"/>
      <c r="E139" s="70"/>
      <c r="F139" s="2005"/>
      <c r="G139" s="2005"/>
      <c r="H139" s="2005"/>
      <c r="I139" s="2005"/>
      <c r="J139" s="2005"/>
      <c r="K139" s="2005"/>
      <c r="L139" s="2005"/>
      <c r="M139" s="222"/>
      <c r="N139" s="1980"/>
      <c r="O139" s="1979"/>
    </row>
    <row r="140" spans="1:15" ht="6" customHeight="1">
      <c r="A140" s="2662"/>
      <c r="B140" s="70"/>
      <c r="C140" s="2670"/>
      <c r="D140" s="70"/>
      <c r="E140" s="70"/>
      <c r="F140" s="2671"/>
      <c r="G140" s="2671"/>
      <c r="H140" s="2671"/>
      <c r="I140" s="2671"/>
      <c r="J140" s="2671"/>
      <c r="K140" s="2671"/>
      <c r="L140" s="2671"/>
      <c r="M140" s="222"/>
      <c r="N140" s="2664"/>
      <c r="O140" s="2673"/>
    </row>
    <row r="141" spans="1:15" ht="14.25" customHeight="1">
      <c r="A141" s="2662"/>
      <c r="B141" s="70"/>
      <c r="C141" s="2670"/>
      <c r="D141" s="70"/>
      <c r="E141" s="70"/>
      <c r="F141" s="2671"/>
      <c r="G141" s="2671"/>
      <c r="H141" s="2671"/>
      <c r="I141" s="2671"/>
      <c r="J141" s="2671"/>
      <c r="K141" s="2671"/>
      <c r="L141" s="2671"/>
      <c r="M141" s="222"/>
      <c r="N141" s="2664"/>
      <c r="O141" s="2673"/>
    </row>
    <row r="142" spans="1:15" ht="6" customHeight="1">
      <c r="A142" s="2662"/>
      <c r="B142" s="70"/>
      <c r="C142" s="2670"/>
      <c r="D142" s="70"/>
      <c r="E142" s="70"/>
      <c r="F142" s="2671"/>
      <c r="G142" s="2671"/>
      <c r="H142" s="2671"/>
      <c r="I142" s="2671"/>
      <c r="J142" s="2671"/>
      <c r="K142" s="2671"/>
      <c r="L142" s="2671"/>
      <c r="M142" s="222"/>
      <c r="N142" s="2664"/>
      <c r="O142" s="2673"/>
    </row>
    <row r="143" spans="1:15" ht="11.25" customHeight="1">
      <c r="A143" s="2662"/>
      <c r="B143" s="70"/>
      <c r="C143" s="2670"/>
      <c r="D143" s="70"/>
      <c r="E143" s="70"/>
      <c r="F143" s="2671"/>
      <c r="G143" s="2671"/>
      <c r="H143" s="2671"/>
      <c r="I143" s="2671"/>
      <c r="J143" s="2671"/>
      <c r="K143" s="2671"/>
      <c r="L143" s="2671"/>
      <c r="M143" s="222"/>
      <c r="N143" s="2664"/>
      <c r="O143" s="2673"/>
    </row>
    <row r="144" spans="1:15" ht="18" customHeight="1" thickBot="1">
      <c r="A144" s="2267" t="s">
        <v>2316</v>
      </c>
      <c r="B144" s="2271"/>
      <c r="C144" s="2271"/>
      <c r="D144" s="2271"/>
      <c r="E144" s="2271"/>
      <c r="F144" s="2271"/>
      <c r="G144" s="2271"/>
      <c r="H144" s="2271"/>
      <c r="I144" s="2271"/>
      <c r="J144" s="2271"/>
      <c r="K144" s="2271"/>
      <c r="L144" s="2271"/>
      <c r="O144" s="476" t="s">
        <v>2315</v>
      </c>
    </row>
    <row r="145" spans="1:15" ht="20.25" customHeight="1" thickTop="1">
      <c r="A145" s="2695" t="s">
        <v>53</v>
      </c>
      <c r="B145" s="2695" t="s">
        <v>54</v>
      </c>
      <c r="C145" s="2695" t="s">
        <v>55</v>
      </c>
      <c r="D145" s="2695" t="s">
        <v>45</v>
      </c>
      <c r="E145" s="2695"/>
      <c r="F145" s="2695"/>
      <c r="G145" s="2695" t="s">
        <v>46</v>
      </c>
      <c r="H145" s="2695"/>
      <c r="I145" s="2695"/>
      <c r="J145" s="2695" t="s">
        <v>905</v>
      </c>
      <c r="K145" s="2695"/>
      <c r="L145" s="2695"/>
      <c r="M145" s="2696" t="s">
        <v>503</v>
      </c>
      <c r="N145" s="2696" t="s">
        <v>509</v>
      </c>
      <c r="O145" s="2696" t="s">
        <v>502</v>
      </c>
    </row>
    <row r="146" spans="1:15" ht="19.5" customHeight="1">
      <c r="A146" s="2690"/>
      <c r="B146" s="2690"/>
      <c r="C146" s="2690"/>
      <c r="D146" s="2690" t="s">
        <v>1673</v>
      </c>
      <c r="E146" s="2690"/>
      <c r="F146" s="2690"/>
      <c r="G146" s="2690" t="s">
        <v>463</v>
      </c>
      <c r="H146" s="2690"/>
      <c r="I146" s="2690"/>
      <c r="J146" s="2690" t="s">
        <v>464</v>
      </c>
      <c r="K146" s="2690"/>
      <c r="L146" s="2690"/>
      <c r="M146" s="2697"/>
      <c r="N146" s="2697"/>
      <c r="O146" s="2697"/>
    </row>
    <row r="147" spans="1:15" ht="19.5" customHeight="1">
      <c r="A147" s="2690"/>
      <c r="B147" s="2690"/>
      <c r="C147" s="2690"/>
      <c r="D147" s="1325" t="s">
        <v>931</v>
      </c>
      <c r="E147" s="1325" t="s">
        <v>1126</v>
      </c>
      <c r="F147" s="1325" t="s">
        <v>954</v>
      </c>
      <c r="G147" s="1325" t="s">
        <v>931</v>
      </c>
      <c r="H147" s="1325" t="s">
        <v>1126</v>
      </c>
      <c r="I147" s="1325" t="s">
        <v>954</v>
      </c>
      <c r="J147" s="1325" t="s">
        <v>931</v>
      </c>
      <c r="K147" s="1325" t="s">
        <v>1126</v>
      </c>
      <c r="L147" s="1325" t="s">
        <v>954</v>
      </c>
      <c r="M147" s="2697"/>
      <c r="N147" s="2697"/>
      <c r="O147" s="2697"/>
    </row>
    <row r="148" spans="1:15" ht="14.25" customHeight="1" thickBot="1">
      <c r="A148" s="2707"/>
      <c r="B148" s="2707"/>
      <c r="C148" s="2707"/>
      <c r="D148" s="415" t="s">
        <v>934</v>
      </c>
      <c r="E148" s="415" t="s">
        <v>935</v>
      </c>
      <c r="F148" s="415" t="s">
        <v>936</v>
      </c>
      <c r="G148" s="415" t="s">
        <v>934</v>
      </c>
      <c r="H148" s="415" t="s">
        <v>935</v>
      </c>
      <c r="I148" s="415" t="s">
        <v>936</v>
      </c>
      <c r="J148" s="415" t="s">
        <v>934</v>
      </c>
      <c r="K148" s="415" t="s">
        <v>935</v>
      </c>
      <c r="L148" s="415" t="s">
        <v>936</v>
      </c>
      <c r="M148" s="2698"/>
      <c r="N148" s="2698"/>
      <c r="O148" s="2698"/>
    </row>
    <row r="149" spans="1:15" ht="31.5" customHeight="1">
      <c r="A149" s="2862" t="s">
        <v>1486</v>
      </c>
      <c r="B149" s="2812" t="s">
        <v>1372</v>
      </c>
      <c r="C149" s="474" t="s">
        <v>1584</v>
      </c>
      <c r="D149" s="465">
        <v>51</v>
      </c>
      <c r="E149" s="465">
        <v>16</v>
      </c>
      <c r="F149" s="403">
        <v>67</v>
      </c>
      <c r="G149" s="403">
        <v>0</v>
      </c>
      <c r="H149" s="403">
        <v>0</v>
      </c>
      <c r="I149" s="403">
        <v>0</v>
      </c>
      <c r="J149" s="403">
        <f t="shared" si="45"/>
        <v>51</v>
      </c>
      <c r="K149" s="403">
        <f t="shared" si="46"/>
        <v>16</v>
      </c>
      <c r="L149" s="403">
        <f t="shared" si="47"/>
        <v>67</v>
      </c>
      <c r="M149" s="1298" t="s">
        <v>1744</v>
      </c>
      <c r="N149" s="2720" t="s">
        <v>1373</v>
      </c>
      <c r="O149" s="3580" t="s">
        <v>1487</v>
      </c>
    </row>
    <row r="150" spans="1:15" ht="54.75" customHeight="1">
      <c r="A150" s="2805"/>
      <c r="B150" s="2814"/>
      <c r="C150" s="474" t="s">
        <v>1051</v>
      </c>
      <c r="D150" s="465">
        <v>14</v>
      </c>
      <c r="E150" s="465">
        <v>7</v>
      </c>
      <c r="F150" s="403">
        <v>21</v>
      </c>
      <c r="G150" s="403">
        <v>0</v>
      </c>
      <c r="H150" s="403">
        <v>0</v>
      </c>
      <c r="I150" s="403">
        <v>0</v>
      </c>
      <c r="J150" s="403">
        <f t="shared" si="45"/>
        <v>14</v>
      </c>
      <c r="K150" s="403">
        <f t="shared" si="46"/>
        <v>7</v>
      </c>
      <c r="L150" s="403">
        <f t="shared" si="47"/>
        <v>21</v>
      </c>
      <c r="M150" s="1299" t="s">
        <v>1569</v>
      </c>
      <c r="N150" s="2718"/>
      <c r="O150" s="3581"/>
    </row>
    <row r="151" spans="1:15" ht="28.5" customHeight="1">
      <c r="A151" s="2805"/>
      <c r="B151" s="611" t="s">
        <v>1563</v>
      </c>
      <c r="C151" s="413"/>
      <c r="D151" s="465">
        <v>18</v>
      </c>
      <c r="E151" s="465">
        <v>0</v>
      </c>
      <c r="F151" s="403">
        <v>18</v>
      </c>
      <c r="G151" s="403">
        <v>0</v>
      </c>
      <c r="H151" s="403">
        <v>0</v>
      </c>
      <c r="I151" s="403">
        <v>0</v>
      </c>
      <c r="J151" s="403">
        <f t="shared" si="45"/>
        <v>18</v>
      </c>
      <c r="K151" s="403">
        <f t="shared" si="46"/>
        <v>0</v>
      </c>
      <c r="L151" s="403">
        <f t="shared" si="47"/>
        <v>18</v>
      </c>
      <c r="M151" s="72"/>
      <c r="N151" s="384" t="s">
        <v>1585</v>
      </c>
      <c r="O151" s="3581"/>
    </row>
    <row r="152" spans="1:15" ht="20.25" customHeight="1">
      <c r="A152" s="2805"/>
      <c r="B152" s="611" t="s">
        <v>1308</v>
      </c>
      <c r="C152" s="413"/>
      <c r="D152" s="465">
        <v>8</v>
      </c>
      <c r="E152" s="465">
        <v>8</v>
      </c>
      <c r="F152" s="403">
        <v>16</v>
      </c>
      <c r="G152" s="403">
        <v>0</v>
      </c>
      <c r="H152" s="403">
        <v>0</v>
      </c>
      <c r="I152" s="403">
        <v>0</v>
      </c>
      <c r="J152" s="403">
        <f t="shared" si="45"/>
        <v>8</v>
      </c>
      <c r="K152" s="403">
        <f t="shared" si="46"/>
        <v>8</v>
      </c>
      <c r="L152" s="403">
        <f t="shared" si="47"/>
        <v>16</v>
      </c>
      <c r="M152" s="72"/>
      <c r="N152" s="2007" t="s">
        <v>1175</v>
      </c>
      <c r="O152" s="3581"/>
    </row>
    <row r="153" spans="1:15" ht="16.5" customHeight="1">
      <c r="A153" s="2806"/>
      <c r="B153" s="683" t="s">
        <v>68</v>
      </c>
      <c r="C153" s="1998"/>
      <c r="D153" s="877">
        <v>192</v>
      </c>
      <c r="E153" s="877">
        <v>87</v>
      </c>
      <c r="F153" s="2001">
        <v>279</v>
      </c>
      <c r="G153" s="877">
        <v>0</v>
      </c>
      <c r="H153" s="877">
        <v>0</v>
      </c>
      <c r="I153" s="2001">
        <v>0</v>
      </c>
      <c r="J153" s="2001">
        <f t="shared" si="45"/>
        <v>192</v>
      </c>
      <c r="K153" s="2001">
        <f t="shared" si="46"/>
        <v>87</v>
      </c>
      <c r="L153" s="2001">
        <f t="shared" si="47"/>
        <v>279</v>
      </c>
      <c r="M153" s="222"/>
      <c r="N153" s="375" t="s">
        <v>496</v>
      </c>
      <c r="O153" s="3582"/>
    </row>
    <row r="154" spans="1:15" ht="27.75" customHeight="1">
      <c r="A154" s="2825" t="s">
        <v>219</v>
      </c>
      <c r="B154" s="2825"/>
      <c r="C154" s="1987"/>
      <c r="D154" s="1994">
        <f>SUM(D149:D153,D131:D138)</f>
        <v>679</v>
      </c>
      <c r="E154" s="2666">
        <f t="shared" ref="E154:L154" si="48">SUM(E149:E153,E131:E138)</f>
        <v>338</v>
      </c>
      <c r="F154" s="2666">
        <f t="shared" si="48"/>
        <v>1017</v>
      </c>
      <c r="G154" s="2666">
        <f t="shared" si="48"/>
        <v>0</v>
      </c>
      <c r="H154" s="2666">
        <f t="shared" si="48"/>
        <v>0</v>
      </c>
      <c r="I154" s="2666">
        <f t="shared" si="48"/>
        <v>0</v>
      </c>
      <c r="J154" s="2666">
        <f t="shared" si="48"/>
        <v>679</v>
      </c>
      <c r="K154" s="2666">
        <f t="shared" si="48"/>
        <v>338</v>
      </c>
      <c r="L154" s="2666">
        <f t="shared" si="48"/>
        <v>1017</v>
      </c>
      <c r="M154" s="1983"/>
      <c r="N154" s="3006" t="s">
        <v>2342</v>
      </c>
      <c r="O154" s="3006"/>
    </row>
    <row r="155" spans="1:15" ht="22.5" customHeight="1">
      <c r="A155" s="3151" t="s">
        <v>1488</v>
      </c>
      <c r="B155" s="413" t="s">
        <v>192</v>
      </c>
      <c r="C155" s="413"/>
      <c r="D155" s="413">
        <v>16</v>
      </c>
      <c r="E155" s="413">
        <v>14</v>
      </c>
      <c r="F155" s="413">
        <v>30</v>
      </c>
      <c r="G155" s="413">
        <v>0</v>
      </c>
      <c r="H155" s="413">
        <v>0</v>
      </c>
      <c r="I155" s="413">
        <v>0</v>
      </c>
      <c r="J155" s="413">
        <f t="shared" ref="J155:K159" si="49">SUM(G155,D155)</f>
        <v>16</v>
      </c>
      <c r="K155" s="413">
        <f t="shared" si="49"/>
        <v>14</v>
      </c>
      <c r="L155" s="413">
        <f>SUM(J155:K155)</f>
        <v>30</v>
      </c>
      <c r="M155" s="72"/>
      <c r="N155" s="384" t="s">
        <v>1564</v>
      </c>
      <c r="O155" s="2720" t="s">
        <v>1586</v>
      </c>
    </row>
    <row r="156" spans="1:15" ht="21.75" customHeight="1">
      <c r="A156" s="3151"/>
      <c r="B156" s="413" t="s">
        <v>101</v>
      </c>
      <c r="C156" s="413"/>
      <c r="D156" s="413">
        <v>8</v>
      </c>
      <c r="E156" s="413">
        <v>11</v>
      </c>
      <c r="F156" s="413">
        <v>19</v>
      </c>
      <c r="G156" s="413">
        <v>0</v>
      </c>
      <c r="H156" s="413">
        <v>0</v>
      </c>
      <c r="I156" s="413">
        <v>0</v>
      </c>
      <c r="J156" s="413">
        <f t="shared" si="49"/>
        <v>8</v>
      </c>
      <c r="K156" s="413">
        <f t="shared" si="49"/>
        <v>11</v>
      </c>
      <c r="L156" s="413">
        <f t="shared" ref="L156:L167" si="50">SUM(J156:K156)</f>
        <v>19</v>
      </c>
      <c r="M156" s="72"/>
      <c r="N156" s="384" t="s">
        <v>1176</v>
      </c>
      <c r="O156" s="2717"/>
    </row>
    <row r="157" spans="1:15" ht="20.25" customHeight="1">
      <c r="A157" s="3151"/>
      <c r="B157" s="413" t="s">
        <v>68</v>
      </c>
      <c r="C157" s="413"/>
      <c r="D157" s="413">
        <v>125</v>
      </c>
      <c r="E157" s="413">
        <v>49</v>
      </c>
      <c r="F157" s="413">
        <v>174</v>
      </c>
      <c r="G157" s="413">
        <v>0</v>
      </c>
      <c r="H157" s="413">
        <v>0</v>
      </c>
      <c r="I157" s="413">
        <v>0</v>
      </c>
      <c r="J157" s="413">
        <f t="shared" si="49"/>
        <v>125</v>
      </c>
      <c r="K157" s="413">
        <f t="shared" si="49"/>
        <v>49</v>
      </c>
      <c r="L157" s="413">
        <f t="shared" si="50"/>
        <v>174</v>
      </c>
      <c r="M157" s="72"/>
      <c r="N157" s="384" t="s">
        <v>496</v>
      </c>
      <c r="O157" s="2717"/>
    </row>
    <row r="158" spans="1:15" ht="21" customHeight="1">
      <c r="A158" s="3151"/>
      <c r="B158" s="413" t="s">
        <v>1587</v>
      </c>
      <c r="C158" s="413"/>
      <c r="D158" s="413">
        <v>119</v>
      </c>
      <c r="E158" s="413">
        <v>61</v>
      </c>
      <c r="F158" s="413">
        <v>180</v>
      </c>
      <c r="G158" s="413">
        <v>0</v>
      </c>
      <c r="H158" s="413">
        <v>0</v>
      </c>
      <c r="I158" s="413">
        <v>0</v>
      </c>
      <c r="J158" s="413">
        <f t="shared" si="49"/>
        <v>119</v>
      </c>
      <c r="K158" s="413">
        <f t="shared" si="49"/>
        <v>61</v>
      </c>
      <c r="L158" s="413">
        <f t="shared" si="50"/>
        <v>180</v>
      </c>
      <c r="M158" s="72"/>
      <c r="N158" s="384" t="s">
        <v>1588</v>
      </c>
      <c r="O158" s="2717"/>
    </row>
    <row r="159" spans="1:15" ht="24" customHeight="1">
      <c r="A159" s="3151"/>
      <c r="B159" s="413" t="s">
        <v>1543</v>
      </c>
      <c r="C159" s="413"/>
      <c r="D159" s="413">
        <v>22</v>
      </c>
      <c r="E159" s="413">
        <v>7</v>
      </c>
      <c r="F159" s="413">
        <v>29</v>
      </c>
      <c r="G159" s="413">
        <v>0</v>
      </c>
      <c r="H159" s="413">
        <v>0</v>
      </c>
      <c r="I159" s="413">
        <v>0</v>
      </c>
      <c r="J159" s="413">
        <f t="shared" si="49"/>
        <v>22</v>
      </c>
      <c r="K159" s="413">
        <f t="shared" si="49"/>
        <v>7</v>
      </c>
      <c r="L159" s="413">
        <f t="shared" si="50"/>
        <v>29</v>
      </c>
      <c r="M159" s="72"/>
      <c r="N159" s="384" t="s">
        <v>1580</v>
      </c>
      <c r="O159" s="2718"/>
    </row>
    <row r="160" spans="1:15" ht="18.75" customHeight="1">
      <c r="A160" s="2825" t="s">
        <v>219</v>
      </c>
      <c r="B160" s="2825"/>
      <c r="C160" s="466"/>
      <c r="D160" s="413">
        <f>SUM(D155:D159)</f>
        <v>290</v>
      </c>
      <c r="E160" s="2665">
        <f t="shared" ref="E160:L160" si="51">SUM(E155:E159)</f>
        <v>142</v>
      </c>
      <c r="F160" s="2665">
        <f t="shared" si="51"/>
        <v>432</v>
      </c>
      <c r="G160" s="2665">
        <f t="shared" si="51"/>
        <v>0</v>
      </c>
      <c r="H160" s="2665">
        <f t="shared" si="51"/>
        <v>0</v>
      </c>
      <c r="I160" s="2665">
        <f t="shared" si="51"/>
        <v>0</v>
      </c>
      <c r="J160" s="2665">
        <f t="shared" si="51"/>
        <v>290</v>
      </c>
      <c r="K160" s="2665">
        <f t="shared" si="51"/>
        <v>142</v>
      </c>
      <c r="L160" s="2665">
        <f t="shared" si="51"/>
        <v>432</v>
      </c>
      <c r="M160" s="374"/>
      <c r="N160" s="3006" t="s">
        <v>2342</v>
      </c>
      <c r="O160" s="3006"/>
    </row>
    <row r="161" spans="1:15" ht="26.25" customHeight="1">
      <c r="A161" s="2815" t="s">
        <v>2368</v>
      </c>
      <c r="B161" s="413" t="s">
        <v>57</v>
      </c>
      <c r="C161" s="466"/>
      <c r="D161" s="413">
        <v>44</v>
      </c>
      <c r="E161" s="413">
        <v>56</v>
      </c>
      <c r="F161" s="413">
        <v>100</v>
      </c>
      <c r="G161" s="413">
        <v>0</v>
      </c>
      <c r="H161" s="413">
        <v>0</v>
      </c>
      <c r="I161" s="413">
        <v>0</v>
      </c>
      <c r="J161" s="413">
        <f t="shared" ref="J161:K167" si="52">SUM(G161,D161)</f>
        <v>44</v>
      </c>
      <c r="K161" s="413">
        <f t="shared" si="52"/>
        <v>56</v>
      </c>
      <c r="L161" s="413">
        <f t="shared" si="50"/>
        <v>100</v>
      </c>
      <c r="M161" s="374"/>
      <c r="N161" s="414" t="s">
        <v>480</v>
      </c>
      <c r="O161" s="2720" t="s">
        <v>2369</v>
      </c>
    </row>
    <row r="162" spans="1:15" ht="33" customHeight="1">
      <c r="A162" s="2835"/>
      <c r="B162" s="2804" t="s">
        <v>1589</v>
      </c>
      <c r="C162" s="465" t="s">
        <v>1051</v>
      </c>
      <c r="D162" s="413">
        <v>15</v>
      </c>
      <c r="E162" s="413">
        <v>12</v>
      </c>
      <c r="F162" s="413">
        <v>27</v>
      </c>
      <c r="G162" s="413">
        <v>0</v>
      </c>
      <c r="H162" s="413">
        <v>0</v>
      </c>
      <c r="I162" s="413">
        <v>0</v>
      </c>
      <c r="J162" s="413">
        <f t="shared" si="52"/>
        <v>15</v>
      </c>
      <c r="K162" s="413">
        <f t="shared" si="52"/>
        <v>12</v>
      </c>
      <c r="L162" s="413">
        <f t="shared" si="50"/>
        <v>27</v>
      </c>
      <c r="M162" s="1167" t="s">
        <v>1569</v>
      </c>
      <c r="N162" s="2720" t="s">
        <v>1580</v>
      </c>
      <c r="O162" s="2717"/>
    </row>
    <row r="163" spans="1:15" ht="24" customHeight="1">
      <c r="A163" s="2835"/>
      <c r="B163" s="2806"/>
      <c r="C163" s="191" t="s">
        <v>1584</v>
      </c>
      <c r="D163" s="413">
        <v>24</v>
      </c>
      <c r="E163" s="413">
        <v>17</v>
      </c>
      <c r="F163" s="413">
        <v>41</v>
      </c>
      <c r="G163" s="413">
        <v>0</v>
      </c>
      <c r="H163" s="413">
        <v>0</v>
      </c>
      <c r="I163" s="413">
        <v>0</v>
      </c>
      <c r="J163" s="413">
        <f t="shared" si="52"/>
        <v>24</v>
      </c>
      <c r="K163" s="413">
        <f t="shared" si="52"/>
        <v>17</v>
      </c>
      <c r="L163" s="413">
        <f t="shared" si="50"/>
        <v>41</v>
      </c>
      <c r="M163" s="1221" t="s">
        <v>1744</v>
      </c>
      <c r="N163" s="2718"/>
      <c r="O163" s="2717"/>
    </row>
    <row r="164" spans="1:15" ht="22.5" customHeight="1">
      <c r="A164" s="2835"/>
      <c r="B164" s="413" t="s">
        <v>68</v>
      </c>
      <c r="C164" s="655"/>
      <c r="D164" s="655">
        <v>56</v>
      </c>
      <c r="E164" s="383">
        <v>12</v>
      </c>
      <c r="F164" s="413">
        <v>68</v>
      </c>
      <c r="G164" s="413">
        <v>0</v>
      </c>
      <c r="H164" s="413">
        <v>0</v>
      </c>
      <c r="I164" s="413">
        <v>0</v>
      </c>
      <c r="J164" s="413">
        <f t="shared" si="52"/>
        <v>56</v>
      </c>
      <c r="K164" s="413">
        <f t="shared" si="52"/>
        <v>12</v>
      </c>
      <c r="L164" s="413">
        <f t="shared" si="50"/>
        <v>68</v>
      </c>
      <c r="M164" s="1475"/>
      <c r="N164" s="384" t="s">
        <v>496</v>
      </c>
      <c r="O164" s="2717"/>
    </row>
    <row r="165" spans="1:15" ht="22.5" customHeight="1">
      <c r="A165" s="2835"/>
      <c r="B165" s="432" t="s">
        <v>44</v>
      </c>
      <c r="C165" s="383"/>
      <c r="D165" s="383">
        <v>9</v>
      </c>
      <c r="E165" s="383">
        <v>8</v>
      </c>
      <c r="F165" s="413">
        <v>17</v>
      </c>
      <c r="G165" s="413">
        <v>0</v>
      </c>
      <c r="H165" s="413">
        <v>0</v>
      </c>
      <c r="I165" s="413">
        <v>0</v>
      </c>
      <c r="J165" s="413">
        <f t="shared" si="52"/>
        <v>9</v>
      </c>
      <c r="K165" s="413">
        <f t="shared" si="52"/>
        <v>8</v>
      </c>
      <c r="L165" s="413">
        <f t="shared" si="50"/>
        <v>17</v>
      </c>
      <c r="M165" s="454"/>
      <c r="N165" s="435" t="s">
        <v>580</v>
      </c>
      <c r="O165" s="2717"/>
    </row>
    <row r="166" spans="1:15" ht="22.5" customHeight="1">
      <c r="A166" s="2835"/>
      <c r="B166" s="413" t="s">
        <v>386</v>
      </c>
      <c r="C166" s="413"/>
      <c r="D166" s="413">
        <v>73</v>
      </c>
      <c r="E166" s="413">
        <v>37</v>
      </c>
      <c r="F166" s="413">
        <v>110</v>
      </c>
      <c r="G166" s="413">
        <v>0</v>
      </c>
      <c r="H166" s="413">
        <v>0</v>
      </c>
      <c r="I166" s="413">
        <v>0</v>
      </c>
      <c r="J166" s="413">
        <f t="shared" si="52"/>
        <v>73</v>
      </c>
      <c r="K166" s="413">
        <f t="shared" si="52"/>
        <v>37</v>
      </c>
      <c r="L166" s="413">
        <f t="shared" si="50"/>
        <v>110</v>
      </c>
      <c r="M166" s="669"/>
      <c r="N166" s="384" t="s">
        <v>698</v>
      </c>
      <c r="O166" s="2717"/>
    </row>
    <row r="167" spans="1:15" ht="22.5" customHeight="1">
      <c r="A167" s="2835"/>
      <c r="B167" s="416" t="s">
        <v>1169</v>
      </c>
      <c r="C167" s="416"/>
      <c r="D167" s="416">
        <v>0</v>
      </c>
      <c r="E167" s="416">
        <v>0</v>
      </c>
      <c r="F167" s="416">
        <f t="shared" ref="F167" si="53">SUM(D167:E167)</f>
        <v>0</v>
      </c>
      <c r="G167" s="416">
        <v>0</v>
      </c>
      <c r="H167" s="416">
        <v>0</v>
      </c>
      <c r="I167" s="416">
        <v>0</v>
      </c>
      <c r="J167" s="416">
        <f t="shared" si="52"/>
        <v>0</v>
      </c>
      <c r="K167" s="416">
        <f t="shared" si="52"/>
        <v>0</v>
      </c>
      <c r="L167" s="416">
        <f t="shared" si="50"/>
        <v>0</v>
      </c>
      <c r="M167" s="684"/>
      <c r="N167" s="406" t="s">
        <v>494</v>
      </c>
      <c r="O167" s="2717"/>
    </row>
    <row r="168" spans="1:15" ht="22.5" customHeight="1" thickBot="1">
      <c r="A168" s="3135" t="s">
        <v>219</v>
      </c>
      <c r="B168" s="3135"/>
      <c r="C168" s="2454"/>
      <c r="D168" s="1466">
        <f>SUM(D161:D167)</f>
        <v>221</v>
      </c>
      <c r="E168" s="2672">
        <f t="shared" ref="E168:L168" si="54">SUM(E161:E167)</f>
        <v>142</v>
      </c>
      <c r="F168" s="2672">
        <f t="shared" si="54"/>
        <v>363</v>
      </c>
      <c r="G168" s="2672">
        <f t="shared" si="54"/>
        <v>0</v>
      </c>
      <c r="H168" s="2672">
        <f t="shared" si="54"/>
        <v>0</v>
      </c>
      <c r="I168" s="2672">
        <f t="shared" si="54"/>
        <v>0</v>
      </c>
      <c r="J168" s="2672">
        <f t="shared" si="54"/>
        <v>221</v>
      </c>
      <c r="K168" s="2672">
        <f t="shared" si="54"/>
        <v>142</v>
      </c>
      <c r="L168" s="2672">
        <f t="shared" si="54"/>
        <v>363</v>
      </c>
      <c r="M168" s="2614"/>
      <c r="N168" s="3170" t="s">
        <v>2342</v>
      </c>
      <c r="O168" s="3170"/>
    </row>
    <row r="169" spans="1:15" ht="24" customHeight="1" thickTop="1" thickBot="1">
      <c r="A169" s="2267" t="s">
        <v>2316</v>
      </c>
      <c r="B169" s="2271"/>
      <c r="C169" s="2271"/>
      <c r="D169" s="2271"/>
      <c r="E169" s="2271"/>
      <c r="F169" s="2271"/>
      <c r="G169" s="2271"/>
      <c r="H169" s="2271"/>
      <c r="I169" s="2271"/>
      <c r="J169" s="2271"/>
      <c r="K169" s="2271"/>
      <c r="L169" s="2271"/>
      <c r="O169" s="476" t="s">
        <v>2315</v>
      </c>
    </row>
    <row r="170" spans="1:15" ht="12.75" customHeight="1" thickTop="1">
      <c r="A170" s="2695" t="s">
        <v>53</v>
      </c>
      <c r="B170" s="2695" t="s">
        <v>54</v>
      </c>
      <c r="C170" s="2695" t="s">
        <v>55</v>
      </c>
      <c r="D170" s="2695" t="s">
        <v>45</v>
      </c>
      <c r="E170" s="2695"/>
      <c r="F170" s="2695"/>
      <c r="G170" s="2695" t="s">
        <v>46</v>
      </c>
      <c r="H170" s="2695"/>
      <c r="I170" s="2695"/>
      <c r="J170" s="2695" t="s">
        <v>905</v>
      </c>
      <c r="K170" s="2695"/>
      <c r="L170" s="2695"/>
      <c r="M170" s="2696" t="s">
        <v>503</v>
      </c>
      <c r="N170" s="2696" t="s">
        <v>509</v>
      </c>
      <c r="O170" s="2696" t="s">
        <v>502</v>
      </c>
    </row>
    <row r="171" spans="1:15" ht="12.75" customHeight="1">
      <c r="A171" s="2690"/>
      <c r="B171" s="2690"/>
      <c r="C171" s="2690"/>
      <c r="D171" s="2690" t="s">
        <v>1673</v>
      </c>
      <c r="E171" s="2690"/>
      <c r="F171" s="2690"/>
      <c r="G171" s="2690" t="s">
        <v>463</v>
      </c>
      <c r="H171" s="2690"/>
      <c r="I171" s="2690"/>
      <c r="J171" s="2690" t="s">
        <v>464</v>
      </c>
      <c r="K171" s="2690"/>
      <c r="L171" s="2690"/>
      <c r="M171" s="2697"/>
      <c r="N171" s="2697"/>
      <c r="O171" s="2697"/>
    </row>
    <row r="172" spans="1:15" ht="12.75" customHeight="1">
      <c r="A172" s="2690"/>
      <c r="B172" s="2690"/>
      <c r="C172" s="2690"/>
      <c r="D172" s="1325" t="s">
        <v>931</v>
      </c>
      <c r="E172" s="1325" t="s">
        <v>1126</v>
      </c>
      <c r="F172" s="1325" t="s">
        <v>954</v>
      </c>
      <c r="G172" s="1325" t="s">
        <v>931</v>
      </c>
      <c r="H172" s="1325" t="s">
        <v>1126</v>
      </c>
      <c r="I172" s="1325" t="s">
        <v>954</v>
      </c>
      <c r="J172" s="1325" t="s">
        <v>931</v>
      </c>
      <c r="K172" s="1325" t="s">
        <v>1126</v>
      </c>
      <c r="L172" s="1325" t="s">
        <v>954</v>
      </c>
      <c r="M172" s="2697"/>
      <c r="N172" s="2697"/>
      <c r="O172" s="2697"/>
    </row>
    <row r="173" spans="1:15" ht="12.75" customHeight="1" thickBot="1">
      <c r="A173" s="2707"/>
      <c r="B173" s="2707"/>
      <c r="C173" s="2707"/>
      <c r="D173" s="415" t="s">
        <v>934</v>
      </c>
      <c r="E173" s="415" t="s">
        <v>935</v>
      </c>
      <c r="F173" s="415" t="s">
        <v>936</v>
      </c>
      <c r="G173" s="415" t="s">
        <v>934</v>
      </c>
      <c r="H173" s="415" t="s">
        <v>935</v>
      </c>
      <c r="I173" s="415" t="s">
        <v>936</v>
      </c>
      <c r="J173" s="415" t="s">
        <v>934</v>
      </c>
      <c r="K173" s="415" t="s">
        <v>935</v>
      </c>
      <c r="L173" s="415" t="s">
        <v>936</v>
      </c>
      <c r="M173" s="2698"/>
      <c r="N173" s="2698"/>
      <c r="O173" s="2698"/>
    </row>
    <row r="174" spans="1:15" ht="25.5" customHeight="1">
      <c r="A174" s="2834" t="s">
        <v>1490</v>
      </c>
      <c r="B174" s="465" t="s">
        <v>77</v>
      </c>
      <c r="C174" s="413"/>
      <c r="D174" s="465">
        <v>39</v>
      </c>
      <c r="E174" s="465">
        <v>52</v>
      </c>
      <c r="F174" s="465">
        <v>91</v>
      </c>
      <c r="G174" s="465">
        <v>0</v>
      </c>
      <c r="H174" s="465">
        <v>0</v>
      </c>
      <c r="I174" s="465">
        <v>0</v>
      </c>
      <c r="J174" s="465">
        <f t="shared" ref="J174:K178" si="55">SUM(G174,D174)</f>
        <v>39</v>
      </c>
      <c r="K174" s="465">
        <f t="shared" si="55"/>
        <v>52</v>
      </c>
      <c r="L174" s="465">
        <f>SUM(J174:K174)</f>
        <v>91</v>
      </c>
      <c r="M174" s="72"/>
      <c r="N174" s="201" t="s">
        <v>519</v>
      </c>
      <c r="O174" s="2716" t="s">
        <v>1590</v>
      </c>
    </row>
    <row r="175" spans="1:15" ht="19.5" customHeight="1">
      <c r="A175" s="2835"/>
      <c r="B175" s="413" t="s">
        <v>68</v>
      </c>
      <c r="C175" s="413"/>
      <c r="D175" s="465">
        <v>111</v>
      </c>
      <c r="E175" s="465">
        <v>68</v>
      </c>
      <c r="F175" s="465">
        <v>179</v>
      </c>
      <c r="G175" s="465">
        <v>0</v>
      </c>
      <c r="H175" s="465">
        <v>0</v>
      </c>
      <c r="I175" s="465">
        <v>0</v>
      </c>
      <c r="J175" s="465">
        <f t="shared" si="55"/>
        <v>111</v>
      </c>
      <c r="K175" s="465">
        <f t="shared" si="55"/>
        <v>68</v>
      </c>
      <c r="L175" s="465">
        <f t="shared" ref="L175:L192" si="56">SUM(J175:K175)</f>
        <v>179</v>
      </c>
      <c r="M175" s="72"/>
      <c r="N175" s="384" t="s">
        <v>496</v>
      </c>
      <c r="O175" s="2717"/>
    </row>
    <row r="176" spans="1:15" ht="22.5" customHeight="1">
      <c r="A176" s="2835"/>
      <c r="B176" s="1967" t="s">
        <v>104</v>
      </c>
      <c r="C176" s="1967"/>
      <c r="D176" s="1965">
        <v>11</v>
      </c>
      <c r="E176" s="1965">
        <v>9</v>
      </c>
      <c r="F176" s="1965">
        <v>20</v>
      </c>
      <c r="G176" s="1965">
        <v>0</v>
      </c>
      <c r="H176" s="1965">
        <v>0</v>
      </c>
      <c r="I176" s="1965">
        <v>0</v>
      </c>
      <c r="J176" s="1965">
        <f t="shared" ref="J176" si="57">SUM(G176,D176)</f>
        <v>11</v>
      </c>
      <c r="K176" s="1965">
        <f t="shared" ref="K176" si="58">SUM(H176,E176)</f>
        <v>9</v>
      </c>
      <c r="L176" s="1965">
        <f t="shared" ref="L176" si="59">SUM(J176:K176)</f>
        <v>20</v>
      </c>
      <c r="M176" s="72"/>
      <c r="N176" s="2171" t="s">
        <v>1580</v>
      </c>
      <c r="O176" s="2717"/>
    </row>
    <row r="177" spans="1:15" ht="45.75" customHeight="1">
      <c r="A177" s="2835"/>
      <c r="B177" s="2812" t="s">
        <v>1589</v>
      </c>
      <c r="C177" s="418" t="s">
        <v>1051</v>
      </c>
      <c r="D177" s="465">
        <v>12</v>
      </c>
      <c r="E177" s="465">
        <v>1</v>
      </c>
      <c r="F177" s="465">
        <v>13</v>
      </c>
      <c r="G177" s="465">
        <v>0</v>
      </c>
      <c r="H177" s="465">
        <v>0</v>
      </c>
      <c r="I177" s="465">
        <v>0</v>
      </c>
      <c r="J177" s="465">
        <f t="shared" si="55"/>
        <v>12</v>
      </c>
      <c r="K177" s="465">
        <f t="shared" si="55"/>
        <v>1</v>
      </c>
      <c r="L177" s="465">
        <f t="shared" si="56"/>
        <v>13</v>
      </c>
      <c r="M177" s="1094" t="s">
        <v>1569</v>
      </c>
      <c r="N177" s="3374" t="s">
        <v>1580</v>
      </c>
      <c r="O177" s="2717"/>
    </row>
    <row r="178" spans="1:15" ht="35.25" customHeight="1">
      <c r="A178" s="2835"/>
      <c r="B178" s="2814"/>
      <c r="C178" s="2625" t="s">
        <v>1584</v>
      </c>
      <c r="D178" s="607">
        <v>9</v>
      </c>
      <c r="E178" s="607">
        <v>13</v>
      </c>
      <c r="F178" s="465">
        <v>22</v>
      </c>
      <c r="G178" s="465">
        <v>0</v>
      </c>
      <c r="H178" s="465">
        <v>0</v>
      </c>
      <c r="I178" s="465">
        <v>0</v>
      </c>
      <c r="J178" s="465">
        <f t="shared" si="55"/>
        <v>9</v>
      </c>
      <c r="K178" s="465">
        <f t="shared" si="55"/>
        <v>13</v>
      </c>
      <c r="L178" s="465">
        <f t="shared" si="56"/>
        <v>22</v>
      </c>
      <c r="M178" s="2626" t="s">
        <v>1744</v>
      </c>
      <c r="N178" s="3375"/>
      <c r="O178" s="2717"/>
    </row>
    <row r="179" spans="1:15" ht="28.5" customHeight="1">
      <c r="A179" s="2835"/>
      <c r="B179" s="2836" t="s">
        <v>1808</v>
      </c>
      <c r="C179" s="2825"/>
      <c r="D179" s="607">
        <f>SUM(D177:D178)</f>
        <v>21</v>
      </c>
      <c r="E179" s="1966">
        <f t="shared" ref="E179:L179" si="60">SUM(E177:E178)</f>
        <v>14</v>
      </c>
      <c r="F179" s="1966">
        <f t="shared" si="60"/>
        <v>35</v>
      </c>
      <c r="G179" s="1966">
        <f t="shared" si="60"/>
        <v>0</v>
      </c>
      <c r="H179" s="1966">
        <f t="shared" si="60"/>
        <v>0</v>
      </c>
      <c r="I179" s="1966">
        <f t="shared" si="60"/>
        <v>0</v>
      </c>
      <c r="J179" s="1966">
        <f t="shared" si="60"/>
        <v>21</v>
      </c>
      <c r="K179" s="1966">
        <f t="shared" si="60"/>
        <v>14</v>
      </c>
      <c r="L179" s="1966">
        <f t="shared" si="60"/>
        <v>35</v>
      </c>
      <c r="M179" s="3355" t="s">
        <v>2349</v>
      </c>
      <c r="N179" s="3356"/>
      <c r="O179" s="2717"/>
    </row>
    <row r="180" spans="1:15" ht="18" customHeight="1">
      <c r="A180" s="2816"/>
      <c r="B180" s="416" t="s">
        <v>84</v>
      </c>
      <c r="C180" s="416"/>
      <c r="D180" s="607">
        <v>34</v>
      </c>
      <c r="E180" s="607">
        <v>34</v>
      </c>
      <c r="F180" s="465">
        <v>68</v>
      </c>
      <c r="G180" s="465">
        <v>0</v>
      </c>
      <c r="H180" s="465">
        <v>0</v>
      </c>
      <c r="I180" s="465">
        <v>0</v>
      </c>
      <c r="J180" s="465">
        <f>SUM(G180,D180)</f>
        <v>34</v>
      </c>
      <c r="K180" s="465">
        <f>SUM(H180,E180)</f>
        <v>34</v>
      </c>
      <c r="L180" s="465">
        <f t="shared" si="56"/>
        <v>68</v>
      </c>
      <c r="M180" s="677"/>
      <c r="N180" s="390" t="s">
        <v>532</v>
      </c>
      <c r="O180" s="2718"/>
    </row>
    <row r="181" spans="1:15" ht="20.25" customHeight="1">
      <c r="A181" s="2825" t="s">
        <v>219</v>
      </c>
      <c r="B181" s="2825"/>
      <c r="C181" s="466"/>
      <c r="D181" s="465">
        <f>SUM(D180,D179,D174:D176)</f>
        <v>216</v>
      </c>
      <c r="E181" s="2666">
        <f t="shared" ref="E181:L181" si="61">SUM(E180,E179,E174:E176)</f>
        <v>177</v>
      </c>
      <c r="F181" s="2666">
        <f t="shared" si="61"/>
        <v>393</v>
      </c>
      <c r="G181" s="2666">
        <f t="shared" si="61"/>
        <v>0</v>
      </c>
      <c r="H181" s="2666">
        <f t="shared" si="61"/>
        <v>0</v>
      </c>
      <c r="I181" s="2666">
        <f t="shared" si="61"/>
        <v>0</v>
      </c>
      <c r="J181" s="2666">
        <f t="shared" si="61"/>
        <v>216</v>
      </c>
      <c r="K181" s="2666">
        <f t="shared" si="61"/>
        <v>177</v>
      </c>
      <c r="L181" s="2666">
        <f t="shared" si="61"/>
        <v>393</v>
      </c>
      <c r="M181" s="669"/>
      <c r="N181" s="3006" t="s">
        <v>2342</v>
      </c>
      <c r="O181" s="3006"/>
    </row>
    <row r="182" spans="1:15" ht="15" customHeight="1">
      <c r="A182" s="3605" t="s">
        <v>1591</v>
      </c>
      <c r="B182" s="413" t="s">
        <v>1592</v>
      </c>
      <c r="C182" s="413"/>
      <c r="D182" s="465">
        <v>9</v>
      </c>
      <c r="E182" s="465">
        <v>17</v>
      </c>
      <c r="F182" s="465">
        <v>26</v>
      </c>
      <c r="G182" s="465">
        <v>0</v>
      </c>
      <c r="H182" s="465">
        <v>0</v>
      </c>
      <c r="I182" s="465">
        <v>0</v>
      </c>
      <c r="J182" s="465">
        <f t="shared" ref="J182:K185" si="62">SUM(G182,D182)</f>
        <v>9</v>
      </c>
      <c r="K182" s="465">
        <f t="shared" si="62"/>
        <v>17</v>
      </c>
      <c r="L182" s="465">
        <f t="shared" si="56"/>
        <v>26</v>
      </c>
      <c r="M182" s="686"/>
      <c r="N182" s="382" t="s">
        <v>1593</v>
      </c>
      <c r="O182" s="2790" t="s">
        <v>1493</v>
      </c>
    </row>
    <row r="183" spans="1:15" ht="25.5" customHeight="1">
      <c r="A183" s="3605"/>
      <c r="B183" s="413" t="s">
        <v>96</v>
      </c>
      <c r="C183" s="413"/>
      <c r="D183" s="465">
        <v>0</v>
      </c>
      <c r="E183" s="465">
        <v>0</v>
      </c>
      <c r="F183" s="465">
        <f t="shared" ref="F183:F185" si="63">SUM(D183:E183)</f>
        <v>0</v>
      </c>
      <c r="G183" s="465">
        <v>0</v>
      </c>
      <c r="H183" s="465">
        <v>0</v>
      </c>
      <c r="I183" s="465">
        <v>0</v>
      </c>
      <c r="J183" s="465">
        <f t="shared" si="62"/>
        <v>0</v>
      </c>
      <c r="K183" s="465">
        <f t="shared" si="62"/>
        <v>0</v>
      </c>
      <c r="L183" s="465">
        <f t="shared" si="56"/>
        <v>0</v>
      </c>
      <c r="M183" s="686"/>
      <c r="N183" s="382" t="s">
        <v>581</v>
      </c>
      <c r="O183" s="2760"/>
    </row>
    <row r="184" spans="1:15" ht="26.25" customHeight="1">
      <c r="A184" s="3605"/>
      <c r="B184" s="687" t="s">
        <v>1594</v>
      </c>
      <c r="C184" s="413"/>
      <c r="D184" s="465">
        <v>17</v>
      </c>
      <c r="E184" s="465">
        <v>12</v>
      </c>
      <c r="F184" s="465">
        <f t="shared" si="63"/>
        <v>29</v>
      </c>
      <c r="G184" s="465">
        <v>0</v>
      </c>
      <c r="H184" s="465">
        <v>0</v>
      </c>
      <c r="I184" s="465">
        <v>0</v>
      </c>
      <c r="J184" s="465">
        <f t="shared" si="62"/>
        <v>17</v>
      </c>
      <c r="K184" s="465">
        <f t="shared" si="62"/>
        <v>12</v>
      </c>
      <c r="L184" s="465">
        <f t="shared" si="56"/>
        <v>29</v>
      </c>
      <c r="M184" s="688"/>
      <c r="N184" s="689" t="s">
        <v>1178</v>
      </c>
      <c r="O184" s="2760"/>
    </row>
    <row r="185" spans="1:15" ht="24" customHeight="1">
      <c r="A185" s="3605"/>
      <c r="B185" s="413" t="s">
        <v>1595</v>
      </c>
      <c r="C185" s="413"/>
      <c r="D185" s="465">
        <v>0</v>
      </c>
      <c r="E185" s="465">
        <v>0</v>
      </c>
      <c r="F185" s="465">
        <f t="shared" si="63"/>
        <v>0</v>
      </c>
      <c r="G185" s="465">
        <v>0</v>
      </c>
      <c r="H185" s="465">
        <v>0</v>
      </c>
      <c r="I185" s="465">
        <v>0</v>
      </c>
      <c r="J185" s="465">
        <f t="shared" si="62"/>
        <v>0</v>
      </c>
      <c r="K185" s="465">
        <f t="shared" si="62"/>
        <v>0</v>
      </c>
      <c r="L185" s="465">
        <f t="shared" si="56"/>
        <v>0</v>
      </c>
      <c r="M185" s="688"/>
      <c r="N185" s="405" t="s">
        <v>1596</v>
      </c>
      <c r="O185" s="2761"/>
    </row>
    <row r="186" spans="1:15" ht="24.75" customHeight="1">
      <c r="A186" s="2825" t="s">
        <v>219</v>
      </c>
      <c r="B186" s="2825"/>
      <c r="C186" s="413"/>
      <c r="D186" s="465">
        <f>SUM(D182:D185)</f>
        <v>26</v>
      </c>
      <c r="E186" s="2666">
        <f t="shared" ref="E186:L186" si="64">SUM(E182:E185)</f>
        <v>29</v>
      </c>
      <c r="F186" s="2666">
        <f t="shared" si="64"/>
        <v>55</v>
      </c>
      <c r="G186" s="2666">
        <f t="shared" si="64"/>
        <v>0</v>
      </c>
      <c r="H186" s="2666">
        <f t="shared" si="64"/>
        <v>0</v>
      </c>
      <c r="I186" s="2666">
        <f t="shared" si="64"/>
        <v>0</v>
      </c>
      <c r="J186" s="2666">
        <f t="shared" si="64"/>
        <v>26</v>
      </c>
      <c r="K186" s="2666">
        <f t="shared" si="64"/>
        <v>29</v>
      </c>
      <c r="L186" s="2666">
        <f t="shared" si="64"/>
        <v>55</v>
      </c>
      <c r="M186" s="394"/>
      <c r="N186" s="2719" t="s">
        <v>2342</v>
      </c>
      <c r="O186" s="2719"/>
    </row>
    <row r="187" spans="1:15" ht="32.25" customHeight="1">
      <c r="A187" s="2804" t="s">
        <v>1494</v>
      </c>
      <c r="B187" s="413" t="s">
        <v>1573</v>
      </c>
      <c r="C187" s="413"/>
      <c r="D187" s="465">
        <v>95</v>
      </c>
      <c r="E187" s="465">
        <v>62</v>
      </c>
      <c r="F187" s="465">
        <v>157</v>
      </c>
      <c r="G187" s="465">
        <v>0</v>
      </c>
      <c r="H187" s="465">
        <v>0</v>
      </c>
      <c r="I187" s="465">
        <v>0</v>
      </c>
      <c r="J187" s="465">
        <f t="shared" ref="J187:K192" si="65">SUM(G187,D187)</f>
        <v>95</v>
      </c>
      <c r="K187" s="465">
        <f t="shared" si="65"/>
        <v>62</v>
      </c>
      <c r="L187" s="465">
        <f t="shared" si="56"/>
        <v>157</v>
      </c>
      <c r="M187" s="72"/>
      <c r="N187" s="384" t="s">
        <v>481</v>
      </c>
      <c r="O187" s="2790" t="s">
        <v>1495</v>
      </c>
    </row>
    <row r="188" spans="1:15" ht="27" customHeight="1">
      <c r="A188" s="2805"/>
      <c r="B188" s="413" t="s">
        <v>386</v>
      </c>
      <c r="C188" s="413"/>
      <c r="D188" s="465">
        <v>32</v>
      </c>
      <c r="E188" s="465">
        <v>25</v>
      </c>
      <c r="F188" s="465">
        <v>57</v>
      </c>
      <c r="G188" s="465">
        <v>0</v>
      </c>
      <c r="H188" s="465">
        <v>0</v>
      </c>
      <c r="I188" s="465">
        <v>0</v>
      </c>
      <c r="J188" s="465">
        <f t="shared" si="65"/>
        <v>32</v>
      </c>
      <c r="K188" s="465">
        <f t="shared" si="65"/>
        <v>25</v>
      </c>
      <c r="L188" s="465">
        <f t="shared" si="56"/>
        <v>57</v>
      </c>
      <c r="M188" s="669"/>
      <c r="N188" s="384" t="s">
        <v>698</v>
      </c>
      <c r="O188" s="2760"/>
    </row>
    <row r="189" spans="1:15" ht="16.5" customHeight="1">
      <c r="A189" s="2805"/>
      <c r="B189" s="465" t="s">
        <v>77</v>
      </c>
      <c r="C189" s="413"/>
      <c r="D189" s="465">
        <v>1</v>
      </c>
      <c r="E189" s="465">
        <v>17</v>
      </c>
      <c r="F189" s="465">
        <v>18</v>
      </c>
      <c r="G189" s="465">
        <v>0</v>
      </c>
      <c r="H189" s="465">
        <v>0</v>
      </c>
      <c r="I189" s="465">
        <v>0</v>
      </c>
      <c r="J189" s="465">
        <f t="shared" si="65"/>
        <v>1</v>
      </c>
      <c r="K189" s="465">
        <f t="shared" si="65"/>
        <v>17</v>
      </c>
      <c r="L189" s="465">
        <f t="shared" si="56"/>
        <v>18</v>
      </c>
      <c r="M189" s="72"/>
      <c r="N189" s="201" t="s">
        <v>519</v>
      </c>
      <c r="O189" s="2760"/>
    </row>
    <row r="190" spans="1:15" ht="28.5" customHeight="1">
      <c r="A190" s="2805"/>
      <c r="B190" s="413" t="s">
        <v>68</v>
      </c>
      <c r="C190" s="413"/>
      <c r="D190" s="465">
        <v>21</v>
      </c>
      <c r="E190" s="465">
        <v>16</v>
      </c>
      <c r="F190" s="465">
        <v>37</v>
      </c>
      <c r="G190" s="465">
        <v>0</v>
      </c>
      <c r="H190" s="465">
        <v>0</v>
      </c>
      <c r="I190" s="465">
        <v>0</v>
      </c>
      <c r="J190" s="465">
        <f t="shared" si="65"/>
        <v>21</v>
      </c>
      <c r="K190" s="465">
        <f t="shared" si="65"/>
        <v>16</v>
      </c>
      <c r="L190" s="465">
        <f t="shared" si="56"/>
        <v>37</v>
      </c>
      <c r="M190" s="686"/>
      <c r="N190" s="382" t="s">
        <v>496</v>
      </c>
      <c r="O190" s="2760"/>
    </row>
    <row r="191" spans="1:15" ht="23.25" customHeight="1">
      <c r="A191" s="2805"/>
      <c r="B191" s="416" t="s">
        <v>100</v>
      </c>
      <c r="C191" s="416"/>
      <c r="D191" s="607">
        <v>0</v>
      </c>
      <c r="E191" s="607">
        <v>4</v>
      </c>
      <c r="F191" s="465">
        <v>4</v>
      </c>
      <c r="G191" s="465">
        <v>0</v>
      </c>
      <c r="H191" s="465">
        <v>0</v>
      </c>
      <c r="I191" s="465">
        <v>0</v>
      </c>
      <c r="J191" s="465">
        <f t="shared" si="65"/>
        <v>0</v>
      </c>
      <c r="K191" s="465">
        <f t="shared" si="65"/>
        <v>4</v>
      </c>
      <c r="L191" s="465">
        <f t="shared" si="56"/>
        <v>4</v>
      </c>
      <c r="M191" s="677"/>
      <c r="N191" s="375" t="s">
        <v>1175</v>
      </c>
      <c r="O191" s="2760"/>
    </row>
    <row r="192" spans="1:15" ht="19.5" customHeight="1">
      <c r="A192" s="2805"/>
      <c r="B192" s="416" t="s">
        <v>88</v>
      </c>
      <c r="C192" s="416"/>
      <c r="D192" s="607">
        <v>2</v>
      </c>
      <c r="E192" s="607">
        <v>8</v>
      </c>
      <c r="F192" s="607">
        <v>10</v>
      </c>
      <c r="G192" s="607">
        <v>0</v>
      </c>
      <c r="H192" s="607">
        <v>0</v>
      </c>
      <c r="I192" s="607">
        <v>0</v>
      </c>
      <c r="J192" s="607">
        <f t="shared" si="65"/>
        <v>2</v>
      </c>
      <c r="K192" s="607">
        <f t="shared" si="65"/>
        <v>8</v>
      </c>
      <c r="L192" s="607">
        <f t="shared" si="56"/>
        <v>10</v>
      </c>
      <c r="M192" s="677"/>
      <c r="N192" s="389" t="s">
        <v>538</v>
      </c>
      <c r="O192" s="2760"/>
    </row>
    <row r="193" spans="1:19" ht="27" customHeight="1" thickBot="1">
      <c r="A193" s="3135" t="s">
        <v>219</v>
      </c>
      <c r="B193" s="3135"/>
      <c r="C193" s="1466"/>
      <c r="D193" s="665">
        <f>SUM(D187:D192)</f>
        <v>151</v>
      </c>
      <c r="E193" s="665">
        <f t="shared" ref="E193:L193" si="66">SUM(E187:E192)</f>
        <v>132</v>
      </c>
      <c r="F193" s="665">
        <f t="shared" si="66"/>
        <v>283</v>
      </c>
      <c r="G193" s="665">
        <f t="shared" si="66"/>
        <v>0</v>
      </c>
      <c r="H193" s="665">
        <f t="shared" si="66"/>
        <v>0</v>
      </c>
      <c r="I193" s="665">
        <f t="shared" si="66"/>
        <v>0</v>
      </c>
      <c r="J193" s="665">
        <f t="shared" si="66"/>
        <v>151</v>
      </c>
      <c r="K193" s="665">
        <f t="shared" si="66"/>
        <v>132</v>
      </c>
      <c r="L193" s="665">
        <f t="shared" si="66"/>
        <v>283</v>
      </c>
      <c r="M193" s="181"/>
      <c r="N193" s="3170" t="s">
        <v>2342</v>
      </c>
      <c r="O193" s="3170"/>
    </row>
    <row r="194" spans="1:19" ht="21.75" customHeight="1" thickTop="1" thickBot="1">
      <c r="A194" s="2267" t="s">
        <v>2316</v>
      </c>
      <c r="B194" s="2271"/>
      <c r="C194" s="2271"/>
      <c r="D194" s="2271"/>
      <c r="E194" s="2271"/>
      <c r="F194" s="2271"/>
      <c r="G194" s="2271"/>
      <c r="H194" s="2271"/>
      <c r="I194" s="2271"/>
      <c r="J194" s="2271"/>
      <c r="K194" s="2271"/>
      <c r="L194" s="2271"/>
      <c r="O194" s="476" t="s">
        <v>2315</v>
      </c>
    </row>
    <row r="195" spans="1:19" ht="16.5" customHeight="1" thickTop="1">
      <c r="A195" s="2695" t="s">
        <v>53</v>
      </c>
      <c r="B195" s="2695" t="s">
        <v>54</v>
      </c>
      <c r="C195" s="2695" t="s">
        <v>55</v>
      </c>
      <c r="D195" s="2695" t="s">
        <v>45</v>
      </c>
      <c r="E195" s="2695"/>
      <c r="F195" s="2695"/>
      <c r="G195" s="2695" t="s">
        <v>46</v>
      </c>
      <c r="H195" s="2695"/>
      <c r="I195" s="2695"/>
      <c r="J195" s="2695" t="s">
        <v>905</v>
      </c>
      <c r="K195" s="2695"/>
      <c r="L195" s="2695"/>
      <c r="M195" s="2696" t="s">
        <v>503</v>
      </c>
      <c r="N195" s="2696" t="s">
        <v>509</v>
      </c>
      <c r="O195" s="2696" t="s">
        <v>502</v>
      </c>
    </row>
    <row r="196" spans="1:19" ht="16.5" customHeight="1">
      <c r="A196" s="2690"/>
      <c r="B196" s="2690"/>
      <c r="C196" s="2690"/>
      <c r="D196" s="2690" t="s">
        <v>1673</v>
      </c>
      <c r="E196" s="2690"/>
      <c r="F196" s="2690"/>
      <c r="G196" s="2690" t="s">
        <v>463</v>
      </c>
      <c r="H196" s="2690"/>
      <c r="I196" s="2690"/>
      <c r="J196" s="2690" t="s">
        <v>464</v>
      </c>
      <c r="K196" s="2690"/>
      <c r="L196" s="2690"/>
      <c r="M196" s="2697"/>
      <c r="N196" s="2697"/>
      <c r="O196" s="2697"/>
    </row>
    <row r="197" spans="1:19" ht="16.5" customHeight="1">
      <c r="A197" s="2690"/>
      <c r="B197" s="2690"/>
      <c r="C197" s="2690"/>
      <c r="D197" s="1325" t="s">
        <v>931</v>
      </c>
      <c r="E197" s="1325" t="s">
        <v>1126</v>
      </c>
      <c r="F197" s="1325" t="s">
        <v>954</v>
      </c>
      <c r="G197" s="1325" t="s">
        <v>931</v>
      </c>
      <c r="H197" s="1325" t="s">
        <v>1126</v>
      </c>
      <c r="I197" s="1325" t="s">
        <v>954</v>
      </c>
      <c r="J197" s="1325" t="s">
        <v>931</v>
      </c>
      <c r="K197" s="1325" t="s">
        <v>1126</v>
      </c>
      <c r="L197" s="1325" t="s">
        <v>954</v>
      </c>
      <c r="M197" s="2697"/>
      <c r="N197" s="2697"/>
      <c r="O197" s="2697"/>
    </row>
    <row r="198" spans="1:19" ht="16.5" customHeight="1" thickBot="1">
      <c r="A198" s="2707"/>
      <c r="B198" s="2707"/>
      <c r="C198" s="2707"/>
      <c r="D198" s="415" t="s">
        <v>934</v>
      </c>
      <c r="E198" s="415" t="s">
        <v>935</v>
      </c>
      <c r="F198" s="415" t="s">
        <v>936</v>
      </c>
      <c r="G198" s="415" t="s">
        <v>934</v>
      </c>
      <c r="H198" s="415" t="s">
        <v>935</v>
      </c>
      <c r="I198" s="415" t="s">
        <v>936</v>
      </c>
      <c r="J198" s="415" t="s">
        <v>934</v>
      </c>
      <c r="K198" s="415" t="s">
        <v>935</v>
      </c>
      <c r="L198" s="415" t="s">
        <v>936</v>
      </c>
      <c r="M198" s="2698"/>
      <c r="N198" s="2698"/>
      <c r="O198" s="2698"/>
    </row>
    <row r="199" spans="1:19" ht="32.25" customHeight="1">
      <c r="A199" s="2862" t="s">
        <v>1496</v>
      </c>
      <c r="B199" s="690" t="s">
        <v>226</v>
      </c>
      <c r="C199" s="428"/>
      <c r="D199" s="428">
        <v>70</v>
      </c>
      <c r="E199" s="428">
        <v>37</v>
      </c>
      <c r="F199" s="428">
        <v>107</v>
      </c>
      <c r="G199" s="428">
        <v>0</v>
      </c>
      <c r="H199" s="428">
        <v>0</v>
      </c>
      <c r="I199" s="428">
        <v>0</v>
      </c>
      <c r="J199" s="428">
        <f t="shared" ref="J199:K202" si="67">SUM(G199,D199)</f>
        <v>70</v>
      </c>
      <c r="K199" s="428">
        <f t="shared" si="67"/>
        <v>37</v>
      </c>
      <c r="L199" s="428">
        <f>SUM(J199:K199)</f>
        <v>107</v>
      </c>
      <c r="M199" s="630"/>
      <c r="N199" s="330" t="s">
        <v>887</v>
      </c>
      <c r="O199" s="2716" t="s">
        <v>1536</v>
      </c>
    </row>
    <row r="200" spans="1:19" ht="27" customHeight="1">
      <c r="A200" s="2805"/>
      <c r="B200" s="545" t="s">
        <v>192</v>
      </c>
      <c r="C200" s="672"/>
      <c r="D200" s="526">
        <v>16</v>
      </c>
      <c r="E200" s="526">
        <v>9</v>
      </c>
      <c r="F200" s="413">
        <v>25</v>
      </c>
      <c r="G200" s="413">
        <v>0</v>
      </c>
      <c r="H200" s="413">
        <v>0</v>
      </c>
      <c r="I200" s="413">
        <v>0</v>
      </c>
      <c r="J200" s="413">
        <f t="shared" si="67"/>
        <v>16</v>
      </c>
      <c r="K200" s="413">
        <f t="shared" si="67"/>
        <v>9</v>
      </c>
      <c r="L200" s="413">
        <f t="shared" ref="L200:L214" si="68">SUM(J200:K200)</f>
        <v>25</v>
      </c>
      <c r="M200" s="42"/>
      <c r="N200" s="98" t="s">
        <v>1564</v>
      </c>
      <c r="O200" s="2717"/>
    </row>
    <row r="201" spans="1:19" ht="24" customHeight="1">
      <c r="A201" s="2805"/>
      <c r="B201" s="545" t="s">
        <v>1589</v>
      </c>
      <c r="C201" s="672"/>
      <c r="D201" s="526">
        <v>29</v>
      </c>
      <c r="E201" s="526">
        <v>4</v>
      </c>
      <c r="F201" s="413">
        <v>33</v>
      </c>
      <c r="G201" s="413">
        <v>0</v>
      </c>
      <c r="H201" s="413">
        <v>0</v>
      </c>
      <c r="I201" s="413">
        <v>0</v>
      </c>
      <c r="J201" s="413">
        <f t="shared" si="67"/>
        <v>29</v>
      </c>
      <c r="K201" s="413">
        <f t="shared" si="67"/>
        <v>4</v>
      </c>
      <c r="L201" s="413">
        <f t="shared" si="68"/>
        <v>33</v>
      </c>
      <c r="M201" s="42"/>
      <c r="N201" s="425" t="s">
        <v>1580</v>
      </c>
      <c r="O201" s="2717"/>
    </row>
    <row r="202" spans="1:19" ht="32.25" customHeight="1">
      <c r="A202" s="2805"/>
      <c r="B202" s="670" t="s">
        <v>1549</v>
      </c>
      <c r="C202" s="413"/>
      <c r="D202" s="413">
        <v>32</v>
      </c>
      <c r="E202" s="413">
        <v>5</v>
      </c>
      <c r="F202" s="413">
        <v>37</v>
      </c>
      <c r="G202" s="413">
        <v>0</v>
      </c>
      <c r="H202" s="413">
        <v>0</v>
      </c>
      <c r="I202" s="413">
        <v>0</v>
      </c>
      <c r="J202" s="413">
        <f t="shared" si="67"/>
        <v>32</v>
      </c>
      <c r="K202" s="413">
        <f t="shared" si="67"/>
        <v>5</v>
      </c>
      <c r="L202" s="413">
        <f t="shared" si="68"/>
        <v>37</v>
      </c>
      <c r="M202" s="72"/>
      <c r="N202" s="377" t="s">
        <v>1550</v>
      </c>
      <c r="O202" s="2718"/>
    </row>
    <row r="203" spans="1:19" ht="24" customHeight="1">
      <c r="A203" s="2825" t="s">
        <v>219</v>
      </c>
      <c r="B203" s="2825"/>
      <c r="C203" s="413"/>
      <c r="D203" s="413">
        <f>SUM(D199:D202)</f>
        <v>147</v>
      </c>
      <c r="E203" s="2665">
        <f t="shared" ref="E203:L203" si="69">SUM(E199:E202)</f>
        <v>55</v>
      </c>
      <c r="F203" s="2665">
        <f t="shared" si="69"/>
        <v>202</v>
      </c>
      <c r="G203" s="2665">
        <f t="shared" si="69"/>
        <v>0</v>
      </c>
      <c r="H203" s="2665">
        <f t="shared" si="69"/>
        <v>0</v>
      </c>
      <c r="I203" s="2665">
        <f t="shared" si="69"/>
        <v>0</v>
      </c>
      <c r="J203" s="2665">
        <f t="shared" si="69"/>
        <v>147</v>
      </c>
      <c r="K203" s="2665">
        <f t="shared" si="69"/>
        <v>55</v>
      </c>
      <c r="L203" s="2665">
        <f t="shared" si="69"/>
        <v>202</v>
      </c>
      <c r="M203" s="413"/>
      <c r="N203" s="3006" t="s">
        <v>2342</v>
      </c>
      <c r="O203" s="3006"/>
    </row>
    <row r="204" spans="1:19" ht="21.75" customHeight="1">
      <c r="A204" s="2815" t="s">
        <v>1498</v>
      </c>
      <c r="B204" s="413" t="s">
        <v>68</v>
      </c>
      <c r="C204" s="413"/>
      <c r="D204" s="413">
        <v>32</v>
      </c>
      <c r="E204" s="413">
        <v>39</v>
      </c>
      <c r="F204" s="413">
        <v>71</v>
      </c>
      <c r="G204" s="413">
        <v>0</v>
      </c>
      <c r="H204" s="413">
        <v>0</v>
      </c>
      <c r="I204" s="413">
        <v>0</v>
      </c>
      <c r="J204" s="413">
        <f>SUM(G204,D204)</f>
        <v>32</v>
      </c>
      <c r="K204" s="413">
        <f>SUM(H204,E204)</f>
        <v>39</v>
      </c>
      <c r="L204" s="413">
        <f t="shared" si="68"/>
        <v>71</v>
      </c>
      <c r="M204" s="72"/>
      <c r="N204" s="384" t="s">
        <v>496</v>
      </c>
      <c r="O204" s="2720" t="s">
        <v>1499</v>
      </c>
    </row>
    <row r="205" spans="1:19" ht="27" customHeight="1">
      <c r="A205" s="2816"/>
      <c r="B205" s="413" t="s">
        <v>93</v>
      </c>
      <c r="C205" s="413"/>
      <c r="D205" s="413">
        <v>2</v>
      </c>
      <c r="E205" s="413">
        <v>0</v>
      </c>
      <c r="F205" s="413">
        <v>2</v>
      </c>
      <c r="G205" s="413">
        <v>0</v>
      </c>
      <c r="H205" s="413">
        <v>0</v>
      </c>
      <c r="I205" s="413">
        <v>0</v>
      </c>
      <c r="J205" s="413">
        <f>SUM(G205,D205)</f>
        <v>2</v>
      </c>
      <c r="K205" s="413">
        <f>SUM(H205,E205)</f>
        <v>0</v>
      </c>
      <c r="L205" s="413">
        <f t="shared" si="68"/>
        <v>2</v>
      </c>
      <c r="M205" s="72"/>
      <c r="N205" s="384" t="s">
        <v>1187</v>
      </c>
      <c r="O205" s="2718"/>
    </row>
    <row r="206" spans="1:19" ht="21.75" customHeight="1">
      <c r="A206" s="2825" t="s">
        <v>219</v>
      </c>
      <c r="B206" s="2825"/>
      <c r="C206" s="413"/>
      <c r="D206" s="413">
        <f>SUM(D204:D205)</f>
        <v>34</v>
      </c>
      <c r="E206" s="2665">
        <f t="shared" ref="E206:L206" si="70">SUM(E204:E205)</f>
        <v>39</v>
      </c>
      <c r="F206" s="2665">
        <f t="shared" si="70"/>
        <v>73</v>
      </c>
      <c r="G206" s="2665">
        <f t="shared" si="70"/>
        <v>0</v>
      </c>
      <c r="H206" s="2665">
        <f t="shared" si="70"/>
        <v>0</v>
      </c>
      <c r="I206" s="2665">
        <f t="shared" si="70"/>
        <v>0</v>
      </c>
      <c r="J206" s="2665">
        <f t="shared" si="70"/>
        <v>34</v>
      </c>
      <c r="K206" s="2665">
        <f t="shared" si="70"/>
        <v>39</v>
      </c>
      <c r="L206" s="2665">
        <f t="shared" si="70"/>
        <v>73</v>
      </c>
      <c r="M206" s="72"/>
      <c r="N206" s="3006" t="s">
        <v>2342</v>
      </c>
      <c r="O206" s="3342"/>
    </row>
    <row r="207" spans="1:19" ht="21.75" customHeight="1">
      <c r="A207" s="2703" t="s">
        <v>1500</v>
      </c>
      <c r="B207" s="413" t="s">
        <v>68</v>
      </c>
      <c r="C207" s="413"/>
      <c r="D207" s="413">
        <v>36</v>
      </c>
      <c r="E207" s="413">
        <v>18</v>
      </c>
      <c r="F207" s="413">
        <v>54</v>
      </c>
      <c r="G207" s="413">
        <v>0</v>
      </c>
      <c r="H207" s="413">
        <v>0</v>
      </c>
      <c r="I207" s="413">
        <v>0</v>
      </c>
      <c r="J207" s="413">
        <f t="shared" ref="J207:K210" si="71">SUM(G207,D207)</f>
        <v>36</v>
      </c>
      <c r="K207" s="413">
        <f t="shared" si="71"/>
        <v>18</v>
      </c>
      <c r="L207" s="413">
        <f t="shared" si="68"/>
        <v>54</v>
      </c>
      <c r="M207" s="72"/>
      <c r="N207" s="384" t="s">
        <v>496</v>
      </c>
      <c r="O207" s="2720" t="s">
        <v>1501</v>
      </c>
    </row>
    <row r="208" spans="1:19" ht="28.5" customHeight="1">
      <c r="A208" s="2704"/>
      <c r="B208" s="413" t="s">
        <v>1592</v>
      </c>
      <c r="C208" s="413"/>
      <c r="D208" s="413">
        <v>11</v>
      </c>
      <c r="E208" s="413">
        <v>7</v>
      </c>
      <c r="F208" s="413">
        <v>18</v>
      </c>
      <c r="G208" s="413">
        <v>0</v>
      </c>
      <c r="H208" s="413">
        <v>0</v>
      </c>
      <c r="I208" s="413">
        <v>0</v>
      </c>
      <c r="J208" s="413">
        <f t="shared" si="71"/>
        <v>11</v>
      </c>
      <c r="K208" s="413">
        <f t="shared" si="71"/>
        <v>7</v>
      </c>
      <c r="L208" s="413">
        <f t="shared" si="68"/>
        <v>18</v>
      </c>
      <c r="M208" s="686"/>
      <c r="N208" s="382" t="s">
        <v>1593</v>
      </c>
      <c r="O208" s="2717"/>
      <c r="S208" s="691"/>
    </row>
    <row r="209" spans="1:15" ht="34.5" customHeight="1">
      <c r="A209" s="2704"/>
      <c r="B209" s="2804" t="s">
        <v>1589</v>
      </c>
      <c r="C209" s="2627" t="s">
        <v>1051</v>
      </c>
      <c r="D209" s="413">
        <v>45</v>
      </c>
      <c r="E209" s="413">
        <v>28</v>
      </c>
      <c r="F209" s="413">
        <v>73</v>
      </c>
      <c r="G209" s="413">
        <v>0</v>
      </c>
      <c r="H209" s="413">
        <v>0</v>
      </c>
      <c r="I209" s="413">
        <v>0</v>
      </c>
      <c r="J209" s="413">
        <f t="shared" si="71"/>
        <v>45</v>
      </c>
      <c r="K209" s="413">
        <f t="shared" si="71"/>
        <v>28</v>
      </c>
      <c r="L209" s="413">
        <f t="shared" si="68"/>
        <v>73</v>
      </c>
      <c r="M209" s="1221" t="s">
        <v>1569</v>
      </c>
      <c r="N209" s="2720" t="s">
        <v>1580</v>
      </c>
      <c r="O209" s="2717"/>
    </row>
    <row r="210" spans="1:15" ht="42" customHeight="1">
      <c r="A210" s="2704"/>
      <c r="B210" s="2806"/>
      <c r="C210" s="418" t="s">
        <v>1584</v>
      </c>
      <c r="D210" s="416">
        <v>30</v>
      </c>
      <c r="E210" s="416">
        <v>9</v>
      </c>
      <c r="F210" s="413">
        <v>39</v>
      </c>
      <c r="G210" s="413">
        <v>0</v>
      </c>
      <c r="H210" s="413">
        <v>0</v>
      </c>
      <c r="I210" s="413">
        <v>0</v>
      </c>
      <c r="J210" s="413">
        <f t="shared" si="71"/>
        <v>30</v>
      </c>
      <c r="K210" s="413">
        <f t="shared" si="71"/>
        <v>9</v>
      </c>
      <c r="L210" s="413">
        <f t="shared" si="68"/>
        <v>39</v>
      </c>
      <c r="M210" s="1300" t="s">
        <v>1744</v>
      </c>
      <c r="N210" s="2718"/>
      <c r="O210" s="2717"/>
    </row>
    <row r="211" spans="1:15" ht="28.5" customHeight="1">
      <c r="A211" s="2704"/>
      <c r="B211" s="2836" t="s">
        <v>1808</v>
      </c>
      <c r="C211" s="2825"/>
      <c r="D211" s="416">
        <f>SUM(D209:D210)</f>
        <v>75</v>
      </c>
      <c r="E211" s="416">
        <f t="shared" ref="E211:L211" si="72">SUM(E209:E210)</f>
        <v>37</v>
      </c>
      <c r="F211" s="416">
        <f t="shared" si="72"/>
        <v>112</v>
      </c>
      <c r="G211" s="416">
        <f t="shared" si="72"/>
        <v>0</v>
      </c>
      <c r="H211" s="416">
        <f t="shared" si="72"/>
        <v>0</v>
      </c>
      <c r="I211" s="416">
        <f t="shared" si="72"/>
        <v>0</v>
      </c>
      <c r="J211" s="416">
        <f t="shared" si="72"/>
        <v>75</v>
      </c>
      <c r="K211" s="416">
        <f t="shared" si="72"/>
        <v>37</v>
      </c>
      <c r="L211" s="416">
        <f t="shared" si="72"/>
        <v>112</v>
      </c>
      <c r="M211" s="3355" t="s">
        <v>2349</v>
      </c>
      <c r="N211" s="3356"/>
      <c r="O211" s="2717"/>
    </row>
    <row r="212" spans="1:15" ht="34.5" customHeight="1">
      <c r="A212" s="2704"/>
      <c r="B212" s="611" t="s">
        <v>87</v>
      </c>
      <c r="C212" s="413"/>
      <c r="D212" s="413">
        <v>65</v>
      </c>
      <c r="E212" s="413">
        <v>35</v>
      </c>
      <c r="F212" s="413">
        <v>100</v>
      </c>
      <c r="G212" s="413">
        <v>0</v>
      </c>
      <c r="H212" s="413">
        <v>0</v>
      </c>
      <c r="I212" s="413">
        <v>0</v>
      </c>
      <c r="J212" s="413">
        <f t="shared" ref="J212:K214" si="73">SUM(G212,D212)</f>
        <v>65</v>
      </c>
      <c r="K212" s="413">
        <f t="shared" si="73"/>
        <v>35</v>
      </c>
      <c r="L212" s="413">
        <f t="shared" si="68"/>
        <v>100</v>
      </c>
      <c r="M212" s="692"/>
      <c r="N212" s="612" t="s">
        <v>676</v>
      </c>
      <c r="O212" s="2717"/>
    </row>
    <row r="213" spans="1:15" ht="23.25" customHeight="1">
      <c r="A213" s="2704"/>
      <c r="B213" s="611" t="s">
        <v>40</v>
      </c>
      <c r="C213" s="669"/>
      <c r="D213" s="413">
        <v>77</v>
      </c>
      <c r="E213" s="413">
        <v>6</v>
      </c>
      <c r="F213" s="413">
        <v>83</v>
      </c>
      <c r="G213" s="413">
        <v>0</v>
      </c>
      <c r="H213" s="413">
        <v>0</v>
      </c>
      <c r="I213" s="413">
        <v>0</v>
      </c>
      <c r="J213" s="413">
        <f t="shared" si="73"/>
        <v>77</v>
      </c>
      <c r="K213" s="413">
        <f t="shared" si="73"/>
        <v>6</v>
      </c>
      <c r="L213" s="413">
        <f t="shared" si="68"/>
        <v>83</v>
      </c>
      <c r="M213" s="72"/>
      <c r="N213" s="693" t="s">
        <v>1597</v>
      </c>
      <c r="O213" s="2717"/>
    </row>
    <row r="214" spans="1:15" ht="29.25" customHeight="1">
      <c r="A214" s="2704"/>
      <c r="B214" s="2471" t="s">
        <v>101</v>
      </c>
      <c r="C214" s="2471"/>
      <c r="D214" s="2471">
        <v>22</v>
      </c>
      <c r="E214" s="2471">
        <v>34</v>
      </c>
      <c r="F214" s="2455">
        <v>56</v>
      </c>
      <c r="G214" s="2455">
        <v>0</v>
      </c>
      <c r="H214" s="2455">
        <v>0</v>
      </c>
      <c r="I214" s="2455">
        <v>0</v>
      </c>
      <c r="J214" s="2455">
        <f t="shared" si="73"/>
        <v>22</v>
      </c>
      <c r="K214" s="2455">
        <f t="shared" si="73"/>
        <v>34</v>
      </c>
      <c r="L214" s="2455">
        <f t="shared" si="68"/>
        <v>56</v>
      </c>
      <c r="M214" s="222"/>
      <c r="N214" s="749" t="s">
        <v>1545</v>
      </c>
      <c r="O214" s="2717"/>
    </row>
    <row r="215" spans="1:15" ht="30" customHeight="1" thickBot="1">
      <c r="A215" s="3135" t="s">
        <v>219</v>
      </c>
      <c r="B215" s="3135"/>
      <c r="C215" s="1466"/>
      <c r="D215" s="1466">
        <f>SUM(D212:D214,D211,D208,D207)</f>
        <v>286</v>
      </c>
      <c r="E215" s="2672">
        <f t="shared" ref="E215:L215" si="74">SUM(E212:E214,E211,E208,E207)</f>
        <v>137</v>
      </c>
      <c r="F215" s="2672">
        <f t="shared" si="74"/>
        <v>423</v>
      </c>
      <c r="G215" s="2672">
        <f t="shared" si="74"/>
        <v>0</v>
      </c>
      <c r="H215" s="2672">
        <f t="shared" si="74"/>
        <v>0</v>
      </c>
      <c r="I215" s="2672">
        <f t="shared" si="74"/>
        <v>0</v>
      </c>
      <c r="J215" s="2672">
        <f t="shared" si="74"/>
        <v>286</v>
      </c>
      <c r="K215" s="2672">
        <f t="shared" si="74"/>
        <v>137</v>
      </c>
      <c r="L215" s="2672">
        <f t="shared" si="74"/>
        <v>423</v>
      </c>
      <c r="M215" s="181"/>
      <c r="N215" s="3170" t="s">
        <v>2342</v>
      </c>
      <c r="O215" s="3170"/>
    </row>
    <row r="216" spans="1:15" ht="21.75" customHeight="1" thickTop="1">
      <c r="A216" s="423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222"/>
      <c r="N216" s="562"/>
      <c r="O216" s="562"/>
    </row>
    <row r="217" spans="1:15" ht="21.75" customHeight="1" thickBot="1">
      <c r="A217" s="2267" t="s">
        <v>2316</v>
      </c>
      <c r="B217" s="2271"/>
      <c r="C217" s="2271"/>
      <c r="D217" s="2271"/>
      <c r="E217" s="2271"/>
      <c r="F217" s="2271"/>
      <c r="G217" s="2271"/>
      <c r="H217" s="2271"/>
      <c r="I217" s="2271"/>
      <c r="J217" s="2271"/>
      <c r="K217" s="2271"/>
      <c r="L217" s="2271"/>
      <c r="O217" s="476" t="s">
        <v>2315</v>
      </c>
    </row>
    <row r="218" spans="1:15" ht="21.75" customHeight="1" thickTop="1">
      <c r="A218" s="2695" t="s">
        <v>53</v>
      </c>
      <c r="B218" s="2695" t="s">
        <v>54</v>
      </c>
      <c r="C218" s="2695" t="s">
        <v>55</v>
      </c>
      <c r="D218" s="2695" t="s">
        <v>45</v>
      </c>
      <c r="E218" s="2695"/>
      <c r="F218" s="2695"/>
      <c r="G218" s="2695" t="s">
        <v>46</v>
      </c>
      <c r="H218" s="2695"/>
      <c r="I218" s="2695"/>
      <c r="J218" s="2695" t="s">
        <v>905</v>
      </c>
      <c r="K218" s="2695"/>
      <c r="L218" s="2695"/>
      <c r="M218" s="2696" t="s">
        <v>503</v>
      </c>
      <c r="N218" s="2696" t="s">
        <v>509</v>
      </c>
      <c r="O218" s="2696" t="s">
        <v>502</v>
      </c>
    </row>
    <row r="219" spans="1:15" ht="21.75" customHeight="1">
      <c r="A219" s="2690"/>
      <c r="B219" s="2690"/>
      <c r="C219" s="2690"/>
      <c r="D219" s="2690" t="s">
        <v>1673</v>
      </c>
      <c r="E219" s="2690"/>
      <c r="F219" s="2690"/>
      <c r="G219" s="2690" t="s">
        <v>463</v>
      </c>
      <c r="H219" s="2690"/>
      <c r="I219" s="2690"/>
      <c r="J219" s="2690" t="s">
        <v>464</v>
      </c>
      <c r="K219" s="2690"/>
      <c r="L219" s="2690"/>
      <c r="M219" s="2697"/>
      <c r="N219" s="2697"/>
      <c r="O219" s="2697"/>
    </row>
    <row r="220" spans="1:15" ht="21.75" customHeight="1">
      <c r="A220" s="2690"/>
      <c r="B220" s="2690"/>
      <c r="C220" s="2690"/>
      <c r="D220" s="1325" t="s">
        <v>931</v>
      </c>
      <c r="E220" s="1325" t="s">
        <v>1126</v>
      </c>
      <c r="F220" s="1325" t="s">
        <v>954</v>
      </c>
      <c r="G220" s="1325" t="s">
        <v>931</v>
      </c>
      <c r="H220" s="1325" t="s">
        <v>1126</v>
      </c>
      <c r="I220" s="1325" t="s">
        <v>954</v>
      </c>
      <c r="J220" s="1325" t="s">
        <v>931</v>
      </c>
      <c r="K220" s="1325" t="s">
        <v>1126</v>
      </c>
      <c r="L220" s="1325" t="s">
        <v>954</v>
      </c>
      <c r="M220" s="2697"/>
      <c r="N220" s="2697"/>
      <c r="O220" s="2697"/>
    </row>
    <row r="221" spans="1:15" ht="21.75" customHeight="1" thickBot="1">
      <c r="A221" s="2707"/>
      <c r="B221" s="2707"/>
      <c r="C221" s="2707"/>
      <c r="D221" s="415" t="s">
        <v>934</v>
      </c>
      <c r="E221" s="415" t="s">
        <v>935</v>
      </c>
      <c r="F221" s="415" t="s">
        <v>936</v>
      </c>
      <c r="G221" s="415" t="s">
        <v>934</v>
      </c>
      <c r="H221" s="415" t="s">
        <v>935</v>
      </c>
      <c r="I221" s="415" t="s">
        <v>936</v>
      </c>
      <c r="J221" s="415" t="s">
        <v>934</v>
      </c>
      <c r="K221" s="415" t="s">
        <v>935</v>
      </c>
      <c r="L221" s="415" t="s">
        <v>936</v>
      </c>
      <c r="M221" s="2698"/>
      <c r="N221" s="2698"/>
      <c r="O221" s="2698"/>
    </row>
    <row r="222" spans="1:15" ht="33" customHeight="1">
      <c r="A222" s="3604" t="s">
        <v>1598</v>
      </c>
      <c r="B222" s="690" t="s">
        <v>1137</v>
      </c>
      <c r="C222" s="525"/>
      <c r="D222" s="40">
        <v>15</v>
      </c>
      <c r="E222" s="40">
        <v>11</v>
      </c>
      <c r="F222" s="40">
        <v>26</v>
      </c>
      <c r="G222" s="40">
        <v>0</v>
      </c>
      <c r="H222" s="40">
        <v>0</v>
      </c>
      <c r="I222" s="40">
        <v>0</v>
      </c>
      <c r="J222" s="40">
        <f t="shared" ref="J222:K224" si="75">SUM(G222,D222)</f>
        <v>15</v>
      </c>
      <c r="K222" s="40">
        <f t="shared" si="75"/>
        <v>11</v>
      </c>
      <c r="L222" s="40">
        <f>SUM(J222:K222)</f>
        <v>26</v>
      </c>
      <c r="M222" s="217"/>
      <c r="N222" s="375" t="s">
        <v>1580</v>
      </c>
      <c r="O222" s="2716" t="s">
        <v>1503</v>
      </c>
    </row>
    <row r="223" spans="1:15" ht="41.25" customHeight="1">
      <c r="A223" s="3605"/>
      <c r="B223" s="465" t="s">
        <v>226</v>
      </c>
      <c r="C223" s="413"/>
      <c r="D223" s="465">
        <v>21</v>
      </c>
      <c r="E223" s="465">
        <v>8</v>
      </c>
      <c r="F223" s="403">
        <v>29</v>
      </c>
      <c r="G223" s="403">
        <v>0</v>
      </c>
      <c r="H223" s="403">
        <v>0</v>
      </c>
      <c r="I223" s="403">
        <v>0</v>
      </c>
      <c r="J223" s="403">
        <f t="shared" si="75"/>
        <v>21</v>
      </c>
      <c r="K223" s="403">
        <f t="shared" si="75"/>
        <v>8</v>
      </c>
      <c r="L223" s="403">
        <f t="shared" ref="L223:L235" si="76">SUM(J223:K223)</f>
        <v>29</v>
      </c>
      <c r="M223" s="72"/>
      <c r="N223" s="673" t="s">
        <v>887</v>
      </c>
      <c r="O223" s="2717"/>
    </row>
    <row r="224" spans="1:15" ht="33.75" customHeight="1">
      <c r="A224" s="3605"/>
      <c r="B224" s="3606" t="s">
        <v>1599</v>
      </c>
      <c r="C224" s="3607"/>
      <c r="D224" s="403">
        <v>35</v>
      </c>
      <c r="E224" s="403">
        <v>20</v>
      </c>
      <c r="F224" s="403">
        <v>55</v>
      </c>
      <c r="G224" s="403">
        <v>0</v>
      </c>
      <c r="H224" s="403">
        <v>0</v>
      </c>
      <c r="I224" s="403">
        <v>0</v>
      </c>
      <c r="J224" s="403">
        <f t="shared" si="75"/>
        <v>35</v>
      </c>
      <c r="K224" s="403">
        <f t="shared" si="75"/>
        <v>20</v>
      </c>
      <c r="L224" s="403">
        <f t="shared" si="76"/>
        <v>55</v>
      </c>
      <c r="M224" s="42"/>
      <c r="N224" s="1126" t="s">
        <v>1745</v>
      </c>
      <c r="O224" s="2717"/>
    </row>
    <row r="225" spans="1:15" ht="30.75" customHeight="1">
      <c r="A225" s="2825" t="s">
        <v>219</v>
      </c>
      <c r="B225" s="2825"/>
      <c r="C225" s="2825"/>
      <c r="D225" s="465">
        <f>SUM(D222:D224)</f>
        <v>71</v>
      </c>
      <c r="E225" s="2666">
        <f t="shared" ref="E225:L225" si="77">SUM(E222:E224)</f>
        <v>39</v>
      </c>
      <c r="F225" s="2666">
        <f t="shared" si="77"/>
        <v>110</v>
      </c>
      <c r="G225" s="2666">
        <f t="shared" si="77"/>
        <v>0</v>
      </c>
      <c r="H225" s="2666">
        <f t="shared" si="77"/>
        <v>0</v>
      </c>
      <c r="I225" s="2666">
        <f t="shared" si="77"/>
        <v>0</v>
      </c>
      <c r="J225" s="2666">
        <f t="shared" si="77"/>
        <v>71</v>
      </c>
      <c r="K225" s="2666">
        <f t="shared" si="77"/>
        <v>39</v>
      </c>
      <c r="L225" s="2666">
        <f t="shared" si="77"/>
        <v>110</v>
      </c>
      <c r="M225" s="2719" t="s">
        <v>2342</v>
      </c>
      <c r="N225" s="2719"/>
      <c r="O225" s="2719"/>
    </row>
    <row r="226" spans="1:15" ht="29.25" customHeight="1">
      <c r="A226" s="2724" t="s">
        <v>1504</v>
      </c>
      <c r="B226" s="465" t="s">
        <v>68</v>
      </c>
      <c r="C226" s="413"/>
      <c r="D226" s="465">
        <v>23</v>
      </c>
      <c r="E226" s="465">
        <v>17</v>
      </c>
      <c r="F226" s="403">
        <v>40</v>
      </c>
      <c r="G226" s="465">
        <v>0</v>
      </c>
      <c r="H226" s="465">
        <v>0</v>
      </c>
      <c r="I226" s="403">
        <v>0</v>
      </c>
      <c r="J226" s="465">
        <f t="shared" ref="J226:K228" si="78">SUM(G226,D226)</f>
        <v>23</v>
      </c>
      <c r="K226" s="465">
        <f t="shared" si="78"/>
        <v>17</v>
      </c>
      <c r="L226" s="403">
        <f t="shared" si="76"/>
        <v>40</v>
      </c>
      <c r="M226" s="72"/>
      <c r="N226" s="384" t="s">
        <v>496</v>
      </c>
      <c r="O226" s="2720" t="s">
        <v>1505</v>
      </c>
    </row>
    <row r="227" spans="1:15" ht="34.5" customHeight="1">
      <c r="A227" s="2724"/>
      <c r="B227" s="694" t="s">
        <v>1594</v>
      </c>
      <c r="C227" s="413"/>
      <c r="D227" s="465">
        <v>20</v>
      </c>
      <c r="E227" s="465">
        <v>15</v>
      </c>
      <c r="F227" s="403">
        <v>35</v>
      </c>
      <c r="G227" s="465">
        <v>0</v>
      </c>
      <c r="H227" s="465">
        <v>0</v>
      </c>
      <c r="I227" s="403">
        <v>0</v>
      </c>
      <c r="J227" s="465">
        <f t="shared" si="78"/>
        <v>20</v>
      </c>
      <c r="K227" s="465">
        <f t="shared" si="78"/>
        <v>15</v>
      </c>
      <c r="L227" s="403">
        <f t="shared" si="76"/>
        <v>35</v>
      </c>
      <c r="M227" s="686"/>
      <c r="N227" s="689" t="s">
        <v>1178</v>
      </c>
      <c r="O227" s="2717"/>
    </row>
    <row r="228" spans="1:15" ht="32.25" customHeight="1">
      <c r="A228" s="2724"/>
      <c r="B228" s="542" t="s">
        <v>1589</v>
      </c>
      <c r="C228" s="413"/>
      <c r="D228" s="465">
        <v>4</v>
      </c>
      <c r="E228" s="465">
        <v>2</v>
      </c>
      <c r="F228" s="403">
        <v>6</v>
      </c>
      <c r="G228" s="465">
        <v>0</v>
      </c>
      <c r="H228" s="465">
        <v>0</v>
      </c>
      <c r="I228" s="403">
        <v>0</v>
      </c>
      <c r="J228" s="465">
        <f t="shared" si="78"/>
        <v>4</v>
      </c>
      <c r="K228" s="465">
        <f t="shared" si="78"/>
        <v>2</v>
      </c>
      <c r="L228" s="403">
        <f t="shared" si="76"/>
        <v>6</v>
      </c>
      <c r="M228" s="413"/>
      <c r="N228" s="414" t="s">
        <v>1580</v>
      </c>
      <c r="O228" s="2718"/>
    </row>
    <row r="229" spans="1:15" ht="29.25" customHeight="1">
      <c r="A229" s="2825" t="s">
        <v>219</v>
      </c>
      <c r="B229" s="2825"/>
      <c r="C229" s="2825"/>
      <c r="D229" s="465">
        <f>SUM(D226:D228)</f>
        <v>47</v>
      </c>
      <c r="E229" s="465">
        <f>SUM(E226:E228)</f>
        <v>34</v>
      </c>
      <c r="F229" s="403">
        <f t="shared" ref="F229" si="79">SUM(D229:E229)</f>
        <v>81</v>
      </c>
      <c r="G229" s="465">
        <v>0</v>
      </c>
      <c r="H229" s="465">
        <v>0</v>
      </c>
      <c r="I229" s="403">
        <v>0</v>
      </c>
      <c r="J229" s="465">
        <f>SUM(J226:J228)</f>
        <v>47</v>
      </c>
      <c r="K229" s="465">
        <f>SUM(K226:K228)</f>
        <v>34</v>
      </c>
      <c r="L229" s="403">
        <f t="shared" si="76"/>
        <v>81</v>
      </c>
      <c r="M229" s="2719" t="s">
        <v>2342</v>
      </c>
      <c r="N229" s="2719"/>
      <c r="O229" s="2719"/>
    </row>
    <row r="230" spans="1:15" ht="28.5" customHeight="1">
      <c r="A230" s="2703" t="s">
        <v>1506</v>
      </c>
      <c r="B230" s="526" t="s">
        <v>1589</v>
      </c>
      <c r="C230" s="413"/>
      <c r="D230" s="465">
        <v>72</v>
      </c>
      <c r="E230" s="465">
        <v>20</v>
      </c>
      <c r="F230" s="403">
        <v>92</v>
      </c>
      <c r="G230" s="465">
        <v>0</v>
      </c>
      <c r="H230" s="465">
        <v>0</v>
      </c>
      <c r="I230" s="403">
        <v>0</v>
      </c>
      <c r="J230" s="465">
        <f t="shared" ref="J230:K235" si="80">SUM(G230,D230)</f>
        <v>72</v>
      </c>
      <c r="K230" s="465">
        <f t="shared" si="80"/>
        <v>20</v>
      </c>
      <c r="L230" s="403">
        <f t="shared" si="76"/>
        <v>92</v>
      </c>
      <c r="M230" s="413"/>
      <c r="N230" s="414" t="s">
        <v>1580</v>
      </c>
      <c r="O230" s="2720" t="s">
        <v>1507</v>
      </c>
    </row>
    <row r="231" spans="1:15" ht="35.25" customHeight="1">
      <c r="A231" s="2704"/>
      <c r="B231" s="413" t="s">
        <v>1563</v>
      </c>
      <c r="C231" s="413"/>
      <c r="D231" s="465">
        <v>20</v>
      </c>
      <c r="E231" s="465">
        <v>0</v>
      </c>
      <c r="F231" s="403">
        <v>20</v>
      </c>
      <c r="G231" s="465">
        <v>0</v>
      </c>
      <c r="H231" s="465">
        <v>0</v>
      </c>
      <c r="I231" s="403">
        <v>0</v>
      </c>
      <c r="J231" s="465">
        <f t="shared" si="80"/>
        <v>20</v>
      </c>
      <c r="K231" s="465">
        <f t="shared" si="80"/>
        <v>0</v>
      </c>
      <c r="L231" s="403">
        <f t="shared" si="76"/>
        <v>20</v>
      </c>
      <c r="M231" s="695"/>
      <c r="N231" s="389" t="s">
        <v>1379</v>
      </c>
      <c r="O231" s="2717"/>
    </row>
    <row r="232" spans="1:15" ht="28.5" customHeight="1">
      <c r="A232" s="2704"/>
      <c r="B232" s="413" t="s">
        <v>386</v>
      </c>
      <c r="C232" s="413"/>
      <c r="D232" s="465">
        <v>181</v>
      </c>
      <c r="E232" s="465">
        <v>75</v>
      </c>
      <c r="F232" s="403">
        <v>256</v>
      </c>
      <c r="G232" s="465">
        <v>0</v>
      </c>
      <c r="H232" s="465">
        <v>0</v>
      </c>
      <c r="I232" s="403">
        <v>0</v>
      </c>
      <c r="J232" s="465">
        <f t="shared" si="80"/>
        <v>181</v>
      </c>
      <c r="K232" s="465">
        <f t="shared" si="80"/>
        <v>75</v>
      </c>
      <c r="L232" s="403">
        <f t="shared" si="76"/>
        <v>256</v>
      </c>
      <c r="M232" s="669"/>
      <c r="N232" s="384" t="s">
        <v>698</v>
      </c>
      <c r="O232" s="2717"/>
    </row>
    <row r="233" spans="1:15" ht="28.5" customHeight="1">
      <c r="A233" s="2704"/>
      <c r="B233" s="413" t="s">
        <v>68</v>
      </c>
      <c r="C233" s="413"/>
      <c r="D233" s="465">
        <v>122</v>
      </c>
      <c r="E233" s="465">
        <v>41</v>
      </c>
      <c r="F233" s="403">
        <v>163</v>
      </c>
      <c r="G233" s="465">
        <v>0</v>
      </c>
      <c r="H233" s="465">
        <v>0</v>
      </c>
      <c r="I233" s="403">
        <v>0</v>
      </c>
      <c r="J233" s="465">
        <f t="shared" si="80"/>
        <v>122</v>
      </c>
      <c r="K233" s="465">
        <f t="shared" si="80"/>
        <v>41</v>
      </c>
      <c r="L233" s="403">
        <f t="shared" si="76"/>
        <v>163</v>
      </c>
      <c r="M233" s="72"/>
      <c r="N233" s="384" t="s">
        <v>496</v>
      </c>
      <c r="O233" s="2717"/>
    </row>
    <row r="234" spans="1:15" ht="33" customHeight="1">
      <c r="A234" s="2704"/>
      <c r="B234" s="413" t="s">
        <v>87</v>
      </c>
      <c r="C234" s="413"/>
      <c r="D234" s="465">
        <v>57</v>
      </c>
      <c r="E234" s="465">
        <v>27</v>
      </c>
      <c r="F234" s="403">
        <v>84</v>
      </c>
      <c r="G234" s="465">
        <v>0</v>
      </c>
      <c r="H234" s="465">
        <v>0</v>
      </c>
      <c r="I234" s="403">
        <v>0</v>
      </c>
      <c r="J234" s="465">
        <f t="shared" si="80"/>
        <v>57</v>
      </c>
      <c r="K234" s="465">
        <f t="shared" si="80"/>
        <v>27</v>
      </c>
      <c r="L234" s="403">
        <f t="shared" si="76"/>
        <v>84</v>
      </c>
      <c r="M234" s="692"/>
      <c r="N234" s="377" t="s">
        <v>676</v>
      </c>
      <c r="O234" s="2717"/>
    </row>
    <row r="235" spans="1:15" ht="28.5" customHeight="1">
      <c r="A235" s="2704"/>
      <c r="B235" s="2455" t="s">
        <v>1549</v>
      </c>
      <c r="C235" s="2455"/>
      <c r="D235" s="2452">
        <v>109</v>
      </c>
      <c r="E235" s="2452">
        <v>16</v>
      </c>
      <c r="F235" s="2465">
        <v>125</v>
      </c>
      <c r="G235" s="2452">
        <v>0</v>
      </c>
      <c r="H235" s="2452">
        <v>0</v>
      </c>
      <c r="I235" s="2465">
        <v>0</v>
      </c>
      <c r="J235" s="2452">
        <f t="shared" si="80"/>
        <v>109</v>
      </c>
      <c r="K235" s="2452">
        <f t="shared" si="80"/>
        <v>16</v>
      </c>
      <c r="L235" s="2465">
        <f t="shared" si="76"/>
        <v>125</v>
      </c>
      <c r="M235" s="677"/>
      <c r="N235" s="389" t="s">
        <v>1550</v>
      </c>
      <c r="O235" s="2717"/>
    </row>
    <row r="236" spans="1:15" ht="31.5" customHeight="1" thickBot="1">
      <c r="A236" s="3135" t="s">
        <v>219</v>
      </c>
      <c r="B236" s="3135"/>
      <c r="C236" s="3135"/>
      <c r="D236" s="665">
        <f>SUM(D230:D235)</f>
        <v>561</v>
      </c>
      <c r="E236" s="665">
        <f t="shared" ref="E236:L236" si="81">SUM(E230:E235)</f>
        <v>179</v>
      </c>
      <c r="F236" s="665">
        <f t="shared" si="81"/>
        <v>740</v>
      </c>
      <c r="G236" s="665">
        <f t="shared" si="81"/>
        <v>0</v>
      </c>
      <c r="H236" s="665">
        <f t="shared" si="81"/>
        <v>0</v>
      </c>
      <c r="I236" s="665">
        <f t="shared" si="81"/>
        <v>0</v>
      </c>
      <c r="J236" s="665">
        <f t="shared" si="81"/>
        <v>561</v>
      </c>
      <c r="K236" s="665">
        <f t="shared" si="81"/>
        <v>179</v>
      </c>
      <c r="L236" s="665">
        <f t="shared" si="81"/>
        <v>740</v>
      </c>
      <c r="M236" s="2713" t="s">
        <v>2342</v>
      </c>
      <c r="N236" s="2713"/>
      <c r="O236" s="2713"/>
    </row>
    <row r="237" spans="1:15" ht="29.25" customHeight="1" thickTop="1" thickBot="1">
      <c r="A237" s="2267" t="s">
        <v>2316</v>
      </c>
      <c r="B237" s="2271"/>
      <c r="C237" s="2271"/>
      <c r="D237" s="2271"/>
      <c r="E237" s="2271"/>
      <c r="F237" s="2271"/>
      <c r="G237" s="2271"/>
      <c r="H237" s="2271"/>
      <c r="I237" s="2271"/>
      <c r="J237" s="2271"/>
      <c r="K237" s="2271"/>
      <c r="L237" s="2271"/>
      <c r="O237" s="476" t="s">
        <v>2315</v>
      </c>
    </row>
    <row r="238" spans="1:15" ht="15" customHeight="1" thickTop="1">
      <c r="A238" s="2695" t="s">
        <v>53</v>
      </c>
      <c r="B238" s="2695" t="s">
        <v>54</v>
      </c>
      <c r="C238" s="2695" t="s">
        <v>55</v>
      </c>
      <c r="D238" s="2695" t="s">
        <v>45</v>
      </c>
      <c r="E238" s="2695"/>
      <c r="F238" s="2695"/>
      <c r="G238" s="2695" t="s">
        <v>46</v>
      </c>
      <c r="H238" s="2695"/>
      <c r="I238" s="2695"/>
      <c r="J238" s="2695" t="s">
        <v>47</v>
      </c>
      <c r="K238" s="2695"/>
      <c r="L238" s="2695"/>
      <c r="M238" s="2696" t="s">
        <v>503</v>
      </c>
      <c r="N238" s="2696" t="s">
        <v>509</v>
      </c>
      <c r="O238" s="2696" t="s">
        <v>502</v>
      </c>
    </row>
    <row r="239" spans="1:15" ht="15" customHeight="1">
      <c r="A239" s="2690"/>
      <c r="B239" s="2690" t="s">
        <v>54</v>
      </c>
      <c r="C239" s="2690"/>
      <c r="D239" s="2690" t="s">
        <v>1673</v>
      </c>
      <c r="E239" s="2690"/>
      <c r="F239" s="2690"/>
      <c r="G239" s="2690" t="s">
        <v>463</v>
      </c>
      <c r="H239" s="2690"/>
      <c r="I239" s="2690"/>
      <c r="J239" s="2690" t="s">
        <v>464</v>
      </c>
      <c r="K239" s="2690"/>
      <c r="L239" s="2690"/>
      <c r="M239" s="2697"/>
      <c r="N239" s="2697"/>
      <c r="O239" s="2697"/>
    </row>
    <row r="240" spans="1:15" ht="15" customHeight="1">
      <c r="A240" s="2690"/>
      <c r="B240" s="2690"/>
      <c r="C240" s="2690"/>
      <c r="D240" s="1325" t="s">
        <v>931</v>
      </c>
      <c r="E240" s="1325" t="s">
        <v>1126</v>
      </c>
      <c r="F240" s="1325" t="s">
        <v>954</v>
      </c>
      <c r="G240" s="1325" t="s">
        <v>931</v>
      </c>
      <c r="H240" s="1325" t="s">
        <v>1126</v>
      </c>
      <c r="I240" s="1325" t="s">
        <v>954</v>
      </c>
      <c r="J240" s="1325" t="s">
        <v>931</v>
      </c>
      <c r="K240" s="1325" t="s">
        <v>1126</v>
      </c>
      <c r="L240" s="1325" t="s">
        <v>954</v>
      </c>
      <c r="M240" s="2697"/>
      <c r="N240" s="2697"/>
      <c r="O240" s="2697"/>
    </row>
    <row r="241" spans="1:15" ht="15" customHeight="1" thickBot="1">
      <c r="A241" s="2707"/>
      <c r="B241" s="2707"/>
      <c r="C241" s="2707"/>
      <c r="D241" s="415" t="s">
        <v>934</v>
      </c>
      <c r="E241" s="415" t="s">
        <v>935</v>
      </c>
      <c r="F241" s="415" t="s">
        <v>936</v>
      </c>
      <c r="G241" s="415" t="s">
        <v>934</v>
      </c>
      <c r="H241" s="415" t="s">
        <v>935</v>
      </c>
      <c r="I241" s="415" t="s">
        <v>936</v>
      </c>
      <c r="J241" s="415" t="s">
        <v>934</v>
      </c>
      <c r="K241" s="415" t="s">
        <v>935</v>
      </c>
      <c r="L241" s="415" t="s">
        <v>936</v>
      </c>
      <c r="M241" s="2698"/>
      <c r="N241" s="2698"/>
      <c r="O241" s="2698"/>
    </row>
    <row r="242" spans="1:15" ht="21.75" customHeight="1">
      <c r="A242" s="428" t="s">
        <v>1600</v>
      </c>
      <c r="B242" s="696"/>
      <c r="C242" s="428"/>
      <c r="D242" s="2854"/>
      <c r="E242" s="2854"/>
      <c r="F242" s="2854"/>
      <c r="G242" s="2854"/>
      <c r="H242" s="2854"/>
      <c r="I242" s="2854"/>
      <c r="J242" s="2854"/>
      <c r="K242" s="2854"/>
      <c r="L242" s="2854"/>
      <c r="M242" s="630"/>
      <c r="N242" s="2986" t="s">
        <v>1509</v>
      </c>
      <c r="O242" s="2986"/>
    </row>
    <row r="243" spans="1:15" ht="23.25" customHeight="1">
      <c r="A243" s="413" t="s">
        <v>68</v>
      </c>
      <c r="B243" s="413" t="s">
        <v>70</v>
      </c>
      <c r="C243" s="413"/>
      <c r="D243" s="413">
        <v>97</v>
      </c>
      <c r="E243" s="413">
        <v>32</v>
      </c>
      <c r="F243" s="413">
        <v>129</v>
      </c>
      <c r="G243" s="413">
        <v>0</v>
      </c>
      <c r="H243" s="413">
        <v>0</v>
      </c>
      <c r="I243" s="413">
        <v>0</v>
      </c>
      <c r="J243" s="413">
        <f t="shared" ref="J243:K245" si="82">SUM(G243,D243)</f>
        <v>97</v>
      </c>
      <c r="K243" s="413">
        <f t="shared" si="82"/>
        <v>32</v>
      </c>
      <c r="L243" s="413">
        <f>SUM(J243:K243)</f>
        <v>129</v>
      </c>
      <c r="M243" s="72"/>
      <c r="N243" s="384" t="s">
        <v>506</v>
      </c>
      <c r="O243" s="384" t="s">
        <v>496</v>
      </c>
    </row>
    <row r="244" spans="1:15" ht="22.5" customHeight="1">
      <c r="A244" s="2804" t="s">
        <v>65</v>
      </c>
      <c r="B244" s="611" t="s">
        <v>93</v>
      </c>
      <c r="C244" s="413"/>
      <c r="D244" s="413">
        <v>14</v>
      </c>
      <c r="E244" s="413">
        <v>10</v>
      </c>
      <c r="F244" s="413">
        <v>24</v>
      </c>
      <c r="G244" s="413">
        <v>0</v>
      </c>
      <c r="H244" s="413">
        <v>0</v>
      </c>
      <c r="I244" s="413">
        <v>0</v>
      </c>
      <c r="J244" s="413">
        <f t="shared" si="82"/>
        <v>14</v>
      </c>
      <c r="K244" s="413">
        <f t="shared" si="82"/>
        <v>10</v>
      </c>
      <c r="L244" s="413">
        <f t="shared" ref="L244:L259" si="83">SUM(J244:K244)</f>
        <v>24</v>
      </c>
      <c r="M244" s="72"/>
      <c r="N244" s="384" t="s">
        <v>1187</v>
      </c>
      <c r="O244" s="2702" t="s">
        <v>1168</v>
      </c>
    </row>
    <row r="245" spans="1:15" ht="27" customHeight="1">
      <c r="A245" s="2806"/>
      <c r="B245" s="611" t="s">
        <v>101</v>
      </c>
      <c r="C245" s="413"/>
      <c r="D245" s="413">
        <v>7</v>
      </c>
      <c r="E245" s="413">
        <v>15</v>
      </c>
      <c r="F245" s="413">
        <v>22</v>
      </c>
      <c r="G245" s="413">
        <v>0</v>
      </c>
      <c r="H245" s="413">
        <v>0</v>
      </c>
      <c r="I245" s="413">
        <v>0</v>
      </c>
      <c r="J245" s="413">
        <f t="shared" si="82"/>
        <v>7</v>
      </c>
      <c r="K245" s="413">
        <f t="shared" si="82"/>
        <v>15</v>
      </c>
      <c r="L245" s="413">
        <f t="shared" si="83"/>
        <v>22</v>
      </c>
      <c r="M245" s="72"/>
      <c r="N245" s="390" t="s">
        <v>1545</v>
      </c>
      <c r="O245" s="2701"/>
    </row>
    <row r="246" spans="1:15" ht="18.75" customHeight="1">
      <c r="A246" s="2825" t="s">
        <v>225</v>
      </c>
      <c r="B246" s="2825"/>
      <c r="C246" s="2825"/>
      <c r="D246" s="413">
        <f t="shared" ref="D246:L246" si="84">SUM(D244:D245)</f>
        <v>21</v>
      </c>
      <c r="E246" s="413">
        <f t="shared" si="84"/>
        <v>25</v>
      </c>
      <c r="F246" s="413">
        <f t="shared" si="84"/>
        <v>46</v>
      </c>
      <c r="G246" s="413">
        <f t="shared" si="84"/>
        <v>0</v>
      </c>
      <c r="H246" s="413">
        <f t="shared" si="84"/>
        <v>0</v>
      </c>
      <c r="I246" s="413">
        <f t="shared" si="84"/>
        <v>0</v>
      </c>
      <c r="J246" s="413">
        <f t="shared" si="84"/>
        <v>21</v>
      </c>
      <c r="K246" s="413">
        <f t="shared" si="84"/>
        <v>25</v>
      </c>
      <c r="L246" s="413">
        <f t="shared" si="84"/>
        <v>46</v>
      </c>
      <c r="M246" s="2719" t="s">
        <v>2342</v>
      </c>
      <c r="N246" s="2719"/>
      <c r="O246" s="2719"/>
    </row>
    <row r="247" spans="1:15" ht="31.5" customHeight="1">
      <c r="A247" s="2804" t="s">
        <v>1601</v>
      </c>
      <c r="B247" s="383" t="s">
        <v>258</v>
      </c>
      <c r="C247" s="413"/>
      <c r="D247" s="413">
        <v>12</v>
      </c>
      <c r="E247" s="413">
        <v>4</v>
      </c>
      <c r="F247" s="413">
        <v>16</v>
      </c>
      <c r="G247" s="413">
        <v>0</v>
      </c>
      <c r="H247" s="413">
        <v>0</v>
      </c>
      <c r="I247" s="413">
        <v>0</v>
      </c>
      <c r="J247" s="413">
        <f t="shared" ref="J247:K249" si="85">SUM(G247,D247)</f>
        <v>12</v>
      </c>
      <c r="K247" s="413">
        <f t="shared" si="85"/>
        <v>4</v>
      </c>
      <c r="L247" s="413">
        <f t="shared" si="83"/>
        <v>16</v>
      </c>
      <c r="M247" s="669"/>
      <c r="N247" s="697" t="s">
        <v>1196</v>
      </c>
      <c r="O247" s="2702" t="s">
        <v>1602</v>
      </c>
    </row>
    <row r="248" spans="1:15" ht="31.5" customHeight="1">
      <c r="A248" s="2805"/>
      <c r="B248" s="383" t="s">
        <v>1179</v>
      </c>
      <c r="C248" s="413"/>
      <c r="D248" s="413">
        <v>21</v>
      </c>
      <c r="E248" s="413">
        <v>32</v>
      </c>
      <c r="F248" s="413">
        <v>53</v>
      </c>
      <c r="G248" s="413">
        <v>0</v>
      </c>
      <c r="H248" s="413">
        <v>0</v>
      </c>
      <c r="I248" s="413">
        <v>0</v>
      </c>
      <c r="J248" s="413">
        <f t="shared" si="85"/>
        <v>21</v>
      </c>
      <c r="K248" s="413">
        <f t="shared" si="85"/>
        <v>32</v>
      </c>
      <c r="L248" s="413">
        <f t="shared" si="83"/>
        <v>53</v>
      </c>
      <c r="M248" s="669"/>
      <c r="N248" s="377" t="s">
        <v>1603</v>
      </c>
      <c r="O248" s="2700"/>
    </row>
    <row r="249" spans="1:15" ht="24" customHeight="1">
      <c r="A249" s="2806"/>
      <c r="B249" s="413" t="s">
        <v>1604</v>
      </c>
      <c r="C249" s="413"/>
      <c r="D249" s="413">
        <v>29</v>
      </c>
      <c r="E249" s="413">
        <v>0</v>
      </c>
      <c r="F249" s="413">
        <v>29</v>
      </c>
      <c r="G249" s="413">
        <v>0</v>
      </c>
      <c r="H249" s="413">
        <v>0</v>
      </c>
      <c r="I249" s="413">
        <v>0</v>
      </c>
      <c r="J249" s="413">
        <f t="shared" si="85"/>
        <v>29</v>
      </c>
      <c r="K249" s="413">
        <f t="shared" si="85"/>
        <v>0</v>
      </c>
      <c r="L249" s="413">
        <f t="shared" si="83"/>
        <v>29</v>
      </c>
      <c r="M249" s="669"/>
      <c r="N249" s="384" t="s">
        <v>1605</v>
      </c>
      <c r="O249" s="2701"/>
    </row>
    <row r="250" spans="1:15" ht="18.75" customHeight="1">
      <c r="A250" s="2825" t="s">
        <v>225</v>
      </c>
      <c r="B250" s="2825"/>
      <c r="C250" s="2825"/>
      <c r="D250" s="426">
        <f>SUM(D247:D249)</f>
        <v>62</v>
      </c>
      <c r="E250" s="426">
        <f t="shared" ref="E250:L250" si="86">SUM(E247:E249)</f>
        <v>36</v>
      </c>
      <c r="F250" s="426">
        <f t="shared" si="86"/>
        <v>98</v>
      </c>
      <c r="G250" s="426">
        <f t="shared" si="86"/>
        <v>0</v>
      </c>
      <c r="H250" s="426">
        <f t="shared" si="86"/>
        <v>0</v>
      </c>
      <c r="I250" s="426">
        <f t="shared" si="86"/>
        <v>0</v>
      </c>
      <c r="J250" s="426">
        <f t="shared" si="86"/>
        <v>62</v>
      </c>
      <c r="K250" s="426">
        <f t="shared" si="86"/>
        <v>36</v>
      </c>
      <c r="L250" s="426">
        <f t="shared" si="86"/>
        <v>98</v>
      </c>
      <c r="M250" s="2719" t="s">
        <v>2342</v>
      </c>
      <c r="N250" s="2719"/>
      <c r="O250" s="2719"/>
    </row>
    <row r="251" spans="1:15" ht="24.75" customHeight="1">
      <c r="A251" s="3128" t="s">
        <v>1606</v>
      </c>
      <c r="B251" s="3128"/>
      <c r="C251" s="413"/>
      <c r="D251" s="413">
        <f>SUM(D250,D246,D243)</f>
        <v>180</v>
      </c>
      <c r="E251" s="2665">
        <f t="shared" ref="E251:L251" si="87">SUM(E250,E246,E243)</f>
        <v>93</v>
      </c>
      <c r="F251" s="2665">
        <f t="shared" si="87"/>
        <v>273</v>
      </c>
      <c r="G251" s="2665">
        <f t="shared" si="87"/>
        <v>0</v>
      </c>
      <c r="H251" s="2665">
        <f t="shared" si="87"/>
        <v>0</v>
      </c>
      <c r="I251" s="2665">
        <f t="shared" si="87"/>
        <v>0</v>
      </c>
      <c r="J251" s="2665">
        <f t="shared" si="87"/>
        <v>180</v>
      </c>
      <c r="K251" s="2665">
        <f t="shared" si="87"/>
        <v>93</v>
      </c>
      <c r="L251" s="2665">
        <f t="shared" si="87"/>
        <v>273</v>
      </c>
      <c r="M251" s="2981" t="s">
        <v>1607</v>
      </c>
      <c r="N251" s="2981"/>
      <c r="O251" s="2981"/>
    </row>
    <row r="252" spans="1:15" ht="21" customHeight="1">
      <c r="A252" s="413" t="s">
        <v>1608</v>
      </c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  <c r="L252" s="413"/>
      <c r="M252" s="686"/>
      <c r="N252" s="382"/>
      <c r="O252" s="382" t="s">
        <v>1511</v>
      </c>
    </row>
    <row r="253" spans="1:15" ht="21" customHeight="1">
      <c r="A253" s="2858" t="s">
        <v>65</v>
      </c>
      <c r="B253" s="611" t="s">
        <v>100</v>
      </c>
      <c r="C253" s="413"/>
      <c r="D253" s="413">
        <v>17</v>
      </c>
      <c r="E253" s="413">
        <v>75</v>
      </c>
      <c r="F253" s="413">
        <v>92</v>
      </c>
      <c r="G253" s="413">
        <v>0</v>
      </c>
      <c r="H253" s="413">
        <v>0</v>
      </c>
      <c r="I253" s="413">
        <v>0</v>
      </c>
      <c r="J253" s="413">
        <f t="shared" ref="J253:K256" si="88">SUM(G253,D253)</f>
        <v>17</v>
      </c>
      <c r="K253" s="413">
        <f t="shared" si="88"/>
        <v>75</v>
      </c>
      <c r="L253" s="413">
        <f t="shared" si="83"/>
        <v>92</v>
      </c>
      <c r="M253" s="686"/>
      <c r="N253" s="582" t="s">
        <v>1175</v>
      </c>
      <c r="O253" s="2989" t="s">
        <v>1168</v>
      </c>
    </row>
    <row r="254" spans="1:15" ht="21.75" customHeight="1">
      <c r="A254" s="2859"/>
      <c r="B254" s="611" t="s">
        <v>101</v>
      </c>
      <c r="C254" s="413"/>
      <c r="D254" s="413">
        <v>29</v>
      </c>
      <c r="E254" s="413">
        <v>52</v>
      </c>
      <c r="F254" s="413">
        <v>81</v>
      </c>
      <c r="G254" s="413">
        <v>0</v>
      </c>
      <c r="H254" s="413">
        <v>0</v>
      </c>
      <c r="I254" s="413">
        <v>0</v>
      </c>
      <c r="J254" s="413">
        <f t="shared" si="88"/>
        <v>29</v>
      </c>
      <c r="K254" s="413">
        <f t="shared" si="88"/>
        <v>52</v>
      </c>
      <c r="L254" s="413">
        <f t="shared" si="83"/>
        <v>81</v>
      </c>
      <c r="M254" s="686"/>
      <c r="N254" s="582" t="s">
        <v>1176</v>
      </c>
      <c r="O254" s="3602"/>
    </row>
    <row r="255" spans="1:15" ht="24" customHeight="1">
      <c r="A255" s="2859"/>
      <c r="B255" s="611" t="s">
        <v>1169</v>
      </c>
      <c r="C255" s="413"/>
      <c r="D255" s="413">
        <v>197</v>
      </c>
      <c r="E255" s="413">
        <v>51</v>
      </c>
      <c r="F255" s="413">
        <v>248</v>
      </c>
      <c r="G255" s="413">
        <v>0</v>
      </c>
      <c r="H255" s="413">
        <v>0</v>
      </c>
      <c r="I255" s="413">
        <v>0</v>
      </c>
      <c r="J255" s="413">
        <f t="shared" si="88"/>
        <v>197</v>
      </c>
      <c r="K255" s="413">
        <f t="shared" si="88"/>
        <v>51</v>
      </c>
      <c r="L255" s="413">
        <f t="shared" si="83"/>
        <v>248</v>
      </c>
      <c r="M255" s="669"/>
      <c r="N255" s="698" t="s">
        <v>494</v>
      </c>
      <c r="O255" s="3602"/>
    </row>
    <row r="256" spans="1:15" ht="19.5" customHeight="1">
      <c r="A256" s="2859"/>
      <c r="B256" s="683" t="s">
        <v>88</v>
      </c>
      <c r="C256" s="416"/>
      <c r="D256" s="416">
        <v>26</v>
      </c>
      <c r="E256" s="416">
        <v>55</v>
      </c>
      <c r="F256" s="413">
        <v>81</v>
      </c>
      <c r="G256" s="416">
        <v>0</v>
      </c>
      <c r="H256" s="416">
        <v>0</v>
      </c>
      <c r="I256" s="413">
        <v>0</v>
      </c>
      <c r="J256" s="416">
        <f t="shared" si="88"/>
        <v>26</v>
      </c>
      <c r="K256" s="416">
        <f t="shared" si="88"/>
        <v>55</v>
      </c>
      <c r="L256" s="413">
        <f t="shared" si="83"/>
        <v>81</v>
      </c>
      <c r="M256" s="677"/>
      <c r="N256" s="681" t="s">
        <v>538</v>
      </c>
      <c r="O256" s="3602"/>
    </row>
    <row r="257" spans="1:15" ht="20.25" customHeight="1">
      <c r="A257" s="2825" t="s">
        <v>225</v>
      </c>
      <c r="B257" s="2825"/>
      <c r="C257" s="2825"/>
      <c r="D257" s="413">
        <f>SUM(D253:D256)</f>
        <v>269</v>
      </c>
      <c r="E257" s="413">
        <f>SUM(E253:E256)</f>
        <v>233</v>
      </c>
      <c r="F257" s="413">
        <f t="shared" ref="F257" si="89">SUM(D257:E257)</f>
        <v>502</v>
      </c>
      <c r="G257" s="413">
        <v>0</v>
      </c>
      <c r="H257" s="413">
        <v>0</v>
      </c>
      <c r="I257" s="413">
        <v>0</v>
      </c>
      <c r="J257" s="413">
        <f>SUM(J253:J256)</f>
        <v>269</v>
      </c>
      <c r="K257" s="413">
        <f>SUM(K253:K256)</f>
        <v>233</v>
      </c>
      <c r="L257" s="413">
        <f t="shared" si="83"/>
        <v>502</v>
      </c>
      <c r="M257" s="2719" t="s">
        <v>2342</v>
      </c>
      <c r="N257" s="2719"/>
      <c r="O257" s="2719"/>
    </row>
    <row r="258" spans="1:15" ht="21.75" customHeight="1">
      <c r="A258" s="413" t="s">
        <v>68</v>
      </c>
      <c r="B258" s="611" t="s">
        <v>68</v>
      </c>
      <c r="C258" s="413"/>
      <c r="D258" s="413">
        <v>228</v>
      </c>
      <c r="E258" s="413">
        <v>120</v>
      </c>
      <c r="F258" s="413">
        <v>348</v>
      </c>
      <c r="G258" s="413">
        <v>0</v>
      </c>
      <c r="H258" s="413">
        <v>0</v>
      </c>
      <c r="I258" s="413">
        <v>0</v>
      </c>
      <c r="J258" s="413">
        <f>SUM(G258,D258)</f>
        <v>228</v>
      </c>
      <c r="K258" s="413">
        <f>SUM(H258,E258)</f>
        <v>120</v>
      </c>
      <c r="L258" s="413">
        <f t="shared" si="83"/>
        <v>348</v>
      </c>
      <c r="M258" s="669"/>
      <c r="N258" s="384" t="s">
        <v>496</v>
      </c>
      <c r="O258" s="699" t="s">
        <v>496</v>
      </c>
    </row>
    <row r="259" spans="1:15" ht="41.25" customHeight="1">
      <c r="A259" s="2480" t="s">
        <v>1609</v>
      </c>
      <c r="B259" s="423" t="s">
        <v>70</v>
      </c>
      <c r="C259" s="423"/>
      <c r="D259" s="423">
        <v>35</v>
      </c>
      <c r="E259" s="423">
        <v>26</v>
      </c>
      <c r="F259" s="416">
        <v>61</v>
      </c>
      <c r="G259" s="423">
        <v>0</v>
      </c>
      <c r="H259" s="423">
        <v>0</v>
      </c>
      <c r="I259" s="416">
        <v>0</v>
      </c>
      <c r="J259" s="423">
        <f>SUM(G259,D259)</f>
        <v>35</v>
      </c>
      <c r="K259" s="423">
        <f>SUM(H259,E259)</f>
        <v>26</v>
      </c>
      <c r="L259" s="416">
        <f t="shared" si="83"/>
        <v>61</v>
      </c>
      <c r="M259" s="685"/>
      <c r="N259" s="393" t="s">
        <v>506</v>
      </c>
      <c r="O259" s="2615" t="s">
        <v>1610</v>
      </c>
    </row>
    <row r="260" spans="1:15" ht="26.25" customHeight="1" thickBot="1">
      <c r="A260" s="3532" t="s">
        <v>1611</v>
      </c>
      <c r="B260" s="3532"/>
      <c r="C260" s="1466"/>
      <c r="D260" s="1466">
        <f>SUM(D258:D259,D257)</f>
        <v>532</v>
      </c>
      <c r="E260" s="2672">
        <f t="shared" ref="E260:L260" si="90">SUM(E258:E259,E257)</f>
        <v>379</v>
      </c>
      <c r="F260" s="2672">
        <f t="shared" si="90"/>
        <v>911</v>
      </c>
      <c r="G260" s="2672">
        <f t="shared" si="90"/>
        <v>0</v>
      </c>
      <c r="H260" s="2672">
        <f t="shared" si="90"/>
        <v>0</v>
      </c>
      <c r="I260" s="2672">
        <f t="shared" si="90"/>
        <v>0</v>
      </c>
      <c r="J260" s="2672">
        <f t="shared" si="90"/>
        <v>532</v>
      </c>
      <c r="K260" s="2672">
        <f t="shared" si="90"/>
        <v>379</v>
      </c>
      <c r="L260" s="2672">
        <f t="shared" si="90"/>
        <v>911</v>
      </c>
      <c r="M260" s="3603" t="s">
        <v>1612</v>
      </c>
      <c r="N260" s="3603"/>
      <c r="O260" s="3603"/>
    </row>
    <row r="261" spans="1:15" ht="8.25" customHeight="1" thickTop="1">
      <c r="A261" s="2006"/>
      <c r="B261" s="2006"/>
      <c r="C261" s="2006"/>
      <c r="D261" s="2006"/>
      <c r="E261" s="2006"/>
      <c r="F261" s="2006"/>
      <c r="G261" s="2006"/>
      <c r="H261" s="2006"/>
      <c r="I261" s="2006"/>
      <c r="J261" s="2006"/>
      <c r="K261" s="2006"/>
      <c r="L261" s="2006"/>
      <c r="M261" s="982"/>
      <c r="N261" s="982"/>
      <c r="O261" s="982"/>
    </row>
    <row r="262" spans="1:15" ht="3" hidden="1" customHeight="1">
      <c r="A262" s="2004"/>
      <c r="B262" s="2004"/>
      <c r="C262" s="2004"/>
      <c r="D262" s="2004"/>
      <c r="E262" s="2004"/>
      <c r="F262" s="2004"/>
      <c r="G262" s="2004"/>
      <c r="H262" s="2004"/>
      <c r="I262" s="2004"/>
      <c r="J262" s="2004"/>
      <c r="K262" s="2004"/>
      <c r="L262" s="2004"/>
      <c r="M262" s="1027"/>
      <c r="N262" s="1027"/>
      <c r="O262" s="1027"/>
    </row>
    <row r="263" spans="1:15" ht="3" customHeight="1">
      <c r="A263" s="2471"/>
      <c r="B263" s="2471"/>
      <c r="C263" s="2471"/>
      <c r="D263" s="2471"/>
      <c r="E263" s="2471"/>
      <c r="F263" s="2471"/>
      <c r="G263" s="2471"/>
      <c r="H263" s="2471"/>
      <c r="I263" s="2471"/>
      <c r="J263" s="2471"/>
      <c r="K263" s="2471"/>
      <c r="L263" s="2471"/>
      <c r="M263" s="1027"/>
      <c r="N263" s="1027"/>
      <c r="O263" s="1027"/>
    </row>
    <row r="264" spans="1:15" ht="19.5" customHeight="1" thickBot="1">
      <c r="A264" s="2267" t="s">
        <v>2316</v>
      </c>
      <c r="B264" s="2271"/>
      <c r="C264" s="2271"/>
      <c r="D264" s="2271"/>
      <c r="E264" s="2271"/>
      <c r="F264" s="2271"/>
      <c r="G264" s="2271"/>
      <c r="H264" s="2271"/>
      <c r="I264" s="2271"/>
      <c r="J264" s="2271"/>
      <c r="K264" s="2271"/>
      <c r="L264" s="2271"/>
      <c r="O264" s="476" t="s">
        <v>2315</v>
      </c>
    </row>
    <row r="265" spans="1:15" ht="19.5" customHeight="1" thickTop="1">
      <c r="A265" s="2695" t="s">
        <v>53</v>
      </c>
      <c r="B265" s="2695" t="s">
        <v>54</v>
      </c>
      <c r="C265" s="2695" t="s">
        <v>55</v>
      </c>
      <c r="D265" s="2695" t="s">
        <v>45</v>
      </c>
      <c r="E265" s="2695"/>
      <c r="F265" s="2695"/>
      <c r="G265" s="2695" t="s">
        <v>46</v>
      </c>
      <c r="H265" s="2695"/>
      <c r="I265" s="2695"/>
      <c r="J265" s="2695" t="s">
        <v>47</v>
      </c>
      <c r="K265" s="2695"/>
      <c r="L265" s="2695"/>
      <c r="M265" s="2696" t="s">
        <v>503</v>
      </c>
      <c r="N265" s="2696" t="s">
        <v>509</v>
      </c>
      <c r="O265" s="2696" t="s">
        <v>502</v>
      </c>
    </row>
    <row r="266" spans="1:15" ht="19.5" customHeight="1">
      <c r="A266" s="2690"/>
      <c r="B266" s="2690" t="s">
        <v>54</v>
      </c>
      <c r="C266" s="2690"/>
      <c r="D266" s="2690" t="s">
        <v>1673</v>
      </c>
      <c r="E266" s="2690"/>
      <c r="F266" s="2690"/>
      <c r="G266" s="2690" t="s">
        <v>463</v>
      </c>
      <c r="H266" s="2690"/>
      <c r="I266" s="2690"/>
      <c r="J266" s="2690" t="s">
        <v>464</v>
      </c>
      <c r="K266" s="2690"/>
      <c r="L266" s="2690"/>
      <c r="M266" s="2697"/>
      <c r="N266" s="2697"/>
      <c r="O266" s="2697"/>
    </row>
    <row r="267" spans="1:15" ht="19.5" customHeight="1">
      <c r="A267" s="2690"/>
      <c r="B267" s="2690"/>
      <c r="C267" s="2690"/>
      <c r="D267" s="1325" t="s">
        <v>931</v>
      </c>
      <c r="E267" s="1325" t="s">
        <v>1126</v>
      </c>
      <c r="F267" s="1325" t="s">
        <v>954</v>
      </c>
      <c r="G267" s="1325" t="s">
        <v>931</v>
      </c>
      <c r="H267" s="1325" t="s">
        <v>1126</v>
      </c>
      <c r="I267" s="1325" t="s">
        <v>954</v>
      </c>
      <c r="J267" s="1325" t="s">
        <v>931</v>
      </c>
      <c r="K267" s="1325" t="s">
        <v>1126</v>
      </c>
      <c r="L267" s="1325" t="s">
        <v>954</v>
      </c>
      <c r="M267" s="2697"/>
      <c r="N267" s="2697"/>
      <c r="O267" s="2697"/>
    </row>
    <row r="268" spans="1:15" ht="19.5" customHeight="1" thickBot="1">
      <c r="A268" s="2707"/>
      <c r="B268" s="2707"/>
      <c r="C268" s="2707"/>
      <c r="D268" s="415" t="s">
        <v>934</v>
      </c>
      <c r="E268" s="415" t="s">
        <v>935</v>
      </c>
      <c r="F268" s="415" t="s">
        <v>936</v>
      </c>
      <c r="G268" s="415" t="s">
        <v>934</v>
      </c>
      <c r="H268" s="415" t="s">
        <v>935</v>
      </c>
      <c r="I268" s="415" t="s">
        <v>936</v>
      </c>
      <c r="J268" s="415" t="s">
        <v>934</v>
      </c>
      <c r="K268" s="415" t="s">
        <v>935</v>
      </c>
      <c r="L268" s="415" t="s">
        <v>936</v>
      </c>
      <c r="M268" s="2698"/>
      <c r="N268" s="2698"/>
      <c r="O268" s="2698"/>
    </row>
    <row r="269" spans="1:15" ht="24" customHeight="1">
      <c r="A269" s="3583" t="s">
        <v>2044</v>
      </c>
      <c r="B269" s="551" t="s">
        <v>2058</v>
      </c>
      <c r="C269" s="426"/>
      <c r="D269" s="426">
        <v>19</v>
      </c>
      <c r="E269" s="426">
        <v>22</v>
      </c>
      <c r="F269" s="426">
        <v>41</v>
      </c>
      <c r="G269" s="426">
        <v>0</v>
      </c>
      <c r="H269" s="426">
        <v>0</v>
      </c>
      <c r="I269" s="426">
        <v>0</v>
      </c>
      <c r="J269" s="426">
        <f>SUM(D269,G269)</f>
        <v>19</v>
      </c>
      <c r="K269" s="426">
        <f t="shared" ref="K269:L269" si="91">SUM(E269,H269)</f>
        <v>22</v>
      </c>
      <c r="L269" s="426">
        <f t="shared" si="91"/>
        <v>41</v>
      </c>
      <c r="M269" s="703"/>
      <c r="N269" s="2016" t="s">
        <v>480</v>
      </c>
      <c r="O269" s="2760" t="s">
        <v>2332</v>
      </c>
    </row>
    <row r="270" spans="1:15" ht="24" customHeight="1">
      <c r="A270" s="3578"/>
      <c r="B270" s="551" t="s">
        <v>2003</v>
      </c>
      <c r="C270" s="426"/>
      <c r="D270" s="426">
        <v>116</v>
      </c>
      <c r="E270" s="426">
        <v>82</v>
      </c>
      <c r="F270" s="1984">
        <v>198</v>
      </c>
      <c r="G270" s="1984">
        <v>0</v>
      </c>
      <c r="H270" s="1984">
        <v>0</v>
      </c>
      <c r="I270" s="1984">
        <v>0</v>
      </c>
      <c r="J270" s="426">
        <f t="shared" ref="J270:J272" si="92">SUM(D270,G270)</f>
        <v>116</v>
      </c>
      <c r="K270" s="426">
        <f t="shared" ref="K270:K272" si="93">SUM(E270,H270)</f>
        <v>82</v>
      </c>
      <c r="L270" s="426">
        <f t="shared" ref="L270:L272" si="94">SUM(F270,I270)</f>
        <v>198</v>
      </c>
      <c r="M270" s="700"/>
      <c r="N270" s="929" t="s">
        <v>698</v>
      </c>
      <c r="O270" s="2760"/>
    </row>
    <row r="271" spans="1:15" ht="24" customHeight="1">
      <c r="A271" s="3578"/>
      <c r="B271" s="1994" t="s">
        <v>2059</v>
      </c>
      <c r="C271" s="1984"/>
      <c r="D271" s="1984">
        <v>40</v>
      </c>
      <c r="E271" s="1984">
        <v>40</v>
      </c>
      <c r="F271" s="1984">
        <v>80</v>
      </c>
      <c r="G271" s="1984">
        <v>0</v>
      </c>
      <c r="H271" s="1984">
        <v>0</v>
      </c>
      <c r="I271" s="1984">
        <v>0</v>
      </c>
      <c r="J271" s="426">
        <f t="shared" si="92"/>
        <v>40</v>
      </c>
      <c r="K271" s="426">
        <f t="shared" si="93"/>
        <v>40</v>
      </c>
      <c r="L271" s="426">
        <f t="shared" si="94"/>
        <v>80</v>
      </c>
      <c r="M271" s="669"/>
      <c r="N271" s="1981" t="s">
        <v>1588</v>
      </c>
      <c r="O271" s="2760"/>
    </row>
    <row r="272" spans="1:15" ht="24" customHeight="1">
      <c r="A272" s="3579"/>
      <c r="B272" s="2189" t="s">
        <v>100</v>
      </c>
      <c r="C272" s="1984"/>
      <c r="D272" s="1984">
        <v>10</v>
      </c>
      <c r="E272" s="1984">
        <v>16</v>
      </c>
      <c r="F272" s="1984">
        <v>26</v>
      </c>
      <c r="G272" s="1984">
        <v>0</v>
      </c>
      <c r="H272" s="1984">
        <v>0</v>
      </c>
      <c r="I272" s="1984">
        <v>0</v>
      </c>
      <c r="J272" s="426">
        <f t="shared" si="92"/>
        <v>10</v>
      </c>
      <c r="K272" s="426">
        <f t="shared" si="93"/>
        <v>16</v>
      </c>
      <c r="L272" s="426">
        <f t="shared" si="94"/>
        <v>26</v>
      </c>
      <c r="M272" s="1984"/>
      <c r="N272" s="1999" t="s">
        <v>1175</v>
      </c>
      <c r="O272" s="2760"/>
    </row>
    <row r="273" spans="1:15" ht="24" customHeight="1">
      <c r="A273" s="2825" t="s">
        <v>219</v>
      </c>
      <c r="B273" s="2825"/>
      <c r="C273" s="2825"/>
      <c r="D273" s="1984">
        <f>SUM(D269:D272)</f>
        <v>185</v>
      </c>
      <c r="E273" s="2665">
        <f t="shared" ref="E273:L273" si="95">SUM(E269:E272)</f>
        <v>160</v>
      </c>
      <c r="F273" s="2665">
        <f t="shared" si="95"/>
        <v>345</v>
      </c>
      <c r="G273" s="2665">
        <f t="shared" si="95"/>
        <v>0</v>
      </c>
      <c r="H273" s="2665">
        <f t="shared" si="95"/>
        <v>0</v>
      </c>
      <c r="I273" s="2665">
        <f t="shared" si="95"/>
        <v>0</v>
      </c>
      <c r="J273" s="2665">
        <f t="shared" si="95"/>
        <v>185</v>
      </c>
      <c r="K273" s="2665">
        <f t="shared" si="95"/>
        <v>160</v>
      </c>
      <c r="L273" s="2665">
        <f t="shared" si="95"/>
        <v>345</v>
      </c>
      <c r="M273" s="2825" t="s">
        <v>2342</v>
      </c>
      <c r="N273" s="2825"/>
      <c r="O273" s="2825"/>
    </row>
    <row r="274" spans="1:15" ht="29.25" customHeight="1">
      <c r="A274" s="2804" t="s">
        <v>2048</v>
      </c>
      <c r="B274" s="1990" t="s">
        <v>1107</v>
      </c>
      <c r="C274" s="1990"/>
      <c r="D274" s="1984">
        <v>56</v>
      </c>
      <c r="E274" s="1984">
        <v>14</v>
      </c>
      <c r="F274" s="1984">
        <v>70</v>
      </c>
      <c r="G274" s="1984">
        <f t="shared" ref="G274:G275" si="96">SUM(G270:G273)</f>
        <v>0</v>
      </c>
      <c r="H274" s="1984">
        <f t="shared" ref="H274:H275" si="97">SUM(H270:H273)</f>
        <v>0</v>
      </c>
      <c r="I274" s="1984">
        <f t="shared" ref="I274:I275" si="98">SUM(I270:I273)</f>
        <v>0</v>
      </c>
      <c r="J274" s="1984">
        <f>SUM(D274,G274)</f>
        <v>56</v>
      </c>
      <c r="K274" s="1984">
        <f t="shared" ref="K274:L274" si="99">SUM(E274,H274)</f>
        <v>14</v>
      </c>
      <c r="L274" s="1984">
        <f t="shared" si="99"/>
        <v>70</v>
      </c>
      <c r="M274" s="1987"/>
      <c r="N274" s="1987" t="s">
        <v>496</v>
      </c>
      <c r="O274" s="3099" t="s">
        <v>2118</v>
      </c>
    </row>
    <row r="275" spans="1:15" ht="23.25" customHeight="1">
      <c r="A275" s="2806"/>
      <c r="B275" s="1990" t="s">
        <v>97</v>
      </c>
      <c r="C275" s="1990"/>
      <c r="D275" s="1984">
        <v>19</v>
      </c>
      <c r="E275" s="1984">
        <v>14</v>
      </c>
      <c r="F275" s="1984">
        <v>33</v>
      </c>
      <c r="G275" s="1984">
        <f t="shared" si="96"/>
        <v>0</v>
      </c>
      <c r="H275" s="1984">
        <f t="shared" si="97"/>
        <v>0</v>
      </c>
      <c r="I275" s="1984">
        <f t="shared" si="98"/>
        <v>0</v>
      </c>
      <c r="J275" s="1984">
        <f>SUM(D275,G275)</f>
        <v>19</v>
      </c>
      <c r="K275" s="1984">
        <f t="shared" ref="K275" si="100">SUM(E275,H275)</f>
        <v>14</v>
      </c>
      <c r="L275" s="1984">
        <f t="shared" ref="L275" si="101">SUM(F275,I275)</f>
        <v>33</v>
      </c>
      <c r="M275" s="1987"/>
      <c r="N275" s="726" t="s">
        <v>1620</v>
      </c>
      <c r="O275" s="3101"/>
    </row>
    <row r="276" spans="1:15" ht="17.25" customHeight="1">
      <c r="A276" s="2825" t="s">
        <v>219</v>
      </c>
      <c r="B276" s="2825"/>
      <c r="C276" s="2825"/>
      <c r="D276" s="1984">
        <f>SUM(D274:D275)</f>
        <v>75</v>
      </c>
      <c r="E276" s="2665">
        <f t="shared" ref="E276:L276" si="102">SUM(E274:E275)</f>
        <v>28</v>
      </c>
      <c r="F276" s="2665">
        <f t="shared" si="102"/>
        <v>103</v>
      </c>
      <c r="G276" s="2665">
        <f t="shared" si="102"/>
        <v>0</v>
      </c>
      <c r="H276" s="2665">
        <f t="shared" si="102"/>
        <v>0</v>
      </c>
      <c r="I276" s="2665">
        <f t="shared" si="102"/>
        <v>0</v>
      </c>
      <c r="J276" s="2665">
        <f t="shared" si="102"/>
        <v>75</v>
      </c>
      <c r="K276" s="2665">
        <f t="shared" si="102"/>
        <v>28</v>
      </c>
      <c r="L276" s="2665">
        <f t="shared" si="102"/>
        <v>103</v>
      </c>
      <c r="M276" s="2825" t="s">
        <v>2342</v>
      </c>
      <c r="N276" s="2825"/>
      <c r="O276" s="2825"/>
    </row>
    <row r="277" spans="1:15" ht="22.5" customHeight="1">
      <c r="A277" s="3594" t="s">
        <v>1512</v>
      </c>
      <c r="B277" s="551" t="s">
        <v>1613</v>
      </c>
      <c r="C277" s="426"/>
      <c r="D277" s="413">
        <v>39</v>
      </c>
      <c r="E277" s="413">
        <v>61</v>
      </c>
      <c r="F277" s="413">
        <v>100</v>
      </c>
      <c r="G277" s="413">
        <v>0</v>
      </c>
      <c r="H277" s="413">
        <v>0</v>
      </c>
      <c r="I277" s="413">
        <v>0</v>
      </c>
      <c r="J277" s="413">
        <f t="shared" ref="J277:K279" si="103">SUM(G277,D277)</f>
        <v>39</v>
      </c>
      <c r="K277" s="413">
        <f t="shared" si="103"/>
        <v>61</v>
      </c>
      <c r="L277" s="413">
        <f>SUM(J277:K277)</f>
        <v>100</v>
      </c>
      <c r="M277" s="669"/>
      <c r="N277" s="659" t="s">
        <v>698</v>
      </c>
      <c r="O277" s="3063" t="s">
        <v>1513</v>
      </c>
    </row>
    <row r="278" spans="1:15" ht="18" customHeight="1">
      <c r="A278" s="3595"/>
      <c r="B278" s="83" t="s">
        <v>1589</v>
      </c>
      <c r="C278" s="413"/>
      <c r="D278" s="413">
        <v>52</v>
      </c>
      <c r="E278" s="413">
        <v>15</v>
      </c>
      <c r="F278" s="413">
        <v>67</v>
      </c>
      <c r="G278" s="413">
        <v>0</v>
      </c>
      <c r="H278" s="413">
        <v>0</v>
      </c>
      <c r="I278" s="413">
        <v>0</v>
      </c>
      <c r="J278" s="413">
        <f t="shared" si="103"/>
        <v>52</v>
      </c>
      <c r="K278" s="413">
        <f t="shared" si="103"/>
        <v>15</v>
      </c>
      <c r="L278" s="413">
        <f t="shared" ref="L278:L286" si="104">SUM(J278:K278)</f>
        <v>67</v>
      </c>
      <c r="M278" s="413"/>
      <c r="N278" s="414" t="s">
        <v>1580</v>
      </c>
      <c r="O278" s="3597"/>
    </row>
    <row r="279" spans="1:15" ht="29.25" customHeight="1">
      <c r="A279" s="3596"/>
      <c r="B279" s="607" t="s">
        <v>84</v>
      </c>
      <c r="C279" s="416"/>
      <c r="D279" s="416">
        <v>6</v>
      </c>
      <c r="E279" s="416">
        <v>11</v>
      </c>
      <c r="F279" s="413">
        <v>17</v>
      </c>
      <c r="G279" s="416">
        <v>0</v>
      </c>
      <c r="H279" s="416">
        <v>0</v>
      </c>
      <c r="I279" s="413">
        <v>0</v>
      </c>
      <c r="J279" s="416">
        <f t="shared" si="103"/>
        <v>6</v>
      </c>
      <c r="K279" s="416">
        <f t="shared" si="103"/>
        <v>11</v>
      </c>
      <c r="L279" s="413">
        <f t="shared" si="104"/>
        <v>17</v>
      </c>
      <c r="M279" s="677"/>
      <c r="N279" s="389" t="s">
        <v>532</v>
      </c>
      <c r="O279" s="3598"/>
    </row>
    <row r="280" spans="1:15" ht="25.5" customHeight="1">
      <c r="A280" s="2825" t="s">
        <v>219</v>
      </c>
      <c r="B280" s="2825"/>
      <c r="C280" s="2825"/>
      <c r="D280" s="1984">
        <f>SUM(D277:D279)</f>
        <v>97</v>
      </c>
      <c r="E280" s="2665">
        <f t="shared" ref="E280:L280" si="105">SUM(E277:E279)</f>
        <v>87</v>
      </c>
      <c r="F280" s="2665">
        <f t="shared" si="105"/>
        <v>184</v>
      </c>
      <c r="G280" s="2665">
        <f t="shared" si="105"/>
        <v>0</v>
      </c>
      <c r="H280" s="2665">
        <f t="shared" si="105"/>
        <v>0</v>
      </c>
      <c r="I280" s="2665">
        <f t="shared" si="105"/>
        <v>0</v>
      </c>
      <c r="J280" s="2665">
        <f t="shared" si="105"/>
        <v>97</v>
      </c>
      <c r="K280" s="2665">
        <f t="shared" si="105"/>
        <v>87</v>
      </c>
      <c r="L280" s="2665">
        <f t="shared" si="105"/>
        <v>184</v>
      </c>
      <c r="M280" s="2719" t="s">
        <v>2342</v>
      </c>
      <c r="N280" s="2719"/>
      <c r="O280" s="2719"/>
    </row>
    <row r="281" spans="1:15" ht="21.75" customHeight="1">
      <c r="A281" s="3599" t="s">
        <v>1514</v>
      </c>
      <c r="B281" s="426" t="s">
        <v>68</v>
      </c>
      <c r="C281" s="426"/>
      <c r="D281" s="426">
        <v>83</v>
      </c>
      <c r="E281" s="426">
        <v>28</v>
      </c>
      <c r="F281" s="413">
        <v>111</v>
      </c>
      <c r="G281" s="426">
        <v>0</v>
      </c>
      <c r="H281" s="426">
        <v>0</v>
      </c>
      <c r="I281" s="413">
        <v>0</v>
      </c>
      <c r="J281" s="426">
        <f t="shared" ref="J281:K283" si="106">SUM(G281,D281)</f>
        <v>83</v>
      </c>
      <c r="K281" s="426">
        <f t="shared" si="106"/>
        <v>28</v>
      </c>
      <c r="L281" s="413">
        <f t="shared" si="104"/>
        <v>111</v>
      </c>
      <c r="M281" s="700"/>
      <c r="N281" s="376" t="s">
        <v>496</v>
      </c>
      <c r="O281" s="2790" t="s">
        <v>1515</v>
      </c>
    </row>
    <row r="282" spans="1:15" ht="29.25" customHeight="1">
      <c r="A282" s="3599"/>
      <c r="B282" s="416" t="s">
        <v>173</v>
      </c>
      <c r="C282" s="416"/>
      <c r="D282" s="416">
        <v>12</v>
      </c>
      <c r="E282" s="416">
        <v>5</v>
      </c>
      <c r="F282" s="413">
        <v>17</v>
      </c>
      <c r="G282" s="426">
        <v>0</v>
      </c>
      <c r="H282" s="426">
        <v>0</v>
      </c>
      <c r="I282" s="413">
        <v>0</v>
      </c>
      <c r="J282" s="426">
        <f t="shared" si="106"/>
        <v>12</v>
      </c>
      <c r="K282" s="426">
        <f t="shared" si="106"/>
        <v>5</v>
      </c>
      <c r="L282" s="413">
        <f t="shared" si="104"/>
        <v>17</v>
      </c>
      <c r="M282" s="677"/>
      <c r="N282" s="389" t="s">
        <v>1572</v>
      </c>
      <c r="O282" s="2760"/>
    </row>
    <row r="283" spans="1:15" ht="37.5" customHeight="1">
      <c r="A283" s="3599"/>
      <c r="B283" s="701" t="s">
        <v>1589</v>
      </c>
      <c r="C283" s="410" t="s">
        <v>1584</v>
      </c>
      <c r="D283" s="416">
        <v>39</v>
      </c>
      <c r="E283" s="416">
        <v>8</v>
      </c>
      <c r="F283" s="413">
        <v>47</v>
      </c>
      <c r="G283" s="426">
        <v>0</v>
      </c>
      <c r="H283" s="426">
        <v>0</v>
      </c>
      <c r="I283" s="413">
        <v>0</v>
      </c>
      <c r="J283" s="426">
        <f t="shared" si="106"/>
        <v>39</v>
      </c>
      <c r="K283" s="426">
        <f t="shared" si="106"/>
        <v>8</v>
      </c>
      <c r="L283" s="413">
        <f t="shared" si="104"/>
        <v>47</v>
      </c>
      <c r="M283" s="1108" t="s">
        <v>1744</v>
      </c>
      <c r="N283" s="702" t="s">
        <v>1580</v>
      </c>
      <c r="O283" s="2760"/>
    </row>
    <row r="284" spans="1:15" ht="15.75" customHeight="1">
      <c r="A284" s="2825" t="s">
        <v>219</v>
      </c>
      <c r="B284" s="2825"/>
      <c r="C284" s="2825"/>
      <c r="D284" s="413">
        <f>SUM(D281:D283)</f>
        <v>134</v>
      </c>
      <c r="E284" s="2665">
        <f t="shared" ref="E284:L284" si="107">SUM(E281:E283)</f>
        <v>41</v>
      </c>
      <c r="F284" s="2665">
        <f t="shared" si="107"/>
        <v>175</v>
      </c>
      <c r="G284" s="2665">
        <f t="shared" si="107"/>
        <v>0</v>
      </c>
      <c r="H284" s="2665">
        <f t="shared" si="107"/>
        <v>0</v>
      </c>
      <c r="I284" s="2665">
        <f t="shared" si="107"/>
        <v>0</v>
      </c>
      <c r="J284" s="2665">
        <f t="shared" si="107"/>
        <v>134</v>
      </c>
      <c r="K284" s="2665">
        <f t="shared" si="107"/>
        <v>41</v>
      </c>
      <c r="L284" s="2665">
        <f t="shared" si="107"/>
        <v>175</v>
      </c>
      <c r="M284" s="2719" t="s">
        <v>2342</v>
      </c>
      <c r="N284" s="2719"/>
      <c r="O284" s="2719"/>
    </row>
    <row r="285" spans="1:15" ht="29.25" customHeight="1">
      <c r="A285" s="3600" t="s">
        <v>1516</v>
      </c>
      <c r="B285" s="413" t="s">
        <v>1613</v>
      </c>
      <c r="C285" s="413"/>
      <c r="D285" s="413">
        <v>131</v>
      </c>
      <c r="E285" s="413">
        <v>67</v>
      </c>
      <c r="F285" s="413">
        <v>198</v>
      </c>
      <c r="G285" s="413">
        <v>0</v>
      </c>
      <c r="H285" s="413">
        <v>0</v>
      </c>
      <c r="I285" s="413">
        <v>0</v>
      </c>
      <c r="J285" s="413">
        <f t="shared" ref="J285:K287" si="108">SUM(G285,D285)</f>
        <v>131</v>
      </c>
      <c r="K285" s="413">
        <f t="shared" si="108"/>
        <v>67</v>
      </c>
      <c r="L285" s="413">
        <f t="shared" si="104"/>
        <v>198</v>
      </c>
      <c r="M285" s="669"/>
      <c r="N285" s="659" t="s">
        <v>698</v>
      </c>
      <c r="O285" s="2790" t="s">
        <v>1517</v>
      </c>
    </row>
    <row r="286" spans="1:15" ht="26.25" customHeight="1">
      <c r="A286" s="3601"/>
      <c r="B286" s="413" t="s">
        <v>87</v>
      </c>
      <c r="C286" s="413"/>
      <c r="D286" s="413">
        <v>15</v>
      </c>
      <c r="E286" s="413">
        <v>10</v>
      </c>
      <c r="F286" s="413">
        <v>25</v>
      </c>
      <c r="G286" s="413">
        <v>0</v>
      </c>
      <c r="H286" s="413">
        <v>0</v>
      </c>
      <c r="I286" s="413">
        <v>0</v>
      </c>
      <c r="J286" s="413">
        <f t="shared" si="108"/>
        <v>15</v>
      </c>
      <c r="K286" s="413">
        <f t="shared" si="108"/>
        <v>10</v>
      </c>
      <c r="L286" s="413">
        <f t="shared" si="104"/>
        <v>25</v>
      </c>
      <c r="M286" s="692"/>
      <c r="N286" s="377" t="s">
        <v>676</v>
      </c>
      <c r="O286" s="2760"/>
    </row>
    <row r="287" spans="1:15" ht="37.5" customHeight="1">
      <c r="A287" s="3110"/>
      <c r="B287" s="2479" t="s">
        <v>2055</v>
      </c>
      <c r="C287" s="418" t="s">
        <v>1584</v>
      </c>
      <c r="D287" s="1998">
        <v>43</v>
      </c>
      <c r="E287" s="1998">
        <v>8</v>
      </c>
      <c r="F287" s="1998">
        <v>51</v>
      </c>
      <c r="G287" s="1998">
        <v>0</v>
      </c>
      <c r="H287" s="1998">
        <v>0</v>
      </c>
      <c r="I287" s="1998">
        <v>0</v>
      </c>
      <c r="J287" s="1998">
        <f t="shared" si="108"/>
        <v>43</v>
      </c>
      <c r="K287" s="1998">
        <f t="shared" si="108"/>
        <v>8</v>
      </c>
      <c r="L287" s="1998">
        <f t="shared" ref="L287" si="109">SUM(J287:K287)</f>
        <v>51</v>
      </c>
      <c r="M287" s="1108" t="s">
        <v>1744</v>
      </c>
      <c r="N287" s="702" t="s">
        <v>1580</v>
      </c>
      <c r="O287" s="2761"/>
    </row>
    <row r="288" spans="1:15" ht="18.75" customHeight="1" thickBot="1">
      <c r="A288" s="3135" t="s">
        <v>219</v>
      </c>
      <c r="B288" s="3135"/>
      <c r="C288" s="3135"/>
      <c r="D288" s="1466">
        <f>SUM(D285:D287)</f>
        <v>189</v>
      </c>
      <c r="E288" s="1466">
        <f t="shared" ref="E288:L288" si="110">SUM(E285:E287)</f>
        <v>85</v>
      </c>
      <c r="F288" s="1466">
        <f t="shared" si="110"/>
        <v>274</v>
      </c>
      <c r="G288" s="1466">
        <f t="shared" si="110"/>
        <v>0</v>
      </c>
      <c r="H288" s="1466">
        <f t="shared" si="110"/>
        <v>0</v>
      </c>
      <c r="I288" s="1466">
        <f t="shared" si="110"/>
        <v>0</v>
      </c>
      <c r="J288" s="1466">
        <f t="shared" si="110"/>
        <v>189</v>
      </c>
      <c r="K288" s="1466">
        <f t="shared" si="110"/>
        <v>85</v>
      </c>
      <c r="L288" s="1466">
        <f t="shared" si="110"/>
        <v>274</v>
      </c>
      <c r="M288" s="2713" t="s">
        <v>2342</v>
      </c>
      <c r="N288" s="2713"/>
      <c r="O288" s="2713"/>
    </row>
    <row r="289" spans="1:15" ht="24" customHeight="1" thickTop="1" thickBot="1">
      <c r="A289" s="2267" t="s">
        <v>2316</v>
      </c>
      <c r="B289" s="2271"/>
      <c r="C289" s="2271"/>
      <c r="D289" s="2271"/>
      <c r="E289" s="2271"/>
      <c r="F289" s="2271"/>
      <c r="G289" s="2271"/>
      <c r="H289" s="2271"/>
      <c r="I289" s="2271"/>
      <c r="J289" s="2271"/>
      <c r="K289" s="2271"/>
      <c r="L289" s="2271"/>
      <c r="O289" s="476" t="s">
        <v>2315</v>
      </c>
    </row>
    <row r="290" spans="1:15" ht="23.25" customHeight="1" thickTop="1">
      <c r="A290" s="2695" t="s">
        <v>53</v>
      </c>
      <c r="B290" s="2695" t="s">
        <v>54</v>
      </c>
      <c r="C290" s="2695" t="s">
        <v>55</v>
      </c>
      <c r="D290" s="2695" t="s">
        <v>45</v>
      </c>
      <c r="E290" s="2695"/>
      <c r="F290" s="2695"/>
      <c r="G290" s="2695" t="s">
        <v>46</v>
      </c>
      <c r="H290" s="2695"/>
      <c r="I290" s="2695"/>
      <c r="J290" s="2695" t="s">
        <v>47</v>
      </c>
      <c r="K290" s="2695"/>
      <c r="L290" s="2695"/>
      <c r="M290" s="2696" t="s">
        <v>503</v>
      </c>
      <c r="N290" s="2696" t="s">
        <v>509</v>
      </c>
      <c r="O290" s="2696" t="s">
        <v>502</v>
      </c>
    </row>
    <row r="291" spans="1:15" ht="21" customHeight="1">
      <c r="A291" s="2690"/>
      <c r="B291" s="2690" t="s">
        <v>54</v>
      </c>
      <c r="C291" s="2690"/>
      <c r="D291" s="2690" t="s">
        <v>1673</v>
      </c>
      <c r="E291" s="2690"/>
      <c r="F291" s="2690"/>
      <c r="G291" s="2690" t="s">
        <v>463</v>
      </c>
      <c r="H291" s="2690"/>
      <c r="I291" s="2690"/>
      <c r="J291" s="2690" t="s">
        <v>464</v>
      </c>
      <c r="K291" s="2690"/>
      <c r="L291" s="2690"/>
      <c r="M291" s="2697"/>
      <c r="N291" s="2697"/>
      <c r="O291" s="2697"/>
    </row>
    <row r="292" spans="1:15" ht="21" customHeight="1">
      <c r="A292" s="2690"/>
      <c r="B292" s="2690"/>
      <c r="C292" s="2690"/>
      <c r="D292" s="1325" t="s">
        <v>931</v>
      </c>
      <c r="E292" s="1325" t="s">
        <v>1126</v>
      </c>
      <c r="F292" s="1325" t="s">
        <v>954</v>
      </c>
      <c r="G292" s="1325" t="s">
        <v>931</v>
      </c>
      <c r="H292" s="1325" t="s">
        <v>1126</v>
      </c>
      <c r="I292" s="1325" t="s">
        <v>954</v>
      </c>
      <c r="J292" s="1325" t="s">
        <v>931</v>
      </c>
      <c r="K292" s="1325" t="s">
        <v>1126</v>
      </c>
      <c r="L292" s="1325" t="s">
        <v>954</v>
      </c>
      <c r="M292" s="2697"/>
      <c r="N292" s="2697"/>
      <c r="O292" s="2697"/>
    </row>
    <row r="293" spans="1:15" ht="20.25" customHeight="1" thickBot="1">
      <c r="A293" s="2707"/>
      <c r="B293" s="2707"/>
      <c r="C293" s="2707"/>
      <c r="D293" s="415" t="s">
        <v>934</v>
      </c>
      <c r="E293" s="415" t="s">
        <v>935</v>
      </c>
      <c r="F293" s="415" t="s">
        <v>936</v>
      </c>
      <c r="G293" s="415" t="s">
        <v>934</v>
      </c>
      <c r="H293" s="415" t="s">
        <v>935</v>
      </c>
      <c r="I293" s="415" t="s">
        <v>936</v>
      </c>
      <c r="J293" s="415" t="s">
        <v>934</v>
      </c>
      <c r="K293" s="415" t="s">
        <v>935</v>
      </c>
      <c r="L293" s="415" t="s">
        <v>936</v>
      </c>
      <c r="M293" s="2698"/>
      <c r="N293" s="2698"/>
      <c r="O293" s="2698"/>
    </row>
    <row r="294" spans="1:15" ht="21.75" customHeight="1">
      <c r="A294" s="3602" t="s">
        <v>1614</v>
      </c>
      <c r="B294" s="712" t="s">
        <v>235</v>
      </c>
      <c r="C294" s="426"/>
      <c r="D294" s="426">
        <v>54</v>
      </c>
      <c r="E294" s="426">
        <v>35</v>
      </c>
      <c r="F294" s="426">
        <v>89</v>
      </c>
      <c r="G294" s="426">
        <v>0</v>
      </c>
      <c r="H294" s="426">
        <v>0</v>
      </c>
      <c r="I294" s="426">
        <v>0</v>
      </c>
      <c r="J294" s="426">
        <f t="shared" ref="J294:K296" si="111">SUM(G294,D294)</f>
        <v>54</v>
      </c>
      <c r="K294" s="426">
        <f t="shared" si="111"/>
        <v>35</v>
      </c>
      <c r="L294" s="426">
        <f t="shared" ref="L294:L295" si="112">SUM(I294,F294)</f>
        <v>89</v>
      </c>
      <c r="M294" s="700"/>
      <c r="N294" s="2016" t="s">
        <v>676</v>
      </c>
      <c r="O294" s="3625" t="s">
        <v>1743</v>
      </c>
    </row>
    <row r="295" spans="1:15" ht="30.75" customHeight="1">
      <c r="A295" s="3602"/>
      <c r="B295" s="611" t="s">
        <v>1615</v>
      </c>
      <c r="C295" s="413"/>
      <c r="D295" s="413">
        <v>39</v>
      </c>
      <c r="E295" s="413">
        <v>2</v>
      </c>
      <c r="F295" s="413">
        <v>41</v>
      </c>
      <c r="G295" s="413">
        <v>0</v>
      </c>
      <c r="H295" s="413">
        <v>0</v>
      </c>
      <c r="I295" s="413">
        <v>0</v>
      </c>
      <c r="J295" s="413">
        <f t="shared" si="111"/>
        <v>39</v>
      </c>
      <c r="K295" s="413">
        <f t="shared" si="111"/>
        <v>2</v>
      </c>
      <c r="L295" s="413">
        <f t="shared" si="112"/>
        <v>41</v>
      </c>
      <c r="M295" s="692"/>
      <c r="N295" s="1484" t="s">
        <v>643</v>
      </c>
      <c r="O295" s="3625"/>
    </row>
    <row r="296" spans="1:15" ht="22.5" customHeight="1">
      <c r="A296" s="3602"/>
      <c r="B296" s="1970" t="s">
        <v>1308</v>
      </c>
      <c r="C296" s="1970"/>
      <c r="D296" s="1970">
        <v>29</v>
      </c>
      <c r="E296" s="1970">
        <v>17</v>
      </c>
      <c r="F296" s="1970">
        <v>46</v>
      </c>
      <c r="G296" s="1998">
        <v>0</v>
      </c>
      <c r="H296" s="1998">
        <v>0</v>
      </c>
      <c r="I296" s="1998">
        <v>0</v>
      </c>
      <c r="J296" s="1998">
        <f t="shared" si="111"/>
        <v>29</v>
      </c>
      <c r="K296" s="1998">
        <f t="shared" si="111"/>
        <v>17</v>
      </c>
      <c r="L296" s="1998">
        <f t="shared" ref="L296" si="113">SUM(I296,F296)</f>
        <v>46</v>
      </c>
      <c r="M296" s="1192"/>
      <c r="N296" s="2199" t="s">
        <v>1175</v>
      </c>
      <c r="O296" s="3625"/>
    </row>
    <row r="297" spans="1:15" ht="21" customHeight="1">
      <c r="A297" s="2825" t="s">
        <v>219</v>
      </c>
      <c r="B297" s="2825"/>
      <c r="C297" s="2825"/>
      <c r="D297" s="1984">
        <f>SUM(D294:D296)</f>
        <v>122</v>
      </c>
      <c r="E297" s="1984">
        <f t="shared" ref="E297:L297" si="114">SUM(E294:E296)</f>
        <v>54</v>
      </c>
      <c r="F297" s="1984">
        <f t="shared" si="114"/>
        <v>176</v>
      </c>
      <c r="G297" s="1984">
        <f t="shared" si="114"/>
        <v>0</v>
      </c>
      <c r="H297" s="1984">
        <f t="shared" si="114"/>
        <v>0</v>
      </c>
      <c r="I297" s="1984">
        <f t="shared" si="114"/>
        <v>0</v>
      </c>
      <c r="J297" s="1984">
        <f t="shared" si="114"/>
        <v>122</v>
      </c>
      <c r="K297" s="1984">
        <f t="shared" si="114"/>
        <v>54</v>
      </c>
      <c r="L297" s="1984">
        <f t="shared" si="114"/>
        <v>176</v>
      </c>
      <c r="M297" s="2719" t="s">
        <v>2342</v>
      </c>
      <c r="N297" s="2719"/>
      <c r="O297" s="2719"/>
    </row>
    <row r="298" spans="1:15" ht="22.5" customHeight="1">
      <c r="A298" s="3623" t="s">
        <v>1519</v>
      </c>
      <c r="B298" s="551" t="s">
        <v>87</v>
      </c>
      <c r="C298" s="426"/>
      <c r="D298" s="426">
        <v>110</v>
      </c>
      <c r="E298" s="426">
        <v>50</v>
      </c>
      <c r="F298" s="426">
        <v>160</v>
      </c>
      <c r="G298" s="426">
        <v>0</v>
      </c>
      <c r="H298" s="426">
        <v>0</v>
      </c>
      <c r="I298" s="426">
        <v>0</v>
      </c>
      <c r="J298" s="426">
        <f t="shared" ref="J298:K301" si="115">SUM(G298,D298)</f>
        <v>110</v>
      </c>
      <c r="K298" s="426">
        <f t="shared" si="115"/>
        <v>50</v>
      </c>
      <c r="L298" s="426">
        <f t="shared" ref="L298:L326" si="116">SUM(J298:K298)</f>
        <v>160</v>
      </c>
      <c r="M298" s="703"/>
      <c r="N298" s="2016" t="s">
        <v>676</v>
      </c>
      <c r="O298" s="3625" t="s">
        <v>1520</v>
      </c>
    </row>
    <row r="299" spans="1:15" ht="22.5" customHeight="1">
      <c r="A299" s="3623"/>
      <c r="B299" s="551" t="s">
        <v>68</v>
      </c>
      <c r="C299" s="426"/>
      <c r="D299" s="426">
        <v>231</v>
      </c>
      <c r="E299" s="426">
        <v>109</v>
      </c>
      <c r="F299" s="413">
        <v>340</v>
      </c>
      <c r="G299" s="413">
        <v>0</v>
      </c>
      <c r="H299" s="413">
        <v>0</v>
      </c>
      <c r="I299" s="413">
        <v>0</v>
      </c>
      <c r="J299" s="413">
        <f t="shared" si="115"/>
        <v>231</v>
      </c>
      <c r="K299" s="413">
        <f t="shared" si="115"/>
        <v>109</v>
      </c>
      <c r="L299" s="413">
        <f t="shared" si="116"/>
        <v>340</v>
      </c>
      <c r="M299" s="700"/>
      <c r="N299" s="376" t="s">
        <v>496</v>
      </c>
      <c r="O299" s="3625"/>
    </row>
    <row r="300" spans="1:15" ht="22.5" customHeight="1">
      <c r="A300" s="3623"/>
      <c r="B300" s="83" t="s">
        <v>1589</v>
      </c>
      <c r="C300" s="413"/>
      <c r="D300" s="413">
        <v>119</v>
      </c>
      <c r="E300" s="413">
        <v>30</v>
      </c>
      <c r="F300" s="413">
        <v>149</v>
      </c>
      <c r="G300" s="413">
        <v>0</v>
      </c>
      <c r="H300" s="413">
        <v>0</v>
      </c>
      <c r="I300" s="413">
        <v>0</v>
      </c>
      <c r="J300" s="413">
        <f t="shared" si="115"/>
        <v>119</v>
      </c>
      <c r="K300" s="413">
        <f t="shared" si="115"/>
        <v>30</v>
      </c>
      <c r="L300" s="413">
        <f t="shared" si="116"/>
        <v>149</v>
      </c>
      <c r="M300" s="413"/>
      <c r="N300" s="414" t="s">
        <v>1580</v>
      </c>
      <c r="O300" s="3625"/>
    </row>
    <row r="301" spans="1:15" ht="22.5" customHeight="1">
      <c r="A301" s="3623"/>
      <c r="B301" s="607" t="s">
        <v>1563</v>
      </c>
      <c r="C301" s="416"/>
      <c r="D301" s="416">
        <v>35</v>
      </c>
      <c r="E301" s="416">
        <v>3</v>
      </c>
      <c r="F301" s="413">
        <v>38</v>
      </c>
      <c r="G301" s="413">
        <v>0</v>
      </c>
      <c r="H301" s="413">
        <v>0</v>
      </c>
      <c r="I301" s="413">
        <v>0</v>
      </c>
      <c r="J301" s="413">
        <f t="shared" si="115"/>
        <v>35</v>
      </c>
      <c r="K301" s="413">
        <f t="shared" si="115"/>
        <v>3</v>
      </c>
      <c r="L301" s="413">
        <f t="shared" si="116"/>
        <v>38</v>
      </c>
      <c r="M301" s="680"/>
      <c r="N301" s="389" t="s">
        <v>1379</v>
      </c>
      <c r="O301" s="3625"/>
    </row>
    <row r="302" spans="1:15" ht="22.5" customHeight="1">
      <c r="A302" s="3623"/>
      <c r="B302" s="607" t="s">
        <v>1613</v>
      </c>
      <c r="C302" s="416"/>
      <c r="D302" s="416">
        <v>187</v>
      </c>
      <c r="E302" s="2656">
        <v>177</v>
      </c>
      <c r="F302" s="2656">
        <f>SUM(D302:E302)</f>
        <v>364</v>
      </c>
      <c r="G302" s="2656">
        <v>0</v>
      </c>
      <c r="H302" s="2656">
        <v>0</v>
      </c>
      <c r="I302" s="2656">
        <v>0</v>
      </c>
      <c r="J302" s="2656">
        <f>SUM(D302,G302)</f>
        <v>187</v>
      </c>
      <c r="K302" s="2667">
        <f t="shared" ref="K302:L302" si="117">SUM(E302,H302)</f>
        <v>177</v>
      </c>
      <c r="L302" s="2667">
        <f t="shared" si="117"/>
        <v>364</v>
      </c>
      <c r="M302" s="1301"/>
      <c r="N302" s="726" t="s">
        <v>698</v>
      </c>
      <c r="O302" s="3625"/>
    </row>
    <row r="303" spans="1:15" ht="22.5" customHeight="1">
      <c r="A303" s="3623"/>
      <c r="B303" s="1966" t="s">
        <v>1928</v>
      </c>
      <c r="C303" s="1967"/>
      <c r="D303" s="1967">
        <v>64</v>
      </c>
      <c r="E303" s="1967">
        <v>27</v>
      </c>
      <c r="F303" s="1967">
        <v>91</v>
      </c>
      <c r="G303" s="1967">
        <v>0</v>
      </c>
      <c r="H303" s="1967">
        <v>0</v>
      </c>
      <c r="I303" s="1967">
        <v>0</v>
      </c>
      <c r="J303" s="1967">
        <f t="shared" ref="J303:J306" si="118">SUM(G303,D303)</f>
        <v>64</v>
      </c>
      <c r="K303" s="1967">
        <f t="shared" ref="K303:K306" si="119">SUM(H303,E303)</f>
        <v>27</v>
      </c>
      <c r="L303" s="1967">
        <f t="shared" ref="L303:L306" si="120">SUM(J303:K303)</f>
        <v>91</v>
      </c>
      <c r="M303" s="1301"/>
      <c r="N303" s="2158" t="s">
        <v>1550</v>
      </c>
      <c r="O303" s="3625"/>
    </row>
    <row r="304" spans="1:15" ht="22.5" customHeight="1">
      <c r="A304" s="3623"/>
      <c r="B304" s="1966" t="s">
        <v>2056</v>
      </c>
      <c r="C304" s="1967"/>
      <c r="D304" s="1967">
        <v>0</v>
      </c>
      <c r="E304" s="1967">
        <v>8</v>
      </c>
      <c r="F304" s="1967">
        <v>8</v>
      </c>
      <c r="G304" s="1967">
        <v>0</v>
      </c>
      <c r="H304" s="1967">
        <v>0</v>
      </c>
      <c r="I304" s="1967">
        <v>0</v>
      </c>
      <c r="J304" s="1967">
        <f t="shared" si="118"/>
        <v>0</v>
      </c>
      <c r="K304" s="1967">
        <f t="shared" si="119"/>
        <v>8</v>
      </c>
      <c r="L304" s="1967">
        <f t="shared" si="120"/>
        <v>8</v>
      </c>
      <c r="M304" s="1301"/>
      <c r="N304" s="582" t="s">
        <v>1176</v>
      </c>
      <c r="O304" s="3625"/>
    </row>
    <row r="305" spans="1:15" ht="22.5" customHeight="1">
      <c r="A305" s="3623"/>
      <c r="B305" s="1966" t="s">
        <v>2036</v>
      </c>
      <c r="C305" s="1967"/>
      <c r="D305" s="1967">
        <v>43</v>
      </c>
      <c r="E305" s="1967">
        <v>42</v>
      </c>
      <c r="F305" s="1967">
        <v>85</v>
      </c>
      <c r="G305" s="1967">
        <v>0</v>
      </c>
      <c r="H305" s="1967">
        <v>0</v>
      </c>
      <c r="I305" s="1967">
        <v>0</v>
      </c>
      <c r="J305" s="1967">
        <f t="shared" si="118"/>
        <v>43</v>
      </c>
      <c r="K305" s="1967">
        <f t="shared" si="119"/>
        <v>42</v>
      </c>
      <c r="L305" s="1967">
        <f t="shared" si="120"/>
        <v>85</v>
      </c>
      <c r="M305" s="1301"/>
      <c r="N305" s="698" t="s">
        <v>494</v>
      </c>
      <c r="O305" s="3625"/>
    </row>
    <row r="306" spans="1:15" ht="22.5" customHeight="1">
      <c r="A306" s="3624"/>
      <c r="B306" s="1966" t="s">
        <v>67</v>
      </c>
      <c r="C306" s="1967"/>
      <c r="D306" s="1967">
        <v>15</v>
      </c>
      <c r="E306" s="1967">
        <v>1</v>
      </c>
      <c r="F306" s="1967">
        <v>16</v>
      </c>
      <c r="G306" s="1967">
        <v>0</v>
      </c>
      <c r="H306" s="1967">
        <v>0</v>
      </c>
      <c r="I306" s="1967">
        <v>0</v>
      </c>
      <c r="J306" s="1967">
        <f t="shared" si="118"/>
        <v>15</v>
      </c>
      <c r="K306" s="1967">
        <f t="shared" si="119"/>
        <v>1</v>
      </c>
      <c r="L306" s="1967">
        <f t="shared" si="120"/>
        <v>16</v>
      </c>
      <c r="M306" s="1301"/>
      <c r="N306" s="698" t="s">
        <v>494</v>
      </c>
      <c r="O306" s="3626"/>
    </row>
    <row r="307" spans="1:15" ht="22.5" customHeight="1">
      <c r="A307" s="2825" t="s">
        <v>219</v>
      </c>
      <c r="B307" s="2825"/>
      <c r="C307" s="2825"/>
      <c r="D307" s="413">
        <f>SUM(D298:D306)</f>
        <v>804</v>
      </c>
      <c r="E307" s="1956">
        <f t="shared" ref="E307:L307" si="121">SUM(E298:E306)</f>
        <v>447</v>
      </c>
      <c r="F307" s="1956">
        <f t="shared" si="121"/>
        <v>1251</v>
      </c>
      <c r="G307" s="1956">
        <f t="shared" si="121"/>
        <v>0</v>
      </c>
      <c r="H307" s="1956">
        <f t="shared" si="121"/>
        <v>0</v>
      </c>
      <c r="I307" s="1956">
        <f t="shared" si="121"/>
        <v>0</v>
      </c>
      <c r="J307" s="1956">
        <f t="shared" si="121"/>
        <v>804</v>
      </c>
      <c r="K307" s="1956">
        <f t="shared" si="121"/>
        <v>447</v>
      </c>
      <c r="L307" s="1956">
        <f t="shared" si="121"/>
        <v>1251</v>
      </c>
      <c r="M307" s="2719" t="s">
        <v>2342</v>
      </c>
      <c r="N307" s="2719"/>
      <c r="O307" s="2719"/>
    </row>
    <row r="308" spans="1:15" ht="22.5" customHeight="1">
      <c r="A308" s="3588" t="s">
        <v>1521</v>
      </c>
      <c r="B308" s="551" t="s">
        <v>87</v>
      </c>
      <c r="C308" s="426"/>
      <c r="D308" s="426">
        <v>36</v>
      </c>
      <c r="E308" s="426">
        <v>19</v>
      </c>
      <c r="F308" s="426">
        <v>55</v>
      </c>
      <c r="G308" s="426">
        <v>0</v>
      </c>
      <c r="H308" s="426">
        <v>0</v>
      </c>
      <c r="I308" s="426">
        <v>0</v>
      </c>
      <c r="J308" s="426">
        <f t="shared" ref="J308:K312" si="122">SUM(G308,D308)</f>
        <v>36</v>
      </c>
      <c r="K308" s="426">
        <f t="shared" si="122"/>
        <v>19</v>
      </c>
      <c r="L308" s="426">
        <f t="shared" si="116"/>
        <v>55</v>
      </c>
      <c r="M308" s="703"/>
      <c r="N308" s="392" t="s">
        <v>676</v>
      </c>
      <c r="O308" s="2760" t="s">
        <v>1522</v>
      </c>
    </row>
    <row r="309" spans="1:15" ht="22.5" customHeight="1">
      <c r="A309" s="3588"/>
      <c r="B309" s="551" t="s">
        <v>68</v>
      </c>
      <c r="C309" s="426"/>
      <c r="D309" s="426">
        <v>18</v>
      </c>
      <c r="E309" s="426">
        <v>14</v>
      </c>
      <c r="F309" s="413">
        <v>32</v>
      </c>
      <c r="G309" s="413">
        <v>0</v>
      </c>
      <c r="H309" s="413">
        <v>0</v>
      </c>
      <c r="I309" s="413">
        <v>0</v>
      </c>
      <c r="J309" s="413">
        <f t="shared" si="122"/>
        <v>18</v>
      </c>
      <c r="K309" s="413">
        <f t="shared" si="122"/>
        <v>14</v>
      </c>
      <c r="L309" s="413">
        <f t="shared" si="116"/>
        <v>32</v>
      </c>
      <c r="M309" s="700"/>
      <c r="N309" s="376" t="s">
        <v>496</v>
      </c>
      <c r="O309" s="2760"/>
    </row>
    <row r="310" spans="1:15" ht="22.5" customHeight="1">
      <c r="A310" s="3588"/>
      <c r="B310" s="465" t="s">
        <v>386</v>
      </c>
      <c r="C310" s="413"/>
      <c r="D310" s="413">
        <v>12</v>
      </c>
      <c r="E310" s="413">
        <v>13</v>
      </c>
      <c r="F310" s="413">
        <v>25</v>
      </c>
      <c r="G310" s="413">
        <v>0</v>
      </c>
      <c r="H310" s="413">
        <v>0</v>
      </c>
      <c r="I310" s="413">
        <v>0</v>
      </c>
      <c r="J310" s="413">
        <f t="shared" si="122"/>
        <v>12</v>
      </c>
      <c r="K310" s="413">
        <f t="shared" si="122"/>
        <v>13</v>
      </c>
      <c r="L310" s="413">
        <f t="shared" si="116"/>
        <v>25</v>
      </c>
      <c r="M310" s="669"/>
      <c r="N310" s="384" t="s">
        <v>698</v>
      </c>
      <c r="O310" s="2760"/>
    </row>
    <row r="311" spans="1:15" ht="22.5" customHeight="1">
      <c r="A311" s="3588"/>
      <c r="B311" s="83" t="s">
        <v>1589</v>
      </c>
      <c r="C311" s="413"/>
      <c r="D311" s="413">
        <v>72</v>
      </c>
      <c r="E311" s="413">
        <v>12</v>
      </c>
      <c r="F311" s="413">
        <v>84</v>
      </c>
      <c r="G311" s="413">
        <v>0</v>
      </c>
      <c r="H311" s="413">
        <v>0</v>
      </c>
      <c r="I311" s="413">
        <v>0</v>
      </c>
      <c r="J311" s="413">
        <f t="shared" si="122"/>
        <v>72</v>
      </c>
      <c r="K311" s="413">
        <f t="shared" si="122"/>
        <v>12</v>
      </c>
      <c r="L311" s="413">
        <f t="shared" si="116"/>
        <v>84</v>
      </c>
      <c r="M311" s="413"/>
      <c r="N311" s="414" t="s">
        <v>1580</v>
      </c>
      <c r="O311" s="2760"/>
    </row>
    <row r="312" spans="1:15" ht="22.5" customHeight="1">
      <c r="A312" s="3588"/>
      <c r="B312" s="607" t="s">
        <v>101</v>
      </c>
      <c r="C312" s="416"/>
      <c r="D312" s="416">
        <v>0</v>
      </c>
      <c r="E312" s="416">
        <v>1</v>
      </c>
      <c r="F312" s="2198">
        <v>1</v>
      </c>
      <c r="G312" s="416">
        <v>0</v>
      </c>
      <c r="H312" s="416">
        <v>0</v>
      </c>
      <c r="I312" s="2198">
        <v>0</v>
      </c>
      <c r="J312" s="416">
        <f t="shared" si="122"/>
        <v>0</v>
      </c>
      <c r="K312" s="416">
        <f t="shared" si="122"/>
        <v>1</v>
      </c>
      <c r="L312" s="2198">
        <f t="shared" si="116"/>
        <v>1</v>
      </c>
      <c r="M312" s="688"/>
      <c r="N312" s="704" t="s">
        <v>1176</v>
      </c>
      <c r="O312" s="2760"/>
    </row>
    <row r="313" spans="1:15" ht="22.5" customHeight="1" thickBot="1">
      <c r="A313" s="3135" t="s">
        <v>219</v>
      </c>
      <c r="B313" s="3135"/>
      <c r="C313" s="3135"/>
      <c r="D313" s="1466">
        <f>SUM(D308:D312)</f>
        <v>138</v>
      </c>
      <c r="E313" s="1466">
        <f>SUM(E308:E312)</f>
        <v>59</v>
      </c>
      <c r="F313" s="1466">
        <f t="shared" ref="F313" si="123">SUM(D313:E313)</f>
        <v>197</v>
      </c>
      <c r="G313" s="1466">
        <v>0</v>
      </c>
      <c r="H313" s="1466">
        <v>0</v>
      </c>
      <c r="I313" s="1466">
        <v>0</v>
      </c>
      <c r="J313" s="1466">
        <f>SUM(J308:J312)</f>
        <v>138</v>
      </c>
      <c r="K313" s="1466">
        <f>SUM(K308:K312)</f>
        <v>59</v>
      </c>
      <c r="L313" s="1466">
        <f t="shared" si="116"/>
        <v>197</v>
      </c>
      <c r="M313" s="2713" t="s">
        <v>2342</v>
      </c>
      <c r="N313" s="2713"/>
      <c r="O313" s="2713"/>
    </row>
    <row r="314" spans="1:15" ht="9" customHeight="1" thickTop="1">
      <c r="A314" s="2432"/>
      <c r="B314" s="2166"/>
      <c r="C314" s="2166"/>
      <c r="D314" s="2211"/>
      <c r="E314" s="2211"/>
      <c r="F314" s="2211"/>
      <c r="G314" s="2211"/>
      <c r="H314" s="2211"/>
      <c r="I314" s="2211"/>
      <c r="J314" s="2211"/>
      <c r="K314" s="2211"/>
      <c r="L314" s="2211"/>
      <c r="M314" s="2155"/>
      <c r="N314" s="2155"/>
      <c r="O314" s="2155"/>
    </row>
    <row r="315" spans="1:15" ht="9" customHeight="1">
      <c r="A315" s="2432"/>
      <c r="B315" s="2432"/>
      <c r="C315" s="2432"/>
      <c r="D315" s="2471"/>
      <c r="E315" s="2471"/>
      <c r="F315" s="2471"/>
      <c r="G315" s="2471"/>
      <c r="H315" s="2471"/>
      <c r="I315" s="2471"/>
      <c r="J315" s="2471"/>
      <c r="K315" s="2471"/>
      <c r="L315" s="2471"/>
      <c r="M315" s="2424"/>
      <c r="N315" s="2424"/>
      <c r="O315" s="2424"/>
    </row>
    <row r="316" spans="1:15" ht="9" customHeight="1">
      <c r="A316" s="2432"/>
      <c r="B316" s="2432"/>
      <c r="C316" s="2432"/>
      <c r="D316" s="2471"/>
      <c r="E316" s="2471"/>
      <c r="F316" s="2471"/>
      <c r="G316" s="2471"/>
      <c r="H316" s="2471"/>
      <c r="I316" s="2471"/>
      <c r="J316" s="2471"/>
      <c r="K316" s="2471"/>
      <c r="L316" s="2471"/>
      <c r="M316" s="2424"/>
      <c r="N316" s="2424"/>
      <c r="O316" s="2424"/>
    </row>
    <row r="317" spans="1:15" ht="18" customHeight="1" thickBot="1">
      <c r="A317" s="2267" t="s">
        <v>2316</v>
      </c>
      <c r="B317" s="2271"/>
      <c r="C317" s="2271"/>
      <c r="D317" s="2271"/>
      <c r="E317" s="2271"/>
      <c r="F317" s="2271"/>
      <c r="G317" s="2271"/>
      <c r="H317" s="2271"/>
      <c r="I317" s="2271"/>
      <c r="J317" s="2271"/>
      <c r="K317" s="2271"/>
      <c r="L317" s="2271"/>
      <c r="O317" s="476" t="s">
        <v>2315</v>
      </c>
    </row>
    <row r="318" spans="1:15" ht="14.25" customHeight="1" thickTop="1">
      <c r="A318" s="2695" t="s">
        <v>53</v>
      </c>
      <c r="B318" s="2695" t="s">
        <v>54</v>
      </c>
      <c r="C318" s="2695" t="s">
        <v>55</v>
      </c>
      <c r="D318" s="2695" t="s">
        <v>45</v>
      </c>
      <c r="E318" s="2695"/>
      <c r="F318" s="2695"/>
      <c r="G318" s="2695" t="s">
        <v>46</v>
      </c>
      <c r="H318" s="2695"/>
      <c r="I318" s="2695"/>
      <c r="J318" s="2695" t="s">
        <v>47</v>
      </c>
      <c r="K318" s="2695"/>
      <c r="L318" s="2695"/>
      <c r="M318" s="2696" t="s">
        <v>503</v>
      </c>
      <c r="N318" s="2696" t="s">
        <v>509</v>
      </c>
      <c r="O318" s="2696" t="s">
        <v>502</v>
      </c>
    </row>
    <row r="319" spans="1:15" ht="14.25" customHeight="1">
      <c r="A319" s="2690"/>
      <c r="B319" s="2690" t="s">
        <v>54</v>
      </c>
      <c r="C319" s="2690"/>
      <c r="D319" s="2690" t="s">
        <v>1673</v>
      </c>
      <c r="E319" s="2690"/>
      <c r="F319" s="2690"/>
      <c r="G319" s="2690" t="s">
        <v>463</v>
      </c>
      <c r="H319" s="2690"/>
      <c r="I319" s="2690"/>
      <c r="J319" s="2690" t="s">
        <v>464</v>
      </c>
      <c r="K319" s="2690"/>
      <c r="L319" s="2690"/>
      <c r="M319" s="2697"/>
      <c r="N319" s="2697"/>
      <c r="O319" s="2697"/>
    </row>
    <row r="320" spans="1:15" ht="14.25" customHeight="1">
      <c r="A320" s="2690"/>
      <c r="B320" s="2690"/>
      <c r="C320" s="2690"/>
      <c r="D320" s="2000" t="s">
        <v>931</v>
      </c>
      <c r="E320" s="2000" t="s">
        <v>1126</v>
      </c>
      <c r="F320" s="2000" t="s">
        <v>954</v>
      </c>
      <c r="G320" s="2000" t="s">
        <v>931</v>
      </c>
      <c r="H320" s="2000" t="s">
        <v>1126</v>
      </c>
      <c r="I320" s="2000" t="s">
        <v>954</v>
      </c>
      <c r="J320" s="2000" t="s">
        <v>931</v>
      </c>
      <c r="K320" s="2000" t="s">
        <v>1126</v>
      </c>
      <c r="L320" s="2000" t="s">
        <v>954</v>
      </c>
      <c r="M320" s="2697"/>
      <c r="N320" s="2697"/>
      <c r="O320" s="2697"/>
    </row>
    <row r="321" spans="1:15" ht="14.25" customHeight="1" thickBot="1">
      <c r="A321" s="2707"/>
      <c r="B321" s="2707"/>
      <c r="C321" s="2707"/>
      <c r="D321" s="415" t="s">
        <v>934</v>
      </c>
      <c r="E321" s="415" t="s">
        <v>935</v>
      </c>
      <c r="F321" s="415" t="s">
        <v>936</v>
      </c>
      <c r="G321" s="415" t="s">
        <v>934</v>
      </c>
      <c r="H321" s="415" t="s">
        <v>935</v>
      </c>
      <c r="I321" s="415" t="s">
        <v>936</v>
      </c>
      <c r="J321" s="415" t="s">
        <v>934</v>
      </c>
      <c r="K321" s="415" t="s">
        <v>935</v>
      </c>
      <c r="L321" s="415" t="s">
        <v>936</v>
      </c>
      <c r="M321" s="2698"/>
      <c r="N321" s="2698"/>
      <c r="O321" s="2698"/>
    </row>
    <row r="322" spans="1:15" ht="22.5" customHeight="1">
      <c r="A322" s="3577" t="s">
        <v>1525</v>
      </c>
      <c r="B322" s="551" t="s">
        <v>1573</v>
      </c>
      <c r="C322" s="426"/>
      <c r="D322" s="426">
        <v>89</v>
      </c>
      <c r="E322" s="426">
        <v>156</v>
      </c>
      <c r="F322" s="426">
        <v>245</v>
      </c>
      <c r="G322" s="426">
        <v>0</v>
      </c>
      <c r="H322" s="426">
        <v>0</v>
      </c>
      <c r="I322" s="426">
        <v>0</v>
      </c>
      <c r="J322" s="426">
        <f t="shared" ref="J322:K324" si="124">SUM(G322,D322)</f>
        <v>89</v>
      </c>
      <c r="K322" s="426">
        <f t="shared" si="124"/>
        <v>156</v>
      </c>
      <c r="L322" s="426">
        <f t="shared" si="116"/>
        <v>245</v>
      </c>
      <c r="M322" s="675"/>
      <c r="N322" s="929" t="s">
        <v>481</v>
      </c>
      <c r="O322" s="2790" t="s">
        <v>1526</v>
      </c>
    </row>
    <row r="323" spans="1:15" ht="22.5" customHeight="1">
      <c r="A323" s="3578"/>
      <c r="B323" s="465" t="s">
        <v>57</v>
      </c>
      <c r="C323" s="413"/>
      <c r="D323" s="413">
        <v>82</v>
      </c>
      <c r="E323" s="413">
        <v>63</v>
      </c>
      <c r="F323" s="413">
        <v>145</v>
      </c>
      <c r="G323" s="413">
        <v>0</v>
      </c>
      <c r="H323" s="413">
        <v>0</v>
      </c>
      <c r="I323" s="413">
        <v>0</v>
      </c>
      <c r="J323" s="413">
        <f t="shared" si="124"/>
        <v>82</v>
      </c>
      <c r="K323" s="413">
        <f t="shared" si="124"/>
        <v>63</v>
      </c>
      <c r="L323" s="413">
        <f t="shared" si="116"/>
        <v>145</v>
      </c>
      <c r="M323" s="72"/>
      <c r="N323" s="411" t="s">
        <v>480</v>
      </c>
      <c r="O323" s="2760"/>
    </row>
    <row r="324" spans="1:15" ht="22.5" customHeight="1">
      <c r="A324" s="3579"/>
      <c r="B324" s="1965" t="s">
        <v>386</v>
      </c>
      <c r="C324" s="1956"/>
      <c r="D324" s="1956">
        <v>15</v>
      </c>
      <c r="E324" s="1956">
        <v>16</v>
      </c>
      <c r="F324" s="1956">
        <v>31</v>
      </c>
      <c r="G324" s="1956">
        <v>0</v>
      </c>
      <c r="H324" s="1956">
        <v>0</v>
      </c>
      <c r="I324" s="1956">
        <v>0</v>
      </c>
      <c r="J324" s="1956">
        <f t="shared" si="124"/>
        <v>15</v>
      </c>
      <c r="K324" s="1956">
        <f t="shared" si="124"/>
        <v>16</v>
      </c>
      <c r="L324" s="1956">
        <f t="shared" ref="L324" si="125">SUM(J324:K324)</f>
        <v>31</v>
      </c>
      <c r="M324" s="72"/>
      <c r="N324" s="2171" t="s">
        <v>698</v>
      </c>
      <c r="O324" s="2761"/>
    </row>
    <row r="325" spans="1:15" ht="22.5" customHeight="1">
      <c r="A325" s="2825" t="s">
        <v>219</v>
      </c>
      <c r="B325" s="2825"/>
      <c r="C325" s="2825"/>
      <c r="D325" s="413">
        <f>SUM(D322:D324)</f>
        <v>186</v>
      </c>
      <c r="E325" s="1956">
        <f t="shared" ref="E325:L325" si="126">SUM(E322:E324)</f>
        <v>235</v>
      </c>
      <c r="F325" s="1956">
        <f t="shared" si="126"/>
        <v>421</v>
      </c>
      <c r="G325" s="1956">
        <f t="shared" si="126"/>
        <v>0</v>
      </c>
      <c r="H325" s="1956">
        <f t="shared" si="126"/>
        <v>0</v>
      </c>
      <c r="I325" s="1956">
        <f t="shared" si="126"/>
        <v>0</v>
      </c>
      <c r="J325" s="1956">
        <f t="shared" si="126"/>
        <v>186</v>
      </c>
      <c r="K325" s="1956">
        <f t="shared" si="126"/>
        <v>235</v>
      </c>
      <c r="L325" s="1956">
        <f t="shared" si="126"/>
        <v>421</v>
      </c>
      <c r="M325" s="2719" t="s">
        <v>2342</v>
      </c>
      <c r="N325" s="2719"/>
      <c r="O325" s="2719"/>
    </row>
    <row r="326" spans="1:15" ht="22.5" customHeight="1">
      <c r="A326" s="3587" t="s">
        <v>1527</v>
      </c>
      <c r="B326" s="3586" t="s">
        <v>1589</v>
      </c>
      <c r="C326" s="3586"/>
      <c r="D326" s="1967">
        <v>14</v>
      </c>
      <c r="E326" s="413">
        <v>4</v>
      </c>
      <c r="F326" s="413">
        <v>18</v>
      </c>
      <c r="G326" s="413">
        <v>0</v>
      </c>
      <c r="H326" s="413">
        <v>1</v>
      </c>
      <c r="I326" s="413">
        <v>1</v>
      </c>
      <c r="J326" s="413">
        <f>SUM(G326,D326)</f>
        <v>14</v>
      </c>
      <c r="K326" s="413">
        <f>SUM(H326,E326)</f>
        <v>5</v>
      </c>
      <c r="L326" s="413">
        <f t="shared" si="116"/>
        <v>19</v>
      </c>
      <c r="M326" s="413"/>
      <c r="N326" s="414" t="s">
        <v>1580</v>
      </c>
      <c r="O326" s="3028" t="s">
        <v>1528</v>
      </c>
    </row>
    <row r="327" spans="1:15" ht="22.5" customHeight="1">
      <c r="A327" s="3588"/>
      <c r="B327" s="2017" t="s">
        <v>235</v>
      </c>
      <c r="C327" s="2017"/>
      <c r="D327" s="1967">
        <v>15</v>
      </c>
      <c r="E327" s="1967">
        <v>13</v>
      </c>
      <c r="F327" s="1956">
        <v>28</v>
      </c>
      <c r="G327" s="1956">
        <v>0</v>
      </c>
      <c r="H327" s="1956">
        <v>0</v>
      </c>
      <c r="I327" s="1956">
        <v>0</v>
      </c>
      <c r="J327" s="1956">
        <f t="shared" ref="J327:J328" si="127">SUM(G327,D327)</f>
        <v>15</v>
      </c>
      <c r="K327" s="1956">
        <f t="shared" ref="K327:K328" si="128">SUM(H327,E327)</f>
        <v>13</v>
      </c>
      <c r="L327" s="1956">
        <f t="shared" ref="L327:L328" si="129">SUM(J327:K327)</f>
        <v>28</v>
      </c>
      <c r="M327" s="1967"/>
      <c r="N327" s="2016" t="s">
        <v>676</v>
      </c>
      <c r="O327" s="3157"/>
    </row>
    <row r="328" spans="1:15" ht="22.5" customHeight="1">
      <c r="A328" s="3589"/>
      <c r="B328" s="2017" t="s">
        <v>1932</v>
      </c>
      <c r="C328" s="2017"/>
      <c r="D328" s="1967">
        <v>0</v>
      </c>
      <c r="E328" s="1967">
        <v>2</v>
      </c>
      <c r="F328" s="1956">
        <v>2</v>
      </c>
      <c r="G328" s="1956">
        <v>0</v>
      </c>
      <c r="H328" s="1956">
        <v>0</v>
      </c>
      <c r="I328" s="1956">
        <v>0</v>
      </c>
      <c r="J328" s="1956">
        <f t="shared" si="127"/>
        <v>0</v>
      </c>
      <c r="K328" s="1956">
        <f t="shared" si="128"/>
        <v>2</v>
      </c>
      <c r="L328" s="1956">
        <f t="shared" si="129"/>
        <v>2</v>
      </c>
      <c r="M328" s="1967"/>
      <c r="N328" s="324" t="s">
        <v>1176</v>
      </c>
      <c r="O328" s="3029"/>
    </row>
    <row r="329" spans="1:15" ht="22.5" customHeight="1">
      <c r="A329" s="2858" t="s">
        <v>219</v>
      </c>
      <c r="B329" s="2858"/>
      <c r="C329" s="2858"/>
      <c r="D329" s="416">
        <f>SUM(D326:D328)</f>
        <v>29</v>
      </c>
      <c r="E329" s="1967">
        <f t="shared" ref="E329:L329" si="130">SUM(E326:E328)</f>
        <v>19</v>
      </c>
      <c r="F329" s="1967">
        <f t="shared" si="130"/>
        <v>48</v>
      </c>
      <c r="G329" s="1967">
        <f t="shared" si="130"/>
        <v>0</v>
      </c>
      <c r="H329" s="1967">
        <f t="shared" si="130"/>
        <v>1</v>
      </c>
      <c r="I329" s="1967">
        <f t="shared" si="130"/>
        <v>1</v>
      </c>
      <c r="J329" s="1967">
        <f t="shared" si="130"/>
        <v>29</v>
      </c>
      <c r="K329" s="1967">
        <f t="shared" si="130"/>
        <v>20</v>
      </c>
      <c r="L329" s="1967">
        <f t="shared" si="130"/>
        <v>49</v>
      </c>
      <c r="M329" s="2721" t="s">
        <v>2342</v>
      </c>
      <c r="N329" s="2721"/>
      <c r="O329" s="2721"/>
    </row>
    <row r="330" spans="1:15" ht="22.5" customHeight="1">
      <c r="A330" s="3587" t="s">
        <v>2060</v>
      </c>
      <c r="B330" s="3586" t="s">
        <v>1308</v>
      </c>
      <c r="C330" s="3586"/>
      <c r="D330" s="1998">
        <v>4</v>
      </c>
      <c r="E330" s="1984">
        <v>4</v>
      </c>
      <c r="F330" s="1984">
        <v>8</v>
      </c>
      <c r="G330" s="1984">
        <v>0</v>
      </c>
      <c r="H330" s="1984">
        <v>0</v>
      </c>
      <c r="I330" s="1984">
        <v>0</v>
      </c>
      <c r="J330" s="1984">
        <f>SUM(G330,D330)</f>
        <v>4</v>
      </c>
      <c r="K330" s="1984">
        <f>SUM(H330,E330)</f>
        <v>4</v>
      </c>
      <c r="L330" s="1984">
        <f t="shared" ref="L330:L331" si="131">SUM(J330:K330)</f>
        <v>8</v>
      </c>
      <c r="M330" s="1984"/>
      <c r="N330" s="1999" t="s">
        <v>1175</v>
      </c>
      <c r="O330" s="2790" t="s">
        <v>2333</v>
      </c>
    </row>
    <row r="331" spans="1:15" ht="22.5" customHeight="1">
      <c r="A331" s="3588"/>
      <c r="B331" s="2017" t="s">
        <v>1932</v>
      </c>
      <c r="C331" s="2017"/>
      <c r="D331" s="1998">
        <v>2</v>
      </c>
      <c r="E331" s="1998">
        <v>2</v>
      </c>
      <c r="F331" s="1984">
        <v>4</v>
      </c>
      <c r="G331" s="1984">
        <v>0</v>
      </c>
      <c r="H331" s="1984">
        <v>0</v>
      </c>
      <c r="I331" s="1984">
        <v>0</v>
      </c>
      <c r="J331" s="1984">
        <f t="shared" ref="J331" si="132">SUM(G331,D331)</f>
        <v>2</v>
      </c>
      <c r="K331" s="1984">
        <f t="shared" ref="K331" si="133">SUM(H331,E331)</f>
        <v>2</v>
      </c>
      <c r="L331" s="1984">
        <f t="shared" si="131"/>
        <v>4</v>
      </c>
      <c r="M331" s="1998"/>
      <c r="N331" s="874" t="s">
        <v>1176</v>
      </c>
      <c r="O331" s="2760"/>
    </row>
    <row r="332" spans="1:15" ht="22.5" customHeight="1">
      <c r="A332" s="3589"/>
      <c r="B332" s="2017" t="s">
        <v>67</v>
      </c>
      <c r="C332" s="2017"/>
      <c r="D332" s="1998">
        <v>5</v>
      </c>
      <c r="E332" s="1998">
        <v>10</v>
      </c>
      <c r="F332" s="1984">
        <v>15</v>
      </c>
      <c r="G332" s="1984">
        <v>0</v>
      </c>
      <c r="H332" s="1984">
        <v>0</v>
      </c>
      <c r="I332" s="1984">
        <v>0</v>
      </c>
      <c r="J332" s="1984">
        <f t="shared" ref="J332" si="134">SUM(G332,D332)</f>
        <v>5</v>
      </c>
      <c r="K332" s="1984">
        <f t="shared" ref="K332" si="135">SUM(H332,E332)</f>
        <v>10</v>
      </c>
      <c r="L332" s="1984">
        <f t="shared" ref="L332" si="136">SUM(J332:K332)</f>
        <v>15</v>
      </c>
      <c r="M332" s="1998"/>
      <c r="N332" s="2458" t="s">
        <v>494</v>
      </c>
      <c r="O332" s="2761"/>
    </row>
    <row r="333" spans="1:15" ht="22.5" customHeight="1">
      <c r="A333" s="2825" t="s">
        <v>219</v>
      </c>
      <c r="B333" s="2825"/>
      <c r="C333" s="2825"/>
      <c r="D333" s="1984">
        <f>SUM(D330:D332)</f>
        <v>11</v>
      </c>
      <c r="E333" s="1984">
        <f t="shared" ref="E333:L333" si="137">SUM(E330:E332)</f>
        <v>16</v>
      </c>
      <c r="F333" s="1984">
        <f t="shared" si="137"/>
        <v>27</v>
      </c>
      <c r="G333" s="1984">
        <f t="shared" si="137"/>
        <v>0</v>
      </c>
      <c r="H333" s="1984">
        <f t="shared" si="137"/>
        <v>0</v>
      </c>
      <c r="I333" s="1984">
        <f t="shared" si="137"/>
        <v>0</v>
      </c>
      <c r="J333" s="1984">
        <f t="shared" si="137"/>
        <v>11</v>
      </c>
      <c r="K333" s="1984">
        <f t="shared" si="137"/>
        <v>16</v>
      </c>
      <c r="L333" s="1984">
        <f t="shared" si="137"/>
        <v>27</v>
      </c>
      <c r="M333" s="2719" t="s">
        <v>2342</v>
      </c>
      <c r="N333" s="2719"/>
      <c r="O333" s="2719"/>
    </row>
    <row r="334" spans="1:15" ht="22.5" customHeight="1">
      <c r="A334" s="3590" t="s">
        <v>2052</v>
      </c>
      <c r="B334" s="551" t="s">
        <v>2061</v>
      </c>
      <c r="C334" s="426"/>
      <c r="D334" s="426">
        <v>22</v>
      </c>
      <c r="E334" s="426">
        <v>57</v>
      </c>
      <c r="F334" s="426">
        <v>79</v>
      </c>
      <c r="G334" s="426">
        <v>0</v>
      </c>
      <c r="H334" s="426">
        <v>0</v>
      </c>
      <c r="I334" s="426">
        <v>0</v>
      </c>
      <c r="J334" s="426">
        <f>SUM(D334,G334)</f>
        <v>22</v>
      </c>
      <c r="K334" s="426">
        <f t="shared" ref="K334:L334" si="138">SUM(E334,H334)</f>
        <v>57</v>
      </c>
      <c r="L334" s="426">
        <f t="shared" si="138"/>
        <v>79</v>
      </c>
      <c r="M334" s="703"/>
      <c r="N334" s="2016" t="s">
        <v>481</v>
      </c>
      <c r="O334" s="2790" t="s">
        <v>2339</v>
      </c>
    </row>
    <row r="335" spans="1:15" ht="22.5" customHeight="1">
      <c r="A335" s="3591"/>
      <c r="B335" s="551" t="s">
        <v>1928</v>
      </c>
      <c r="C335" s="426"/>
      <c r="D335" s="426">
        <v>4</v>
      </c>
      <c r="E335" s="426">
        <v>0</v>
      </c>
      <c r="F335" s="1984">
        <v>4</v>
      </c>
      <c r="G335" s="1984">
        <v>0</v>
      </c>
      <c r="H335" s="1984">
        <v>0</v>
      </c>
      <c r="I335" s="1984">
        <v>0</v>
      </c>
      <c r="J335" s="1984">
        <f t="shared" ref="J335:J340" si="139">SUM(D335,G335)</f>
        <v>4</v>
      </c>
      <c r="K335" s="1984">
        <f t="shared" ref="K335:K340" si="140">SUM(E335,H335)</f>
        <v>0</v>
      </c>
      <c r="L335" s="1984">
        <f t="shared" ref="L335:L340" si="141">SUM(F335,I335)</f>
        <v>4</v>
      </c>
      <c r="M335" s="700"/>
      <c r="N335" s="929" t="s">
        <v>1550</v>
      </c>
      <c r="O335" s="2760"/>
    </row>
    <row r="336" spans="1:15" ht="22.5" customHeight="1">
      <c r="A336" s="3591"/>
      <c r="B336" s="83" t="s">
        <v>2062</v>
      </c>
      <c r="C336" s="1984"/>
      <c r="D336" s="1984">
        <v>12</v>
      </c>
      <c r="E336" s="1984">
        <v>2</v>
      </c>
      <c r="F336" s="1984">
        <v>14</v>
      </c>
      <c r="G336" s="1984">
        <v>0</v>
      </c>
      <c r="H336" s="1984">
        <v>0</v>
      </c>
      <c r="I336" s="1984">
        <v>0</v>
      </c>
      <c r="J336" s="1984">
        <f t="shared" si="139"/>
        <v>12</v>
      </c>
      <c r="K336" s="1984">
        <f t="shared" si="140"/>
        <v>2</v>
      </c>
      <c r="L336" s="1984">
        <f t="shared" si="141"/>
        <v>14</v>
      </c>
      <c r="M336" s="1984"/>
      <c r="N336" s="1117" t="s">
        <v>1580</v>
      </c>
      <c r="O336" s="2760"/>
    </row>
    <row r="337" spans="1:15" ht="22.5" customHeight="1">
      <c r="A337" s="3591"/>
      <c r="B337" s="1995" t="s">
        <v>2003</v>
      </c>
      <c r="C337" s="1998"/>
      <c r="D337" s="1998">
        <v>100</v>
      </c>
      <c r="E337" s="1998">
        <v>62</v>
      </c>
      <c r="F337" s="1984">
        <v>162</v>
      </c>
      <c r="G337" s="1984">
        <v>0</v>
      </c>
      <c r="H337" s="1984">
        <v>0</v>
      </c>
      <c r="I337" s="1984">
        <v>0</v>
      </c>
      <c r="J337" s="1984">
        <f t="shared" si="139"/>
        <v>100</v>
      </c>
      <c r="K337" s="1984">
        <f t="shared" si="140"/>
        <v>62</v>
      </c>
      <c r="L337" s="1984">
        <f t="shared" si="141"/>
        <v>162</v>
      </c>
      <c r="M337" s="680"/>
      <c r="N337" s="1117" t="s">
        <v>698</v>
      </c>
      <c r="O337" s="2760"/>
    </row>
    <row r="338" spans="1:15" ht="22.5" customHeight="1">
      <c r="A338" s="3591"/>
      <c r="B338" s="1995" t="s">
        <v>68</v>
      </c>
      <c r="C338" s="1998"/>
      <c r="D338" s="1998">
        <v>15</v>
      </c>
      <c r="E338" s="1998">
        <v>2</v>
      </c>
      <c r="F338" s="1998">
        <v>17</v>
      </c>
      <c r="G338" s="1998">
        <v>0</v>
      </c>
      <c r="H338" s="1998">
        <v>0</v>
      </c>
      <c r="I338" s="1998">
        <v>0</v>
      </c>
      <c r="J338" s="1984">
        <f t="shared" si="139"/>
        <v>15</v>
      </c>
      <c r="K338" s="1984">
        <f t="shared" si="140"/>
        <v>2</v>
      </c>
      <c r="L338" s="1984">
        <f t="shared" si="141"/>
        <v>17</v>
      </c>
      <c r="M338" s="1301"/>
      <c r="N338" s="929" t="s">
        <v>496</v>
      </c>
      <c r="O338" s="2760"/>
    </row>
    <row r="339" spans="1:15" ht="22.5" customHeight="1">
      <c r="A339" s="3591"/>
      <c r="B339" s="1995" t="s">
        <v>1871</v>
      </c>
      <c r="C339" s="1998"/>
      <c r="D339" s="1998">
        <v>44</v>
      </c>
      <c r="E339" s="1998">
        <v>3</v>
      </c>
      <c r="F339" s="1998">
        <v>47</v>
      </c>
      <c r="G339" s="1998">
        <v>0</v>
      </c>
      <c r="H339" s="1998">
        <v>0</v>
      </c>
      <c r="I339" s="1998">
        <v>0</v>
      </c>
      <c r="J339" s="1984">
        <f t="shared" si="139"/>
        <v>44</v>
      </c>
      <c r="K339" s="1984">
        <f t="shared" si="140"/>
        <v>3</v>
      </c>
      <c r="L339" s="1984">
        <f t="shared" si="141"/>
        <v>47</v>
      </c>
      <c r="M339" s="1301"/>
      <c r="N339" s="1117" t="s">
        <v>532</v>
      </c>
      <c r="O339" s="2760"/>
    </row>
    <row r="340" spans="1:15" ht="22.5" customHeight="1">
      <c r="A340" s="3591"/>
      <c r="B340" s="1995" t="s">
        <v>2056</v>
      </c>
      <c r="C340" s="1998"/>
      <c r="D340" s="1998">
        <v>22</v>
      </c>
      <c r="E340" s="1998">
        <v>34</v>
      </c>
      <c r="F340" s="1998">
        <v>56</v>
      </c>
      <c r="G340" s="1998">
        <v>0</v>
      </c>
      <c r="H340" s="1998">
        <v>0</v>
      </c>
      <c r="I340" s="1998">
        <v>0</v>
      </c>
      <c r="J340" s="1998">
        <f t="shared" si="139"/>
        <v>22</v>
      </c>
      <c r="K340" s="1998">
        <f t="shared" si="140"/>
        <v>34</v>
      </c>
      <c r="L340" s="1998">
        <f t="shared" si="141"/>
        <v>56</v>
      </c>
      <c r="M340" s="1301"/>
      <c r="N340" s="874" t="s">
        <v>1176</v>
      </c>
      <c r="O340" s="2760"/>
    </row>
    <row r="341" spans="1:15" ht="22.5" customHeight="1" thickBot="1">
      <c r="A341" s="3135" t="s">
        <v>219</v>
      </c>
      <c r="B341" s="3135"/>
      <c r="C341" s="3135"/>
      <c r="D341" s="1466">
        <f>SUM(D334:D340)</f>
        <v>219</v>
      </c>
      <c r="E341" s="1466">
        <f t="shared" ref="E341:L341" si="142">SUM(E334:E340)</f>
        <v>160</v>
      </c>
      <c r="F341" s="1466">
        <f t="shared" si="142"/>
        <v>379</v>
      </c>
      <c r="G341" s="1466">
        <f t="shared" si="142"/>
        <v>0</v>
      </c>
      <c r="H341" s="1466">
        <f t="shared" si="142"/>
        <v>0</v>
      </c>
      <c r="I341" s="1466">
        <f t="shared" si="142"/>
        <v>0</v>
      </c>
      <c r="J341" s="1466">
        <f t="shared" si="142"/>
        <v>219</v>
      </c>
      <c r="K341" s="1466">
        <f t="shared" si="142"/>
        <v>160</v>
      </c>
      <c r="L341" s="1466">
        <f t="shared" si="142"/>
        <v>379</v>
      </c>
      <c r="M341" s="2713" t="s">
        <v>2342</v>
      </c>
      <c r="N341" s="2713"/>
      <c r="O341" s="2713"/>
    </row>
    <row r="342" spans="1:15" ht="22.5" customHeight="1" thickTop="1">
      <c r="A342" s="2662"/>
      <c r="B342" s="2662"/>
      <c r="C342" s="2662"/>
      <c r="D342" s="2670"/>
      <c r="E342" s="2670"/>
      <c r="F342" s="2670"/>
      <c r="G342" s="2670"/>
      <c r="H342" s="2670"/>
      <c r="I342" s="2670"/>
      <c r="J342" s="2670"/>
      <c r="K342" s="2670"/>
      <c r="L342" s="2670"/>
      <c r="M342" s="2664"/>
      <c r="N342" s="2664"/>
      <c r="O342" s="2664"/>
    </row>
    <row r="343" spans="1:15" ht="22.5" customHeight="1">
      <c r="A343" s="2662"/>
      <c r="B343" s="2662"/>
      <c r="C343" s="2662"/>
      <c r="D343" s="2670"/>
      <c r="E343" s="2670"/>
      <c r="F343" s="2670"/>
      <c r="G343" s="2670"/>
      <c r="H343" s="2670"/>
      <c r="I343" s="2670"/>
      <c r="J343" s="2670"/>
      <c r="K343" s="2670"/>
      <c r="L343" s="2670"/>
      <c r="M343" s="2664"/>
      <c r="N343" s="2664"/>
      <c r="O343" s="2664"/>
    </row>
    <row r="344" spans="1:15" ht="22.5" customHeight="1">
      <c r="A344" s="2662"/>
      <c r="B344" s="2662"/>
      <c r="C344" s="2662"/>
      <c r="D344" s="2670"/>
      <c r="E344" s="2670"/>
      <c r="F344" s="2670"/>
      <c r="G344" s="2670"/>
      <c r="H344" s="2670"/>
      <c r="I344" s="2670"/>
      <c r="J344" s="2670"/>
      <c r="K344" s="2670"/>
      <c r="L344" s="2670"/>
      <c r="M344" s="2664"/>
      <c r="N344" s="2664"/>
      <c r="O344" s="2664"/>
    </row>
    <row r="345" spans="1:15" ht="27.75" customHeight="1" thickBot="1">
      <c r="A345" s="2267" t="s">
        <v>2316</v>
      </c>
      <c r="B345" s="2271"/>
      <c r="C345" s="2271"/>
      <c r="D345" s="2271"/>
      <c r="E345" s="2271"/>
      <c r="F345" s="2271"/>
      <c r="G345" s="2271"/>
      <c r="H345" s="2271"/>
      <c r="I345" s="2271"/>
      <c r="J345" s="2271"/>
      <c r="K345" s="2271"/>
      <c r="L345" s="2271"/>
      <c r="O345" s="476" t="s">
        <v>2315</v>
      </c>
    </row>
    <row r="346" spans="1:15" ht="21.75" customHeight="1" thickTop="1">
      <c r="A346" s="2695" t="s">
        <v>53</v>
      </c>
      <c r="B346" s="2695" t="s">
        <v>54</v>
      </c>
      <c r="C346" s="2695" t="s">
        <v>55</v>
      </c>
      <c r="D346" s="2695" t="s">
        <v>45</v>
      </c>
      <c r="E346" s="2695"/>
      <c r="F346" s="2695"/>
      <c r="G346" s="2695" t="s">
        <v>46</v>
      </c>
      <c r="H346" s="2695"/>
      <c r="I346" s="2695"/>
      <c r="J346" s="2695" t="s">
        <v>47</v>
      </c>
      <c r="K346" s="2695"/>
      <c r="L346" s="2695"/>
      <c r="M346" s="2696" t="s">
        <v>503</v>
      </c>
      <c r="N346" s="2696" t="s">
        <v>509</v>
      </c>
      <c r="O346" s="2696" t="s">
        <v>502</v>
      </c>
    </row>
    <row r="347" spans="1:15" ht="21.75" customHeight="1">
      <c r="A347" s="2690"/>
      <c r="B347" s="2690" t="s">
        <v>54</v>
      </c>
      <c r="C347" s="2690"/>
      <c r="D347" s="2690" t="s">
        <v>1673</v>
      </c>
      <c r="E347" s="2690"/>
      <c r="F347" s="2690"/>
      <c r="G347" s="2690" t="s">
        <v>463</v>
      </c>
      <c r="H347" s="2690"/>
      <c r="I347" s="2690"/>
      <c r="J347" s="2690" t="s">
        <v>464</v>
      </c>
      <c r="K347" s="2690"/>
      <c r="L347" s="2690"/>
      <c r="M347" s="2697"/>
      <c r="N347" s="2697"/>
      <c r="O347" s="2697"/>
    </row>
    <row r="348" spans="1:15" ht="21.75" customHeight="1">
      <c r="A348" s="2690"/>
      <c r="B348" s="2690"/>
      <c r="C348" s="2690"/>
      <c r="D348" s="2000" t="s">
        <v>931</v>
      </c>
      <c r="E348" s="2000" t="s">
        <v>1126</v>
      </c>
      <c r="F348" s="2000" t="s">
        <v>954</v>
      </c>
      <c r="G348" s="2000" t="s">
        <v>931</v>
      </c>
      <c r="H348" s="2000" t="s">
        <v>1126</v>
      </c>
      <c r="I348" s="2000" t="s">
        <v>954</v>
      </c>
      <c r="J348" s="2000" t="s">
        <v>931</v>
      </c>
      <c r="K348" s="2000" t="s">
        <v>1126</v>
      </c>
      <c r="L348" s="2000" t="s">
        <v>954</v>
      </c>
      <c r="M348" s="2697"/>
      <c r="N348" s="2697"/>
      <c r="O348" s="2697"/>
    </row>
    <row r="349" spans="1:15" ht="21.75" customHeight="1" thickBot="1">
      <c r="A349" s="2707"/>
      <c r="B349" s="2707"/>
      <c r="C349" s="2707"/>
      <c r="D349" s="415" t="s">
        <v>934</v>
      </c>
      <c r="E349" s="415" t="s">
        <v>935</v>
      </c>
      <c r="F349" s="415" t="s">
        <v>936</v>
      </c>
      <c r="G349" s="415" t="s">
        <v>934</v>
      </c>
      <c r="H349" s="415" t="s">
        <v>935</v>
      </c>
      <c r="I349" s="415" t="s">
        <v>936</v>
      </c>
      <c r="J349" s="415" t="s">
        <v>934</v>
      </c>
      <c r="K349" s="415" t="s">
        <v>935</v>
      </c>
      <c r="L349" s="415" t="s">
        <v>936</v>
      </c>
      <c r="M349" s="2698"/>
      <c r="N349" s="2698"/>
      <c r="O349" s="2698"/>
    </row>
    <row r="350" spans="1:15" ht="33" customHeight="1">
      <c r="A350" s="3592" t="s">
        <v>2050</v>
      </c>
      <c r="B350" s="551" t="s">
        <v>1928</v>
      </c>
      <c r="C350" s="426"/>
      <c r="D350" s="426">
        <v>27</v>
      </c>
      <c r="E350" s="426">
        <v>10</v>
      </c>
      <c r="F350" s="426">
        <v>37</v>
      </c>
      <c r="G350" s="426">
        <v>0</v>
      </c>
      <c r="H350" s="426">
        <v>0</v>
      </c>
      <c r="I350" s="426">
        <v>0</v>
      </c>
      <c r="J350" s="426">
        <f t="shared" ref="J350:J355" si="143">SUM(G350,D350)</f>
        <v>27</v>
      </c>
      <c r="K350" s="426">
        <f t="shared" ref="K350:K355" si="144">SUM(H350,E350)</f>
        <v>10</v>
      </c>
      <c r="L350" s="426">
        <f t="shared" ref="L350:L355" si="145">SUM(J350:K350)</f>
        <v>37</v>
      </c>
      <c r="M350" s="703"/>
      <c r="N350" s="2016" t="s">
        <v>1550</v>
      </c>
      <c r="O350" s="2759" t="s">
        <v>2335</v>
      </c>
    </row>
    <row r="351" spans="1:15" ht="22.5" customHeight="1">
      <c r="A351" s="3591"/>
      <c r="B351" s="551" t="s">
        <v>1862</v>
      </c>
      <c r="C351" s="426"/>
      <c r="D351" s="426">
        <v>4</v>
      </c>
      <c r="E351" s="426">
        <v>4</v>
      </c>
      <c r="F351" s="1984">
        <v>8</v>
      </c>
      <c r="G351" s="1984">
        <v>0</v>
      </c>
      <c r="H351" s="1984">
        <v>0</v>
      </c>
      <c r="I351" s="1984">
        <v>0</v>
      </c>
      <c r="J351" s="1984">
        <f t="shared" si="143"/>
        <v>4</v>
      </c>
      <c r="K351" s="1984">
        <f t="shared" si="144"/>
        <v>4</v>
      </c>
      <c r="L351" s="1984">
        <f t="shared" si="145"/>
        <v>8</v>
      </c>
      <c r="M351" s="700"/>
      <c r="N351" s="1999" t="s">
        <v>1580</v>
      </c>
      <c r="O351" s="2760"/>
    </row>
    <row r="352" spans="1:15" ht="24.75" customHeight="1">
      <c r="A352" s="3591"/>
      <c r="B352" s="83" t="s">
        <v>2063</v>
      </c>
      <c r="C352" s="1984"/>
      <c r="D352" s="1984">
        <v>79</v>
      </c>
      <c r="E352" s="1984">
        <v>13</v>
      </c>
      <c r="F352" s="1984">
        <v>92</v>
      </c>
      <c r="G352" s="1984">
        <v>0</v>
      </c>
      <c r="H352" s="1984">
        <v>0</v>
      </c>
      <c r="I352" s="1984">
        <v>0</v>
      </c>
      <c r="J352" s="1984">
        <f t="shared" si="143"/>
        <v>79</v>
      </c>
      <c r="K352" s="1984">
        <f t="shared" si="144"/>
        <v>13</v>
      </c>
      <c r="L352" s="1984">
        <f t="shared" si="145"/>
        <v>92</v>
      </c>
      <c r="M352" s="1984"/>
      <c r="N352" s="2287" t="s">
        <v>2340</v>
      </c>
      <c r="O352" s="2760"/>
    </row>
    <row r="353" spans="1:15" ht="35.25" customHeight="1">
      <c r="A353" s="3591"/>
      <c r="B353" s="1995" t="s">
        <v>1931</v>
      </c>
      <c r="C353" s="1998"/>
      <c r="D353" s="1998">
        <v>20</v>
      </c>
      <c r="E353" s="1998">
        <v>27</v>
      </c>
      <c r="F353" s="1984">
        <v>47</v>
      </c>
      <c r="G353" s="1984">
        <v>0</v>
      </c>
      <c r="H353" s="1984">
        <v>0</v>
      </c>
      <c r="I353" s="1984">
        <v>0</v>
      </c>
      <c r="J353" s="1984">
        <f t="shared" si="143"/>
        <v>20</v>
      </c>
      <c r="K353" s="1984">
        <f t="shared" si="144"/>
        <v>27</v>
      </c>
      <c r="L353" s="1984">
        <f t="shared" si="145"/>
        <v>47</v>
      </c>
      <c r="M353" s="680"/>
      <c r="N353" s="389" t="s">
        <v>519</v>
      </c>
      <c r="O353" s="2760"/>
    </row>
    <row r="354" spans="1:15" ht="23.25" customHeight="1">
      <c r="A354" s="3591"/>
      <c r="B354" s="1995" t="s">
        <v>68</v>
      </c>
      <c r="C354" s="1998"/>
      <c r="D354" s="1998">
        <v>29</v>
      </c>
      <c r="E354" s="1998">
        <v>25</v>
      </c>
      <c r="F354" s="1998">
        <v>54</v>
      </c>
      <c r="G354" s="1998">
        <v>0</v>
      </c>
      <c r="H354" s="1998">
        <v>0</v>
      </c>
      <c r="I354" s="1998">
        <v>0</v>
      </c>
      <c r="J354" s="1998">
        <f t="shared" si="143"/>
        <v>29</v>
      </c>
      <c r="K354" s="1998">
        <f t="shared" si="144"/>
        <v>25</v>
      </c>
      <c r="L354" s="1998">
        <f t="shared" si="145"/>
        <v>54</v>
      </c>
      <c r="M354" s="1301"/>
      <c r="N354" s="929" t="s">
        <v>496</v>
      </c>
      <c r="O354" s="2760"/>
    </row>
    <row r="355" spans="1:15" ht="23.25" customHeight="1">
      <c r="A355" s="3593"/>
      <c r="B355" s="1995" t="s">
        <v>67</v>
      </c>
      <c r="C355" s="1998"/>
      <c r="D355" s="1998">
        <v>11</v>
      </c>
      <c r="E355" s="1998">
        <v>8</v>
      </c>
      <c r="F355" s="1998">
        <v>19</v>
      </c>
      <c r="G355" s="1998">
        <v>0</v>
      </c>
      <c r="H355" s="1998">
        <v>0</v>
      </c>
      <c r="I355" s="1998">
        <v>0</v>
      </c>
      <c r="J355" s="1998">
        <f t="shared" si="143"/>
        <v>11</v>
      </c>
      <c r="K355" s="1998">
        <f t="shared" si="144"/>
        <v>8</v>
      </c>
      <c r="L355" s="1998">
        <f t="shared" si="145"/>
        <v>19</v>
      </c>
      <c r="M355" s="1301"/>
      <c r="N355" s="2458" t="s">
        <v>494</v>
      </c>
      <c r="O355" s="2761"/>
    </row>
    <row r="356" spans="1:15" ht="24" customHeight="1">
      <c r="A356" s="2825" t="s">
        <v>219</v>
      </c>
      <c r="B356" s="2825"/>
      <c r="C356" s="2825"/>
      <c r="D356" s="1984">
        <f>SUM(D350:D355)</f>
        <v>170</v>
      </c>
      <c r="E356" s="1984">
        <f t="shared" ref="E356:L356" si="146">SUM(E350:E355)</f>
        <v>87</v>
      </c>
      <c r="F356" s="1984">
        <f t="shared" si="146"/>
        <v>257</v>
      </c>
      <c r="G356" s="1984">
        <f t="shared" si="146"/>
        <v>0</v>
      </c>
      <c r="H356" s="1984">
        <f t="shared" si="146"/>
        <v>0</v>
      </c>
      <c r="I356" s="1984">
        <f t="shared" si="146"/>
        <v>0</v>
      </c>
      <c r="J356" s="1984">
        <f t="shared" si="146"/>
        <v>170</v>
      </c>
      <c r="K356" s="1984">
        <f t="shared" si="146"/>
        <v>87</v>
      </c>
      <c r="L356" s="1984">
        <f t="shared" si="146"/>
        <v>257</v>
      </c>
      <c r="M356" s="2719" t="s">
        <v>2342</v>
      </c>
      <c r="N356" s="2719"/>
      <c r="O356" s="2719"/>
    </row>
    <row r="357" spans="1:15" ht="24" customHeight="1">
      <c r="A357" s="3577" t="s">
        <v>2064</v>
      </c>
      <c r="B357" s="1994" t="s">
        <v>104</v>
      </c>
      <c r="C357" s="1984"/>
      <c r="D357" s="1984">
        <v>46</v>
      </c>
      <c r="E357" s="1984">
        <v>42</v>
      </c>
      <c r="F357" s="1984">
        <v>88</v>
      </c>
      <c r="G357" s="1984">
        <v>0</v>
      </c>
      <c r="H357" s="1984">
        <v>0</v>
      </c>
      <c r="I357" s="1984">
        <v>0</v>
      </c>
      <c r="J357" s="1984">
        <f t="shared" ref="J357:J359" si="147">SUM(G357,D357)</f>
        <v>46</v>
      </c>
      <c r="K357" s="1984">
        <f t="shared" ref="K357:K359" si="148">SUM(H357,E357)</f>
        <v>42</v>
      </c>
      <c r="L357" s="1984">
        <f t="shared" ref="L357:L359" si="149">SUM(J357:K357)</f>
        <v>88</v>
      </c>
      <c r="M357" s="72"/>
      <c r="N357" s="1999" t="s">
        <v>1580</v>
      </c>
      <c r="O357" s="2790" t="s">
        <v>2336</v>
      </c>
    </row>
    <row r="358" spans="1:15" ht="21" customHeight="1">
      <c r="A358" s="3578"/>
      <c r="B358" s="1994" t="s">
        <v>1107</v>
      </c>
      <c r="C358" s="1984"/>
      <c r="D358" s="1984">
        <v>18</v>
      </c>
      <c r="E358" s="1984">
        <v>4</v>
      </c>
      <c r="F358" s="1984">
        <v>22</v>
      </c>
      <c r="G358" s="1984">
        <v>0</v>
      </c>
      <c r="H358" s="1984">
        <v>0</v>
      </c>
      <c r="I358" s="1984">
        <v>0</v>
      </c>
      <c r="J358" s="1984">
        <f t="shared" si="147"/>
        <v>18</v>
      </c>
      <c r="K358" s="1984">
        <f t="shared" si="148"/>
        <v>4</v>
      </c>
      <c r="L358" s="1984">
        <f t="shared" si="149"/>
        <v>22</v>
      </c>
      <c r="M358" s="72"/>
      <c r="N358" s="929" t="s">
        <v>496</v>
      </c>
      <c r="O358" s="2760"/>
    </row>
    <row r="359" spans="1:15" ht="33" customHeight="1">
      <c r="A359" s="3579"/>
      <c r="B359" s="1994" t="s">
        <v>235</v>
      </c>
      <c r="C359" s="1984"/>
      <c r="D359" s="1984">
        <v>46</v>
      </c>
      <c r="E359" s="1984">
        <v>16</v>
      </c>
      <c r="F359" s="1984">
        <v>62</v>
      </c>
      <c r="G359" s="1984">
        <v>0</v>
      </c>
      <c r="H359" s="1984">
        <v>0</v>
      </c>
      <c r="I359" s="1984">
        <v>0</v>
      </c>
      <c r="J359" s="1984">
        <f t="shared" si="147"/>
        <v>46</v>
      </c>
      <c r="K359" s="1984">
        <f t="shared" si="148"/>
        <v>16</v>
      </c>
      <c r="L359" s="1984">
        <f t="shared" si="149"/>
        <v>62</v>
      </c>
      <c r="M359" s="72"/>
      <c r="N359" s="2016" t="s">
        <v>676</v>
      </c>
      <c r="O359" s="2761"/>
    </row>
    <row r="360" spans="1:15" ht="24" customHeight="1">
      <c r="A360" s="2825" t="s">
        <v>219</v>
      </c>
      <c r="B360" s="2825"/>
      <c r="C360" s="2825"/>
      <c r="D360" s="1984">
        <f>SUM(D357:D359)</f>
        <v>110</v>
      </c>
      <c r="E360" s="1984">
        <f t="shared" ref="E360:L360" si="150">SUM(E357:E359)</f>
        <v>62</v>
      </c>
      <c r="F360" s="1984">
        <f t="shared" si="150"/>
        <v>172</v>
      </c>
      <c r="G360" s="1984">
        <f t="shared" si="150"/>
        <v>0</v>
      </c>
      <c r="H360" s="1984">
        <f t="shared" si="150"/>
        <v>0</v>
      </c>
      <c r="I360" s="1984">
        <f t="shared" si="150"/>
        <v>0</v>
      </c>
      <c r="J360" s="1984">
        <f t="shared" si="150"/>
        <v>110</v>
      </c>
      <c r="K360" s="1984">
        <f t="shared" si="150"/>
        <v>62</v>
      </c>
      <c r="L360" s="1984">
        <f t="shared" si="150"/>
        <v>172</v>
      </c>
      <c r="M360" s="2719" t="s">
        <v>2342</v>
      </c>
      <c r="N360" s="2719"/>
      <c r="O360" s="2719"/>
    </row>
    <row r="361" spans="1:15" ht="24" customHeight="1">
      <c r="A361" s="3577" t="s">
        <v>2049</v>
      </c>
      <c r="B361" s="1994" t="s">
        <v>2065</v>
      </c>
      <c r="C361" s="1984"/>
      <c r="D361" s="1984">
        <v>12</v>
      </c>
      <c r="E361" s="1984">
        <v>2</v>
      </c>
      <c r="F361" s="1984">
        <v>14</v>
      </c>
      <c r="G361" s="1984">
        <v>0</v>
      </c>
      <c r="H361" s="1984">
        <v>0</v>
      </c>
      <c r="I361" s="1984">
        <v>0</v>
      </c>
      <c r="J361" s="1984">
        <f t="shared" ref="J361:J363" si="151">SUM(G361,D361)</f>
        <v>12</v>
      </c>
      <c r="K361" s="1984">
        <f t="shared" ref="K361:K363" si="152">SUM(H361,E361)</f>
        <v>2</v>
      </c>
      <c r="L361" s="1984">
        <f t="shared" ref="L361:L363" si="153">SUM(J361:K361)</f>
        <v>14</v>
      </c>
      <c r="M361" s="72"/>
      <c r="N361" s="1999" t="s">
        <v>2067</v>
      </c>
      <c r="O361" s="2790" t="s">
        <v>2337</v>
      </c>
    </row>
    <row r="362" spans="1:15" ht="24" customHeight="1">
      <c r="A362" s="3578"/>
      <c r="B362" s="1994" t="s">
        <v>2066</v>
      </c>
      <c r="C362" s="1984"/>
      <c r="D362" s="1984">
        <v>24</v>
      </c>
      <c r="E362" s="1984">
        <v>9</v>
      </c>
      <c r="F362" s="1984">
        <v>33</v>
      </c>
      <c r="G362" s="1984">
        <v>0</v>
      </c>
      <c r="H362" s="1984">
        <v>0</v>
      </c>
      <c r="I362" s="1984">
        <v>0</v>
      </c>
      <c r="J362" s="1984">
        <f t="shared" si="151"/>
        <v>24</v>
      </c>
      <c r="K362" s="1984">
        <f t="shared" si="152"/>
        <v>9</v>
      </c>
      <c r="L362" s="1984">
        <f t="shared" si="153"/>
        <v>33</v>
      </c>
      <c r="M362" s="72"/>
      <c r="N362" s="929" t="s">
        <v>507</v>
      </c>
      <c r="O362" s="2760"/>
    </row>
    <row r="363" spans="1:15" ht="24" customHeight="1">
      <c r="A363" s="3579"/>
      <c r="B363" s="1994" t="s">
        <v>1107</v>
      </c>
      <c r="C363" s="1984"/>
      <c r="D363" s="1984">
        <v>25</v>
      </c>
      <c r="E363" s="1984">
        <v>25</v>
      </c>
      <c r="F363" s="1984">
        <v>50</v>
      </c>
      <c r="G363" s="1984">
        <v>0</v>
      </c>
      <c r="H363" s="1984">
        <v>0</v>
      </c>
      <c r="I363" s="1984">
        <v>0</v>
      </c>
      <c r="J363" s="1984">
        <f t="shared" si="151"/>
        <v>25</v>
      </c>
      <c r="K363" s="1984">
        <f t="shared" si="152"/>
        <v>25</v>
      </c>
      <c r="L363" s="1984">
        <f t="shared" si="153"/>
        <v>50</v>
      </c>
      <c r="M363" s="72"/>
      <c r="N363" s="929" t="s">
        <v>496</v>
      </c>
      <c r="O363" s="2761"/>
    </row>
    <row r="364" spans="1:15" ht="23.25" customHeight="1" thickBot="1">
      <c r="A364" s="2858" t="s">
        <v>219</v>
      </c>
      <c r="B364" s="2858"/>
      <c r="C364" s="2858"/>
      <c r="D364" s="2455">
        <f>SUM(D361:D363)</f>
        <v>61</v>
      </c>
      <c r="E364" s="2455">
        <f t="shared" ref="E364" si="154">SUM(E361:E363)</f>
        <v>36</v>
      </c>
      <c r="F364" s="2455">
        <f t="shared" ref="F364" si="155">SUM(F361:F363)</f>
        <v>97</v>
      </c>
      <c r="G364" s="2455">
        <f t="shared" ref="G364" si="156">SUM(G361:G363)</f>
        <v>0</v>
      </c>
      <c r="H364" s="2455">
        <f t="shared" ref="H364" si="157">SUM(H361:H363)</f>
        <v>0</v>
      </c>
      <c r="I364" s="2455">
        <f t="shared" ref="I364" si="158">SUM(I361:I363)</f>
        <v>0</v>
      </c>
      <c r="J364" s="2455">
        <f t="shared" ref="J364" si="159">SUM(J361:J363)</f>
        <v>61</v>
      </c>
      <c r="K364" s="2455">
        <f t="shared" ref="K364" si="160">SUM(K361:K363)</f>
        <v>36</v>
      </c>
      <c r="L364" s="2455">
        <f t="shared" ref="L364" si="161">SUM(L361:L363)</f>
        <v>97</v>
      </c>
      <c r="M364" s="2721" t="s">
        <v>2342</v>
      </c>
      <c r="N364" s="2721"/>
      <c r="O364" s="2721"/>
    </row>
    <row r="365" spans="1:15" ht="27" customHeight="1" thickBot="1">
      <c r="A365" s="3584" t="s">
        <v>50</v>
      </c>
      <c r="B365" s="3584"/>
      <c r="C365" s="2616"/>
      <c r="D365" s="2669">
        <v>10244</v>
      </c>
      <c r="E365" s="2669">
        <v>6366</v>
      </c>
      <c r="F365" s="2669">
        <v>16610</v>
      </c>
      <c r="G365" s="2669">
        <v>4</v>
      </c>
      <c r="H365" s="2669">
        <v>7</v>
      </c>
      <c r="I365" s="2669">
        <v>11</v>
      </c>
      <c r="J365" s="2669">
        <v>10248</v>
      </c>
      <c r="K365" s="2669">
        <v>6373</v>
      </c>
      <c r="L365" s="2669">
        <v>16621</v>
      </c>
      <c r="M365" s="2431"/>
      <c r="N365" s="3585" t="s">
        <v>500</v>
      </c>
      <c r="O365" s="3585"/>
    </row>
    <row r="366" spans="1:15" ht="19.5" thickTop="1"/>
  </sheetData>
  <mergeCells count="386">
    <mergeCell ref="A244:A245"/>
    <mergeCell ref="O244:O245"/>
    <mergeCell ref="A298:A306"/>
    <mergeCell ref="O298:O306"/>
    <mergeCell ref="O294:O296"/>
    <mergeCell ref="A294:A296"/>
    <mergeCell ref="A322:A324"/>
    <mergeCell ref="O322:O324"/>
    <mergeCell ref="A326:A328"/>
    <mergeCell ref="O326:O328"/>
    <mergeCell ref="A308:A312"/>
    <mergeCell ref="O308:O312"/>
    <mergeCell ref="A307:C307"/>
    <mergeCell ref="M307:O307"/>
    <mergeCell ref="A313:C313"/>
    <mergeCell ref="M313:O313"/>
    <mergeCell ref="M265:M268"/>
    <mergeCell ref="N265:N268"/>
    <mergeCell ref="O265:O268"/>
    <mergeCell ref="D266:F266"/>
    <mergeCell ref="G266:I266"/>
    <mergeCell ref="J266:L266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N3:O3"/>
    <mergeCell ref="A3:B3"/>
    <mergeCell ref="A16:A22"/>
    <mergeCell ref="O16:O22"/>
    <mergeCell ref="B22:C22"/>
    <mergeCell ref="M22:N22"/>
    <mergeCell ref="O4:O7"/>
    <mergeCell ref="D5:F5"/>
    <mergeCell ref="G5:I5"/>
    <mergeCell ref="J5:L5"/>
    <mergeCell ref="A8:L8"/>
    <mergeCell ref="A9:A14"/>
    <mergeCell ref="O9:O14"/>
    <mergeCell ref="M15:O15"/>
    <mergeCell ref="A15:C15"/>
    <mergeCell ref="M12:N12"/>
    <mergeCell ref="B19:B21"/>
    <mergeCell ref="N19:N21"/>
    <mergeCell ref="A46:C46"/>
    <mergeCell ref="M46:O46"/>
    <mergeCell ref="A35:A45"/>
    <mergeCell ref="O35:O45"/>
    <mergeCell ref="M24:M27"/>
    <mergeCell ref="N24:N27"/>
    <mergeCell ref="O24:O27"/>
    <mergeCell ref="D25:F25"/>
    <mergeCell ref="G25:I25"/>
    <mergeCell ref="J25:L25"/>
    <mergeCell ref="A24:A27"/>
    <mergeCell ref="B24:B27"/>
    <mergeCell ref="C24:C27"/>
    <mergeCell ref="D24:F24"/>
    <mergeCell ref="G24:I24"/>
    <mergeCell ref="J24:L24"/>
    <mergeCell ref="A34:C34"/>
    <mergeCell ref="M34:O34"/>
    <mergeCell ref="M72:M75"/>
    <mergeCell ref="N72:N75"/>
    <mergeCell ref="A70:C70"/>
    <mergeCell ref="M70:O70"/>
    <mergeCell ref="A53:A62"/>
    <mergeCell ref="O53:O63"/>
    <mergeCell ref="A65:A69"/>
    <mergeCell ref="O65:O69"/>
    <mergeCell ref="M49:M52"/>
    <mergeCell ref="N49:N52"/>
    <mergeCell ref="O49:O52"/>
    <mergeCell ref="D50:F50"/>
    <mergeCell ref="G50:I50"/>
    <mergeCell ref="J50:L50"/>
    <mergeCell ref="A64:C64"/>
    <mergeCell ref="M64:O64"/>
    <mergeCell ref="A49:A52"/>
    <mergeCell ref="B49:B52"/>
    <mergeCell ref="C49:C52"/>
    <mergeCell ref="D49:F49"/>
    <mergeCell ref="G49:I49"/>
    <mergeCell ref="J49:L49"/>
    <mergeCell ref="A116:C116"/>
    <mergeCell ref="M116:O116"/>
    <mergeCell ref="A85:A89"/>
    <mergeCell ref="O85:O89"/>
    <mergeCell ref="O72:O75"/>
    <mergeCell ref="D73:F73"/>
    <mergeCell ref="G73:I73"/>
    <mergeCell ref="J73:L73"/>
    <mergeCell ref="A76:A83"/>
    <mergeCell ref="O76:O83"/>
    <mergeCell ref="B81:B82"/>
    <mergeCell ref="N81:N82"/>
    <mergeCell ref="B83:C83"/>
    <mergeCell ref="M83:N83"/>
    <mergeCell ref="A84:C84"/>
    <mergeCell ref="M84:O84"/>
    <mergeCell ref="A90:C90"/>
    <mergeCell ref="M90:O90"/>
    <mergeCell ref="A72:A75"/>
    <mergeCell ref="B72:B75"/>
    <mergeCell ref="C72:C75"/>
    <mergeCell ref="D72:F72"/>
    <mergeCell ref="G72:I72"/>
    <mergeCell ref="J72:L72"/>
    <mergeCell ref="A108:A115"/>
    <mergeCell ref="O108:O115"/>
    <mergeCell ref="B112:B113"/>
    <mergeCell ref="N112:N113"/>
    <mergeCell ref="M95:M98"/>
    <mergeCell ref="N95:N98"/>
    <mergeCell ref="O95:O98"/>
    <mergeCell ref="D96:F96"/>
    <mergeCell ref="G96:I96"/>
    <mergeCell ref="J96:L96"/>
    <mergeCell ref="A95:A98"/>
    <mergeCell ref="B95:B98"/>
    <mergeCell ref="C95:C98"/>
    <mergeCell ref="D95:F95"/>
    <mergeCell ref="G95:I95"/>
    <mergeCell ref="J95:L95"/>
    <mergeCell ref="A99:A106"/>
    <mergeCell ref="O99:O106"/>
    <mergeCell ref="A107:C107"/>
    <mergeCell ref="M107:O107"/>
    <mergeCell ref="A123:A129"/>
    <mergeCell ref="O123:O129"/>
    <mergeCell ref="A130:B130"/>
    <mergeCell ref="N130:O130"/>
    <mergeCell ref="A119:A122"/>
    <mergeCell ref="B119:B122"/>
    <mergeCell ref="C119:C122"/>
    <mergeCell ref="D119:F119"/>
    <mergeCell ref="G119:I119"/>
    <mergeCell ref="J119:L119"/>
    <mergeCell ref="B134:B135"/>
    <mergeCell ref="N134:N135"/>
    <mergeCell ref="B149:B150"/>
    <mergeCell ref="N149:N150"/>
    <mergeCell ref="M119:M122"/>
    <mergeCell ref="N119:N122"/>
    <mergeCell ref="O119:O122"/>
    <mergeCell ref="D120:F120"/>
    <mergeCell ref="G120:I120"/>
    <mergeCell ref="J120:L120"/>
    <mergeCell ref="M133:N133"/>
    <mergeCell ref="A160:B160"/>
    <mergeCell ref="N160:O160"/>
    <mergeCell ref="A161:A167"/>
    <mergeCell ref="O161:O167"/>
    <mergeCell ref="B162:B163"/>
    <mergeCell ref="N162:N163"/>
    <mergeCell ref="O145:O148"/>
    <mergeCell ref="D146:F146"/>
    <mergeCell ref="G146:I146"/>
    <mergeCell ref="J146:L146"/>
    <mergeCell ref="A155:A159"/>
    <mergeCell ref="O155:O159"/>
    <mergeCell ref="A154:B154"/>
    <mergeCell ref="N154:O154"/>
    <mergeCell ref="A145:A148"/>
    <mergeCell ref="B145:B148"/>
    <mergeCell ref="C145:C148"/>
    <mergeCell ref="D145:F145"/>
    <mergeCell ref="G145:I145"/>
    <mergeCell ref="J145:L145"/>
    <mergeCell ref="M145:M148"/>
    <mergeCell ref="N145:N148"/>
    <mergeCell ref="A168:B168"/>
    <mergeCell ref="N168:O168"/>
    <mergeCell ref="A170:A173"/>
    <mergeCell ref="B170:B173"/>
    <mergeCell ref="C170:C173"/>
    <mergeCell ref="D170:F170"/>
    <mergeCell ref="G170:I170"/>
    <mergeCell ref="J170:L170"/>
    <mergeCell ref="M170:M173"/>
    <mergeCell ref="N170:N173"/>
    <mergeCell ref="A181:B181"/>
    <mergeCell ref="N181:O181"/>
    <mergeCell ref="A182:A185"/>
    <mergeCell ref="O182:O185"/>
    <mergeCell ref="A186:B186"/>
    <mergeCell ref="N186:O186"/>
    <mergeCell ref="O170:O173"/>
    <mergeCell ref="D171:F171"/>
    <mergeCell ref="G171:I171"/>
    <mergeCell ref="J171:L171"/>
    <mergeCell ref="A174:A180"/>
    <mergeCell ref="O174:O180"/>
    <mergeCell ref="B177:B178"/>
    <mergeCell ref="N177:N178"/>
    <mergeCell ref="B179:C179"/>
    <mergeCell ref="M179:N179"/>
    <mergeCell ref="M195:M198"/>
    <mergeCell ref="N195:N198"/>
    <mergeCell ref="O195:O198"/>
    <mergeCell ref="D196:F196"/>
    <mergeCell ref="G196:I196"/>
    <mergeCell ref="J196:L196"/>
    <mergeCell ref="A187:A192"/>
    <mergeCell ref="O187:O192"/>
    <mergeCell ref="A193:B193"/>
    <mergeCell ref="N193:O193"/>
    <mergeCell ref="A195:A198"/>
    <mergeCell ref="B195:B198"/>
    <mergeCell ref="C195:C198"/>
    <mergeCell ref="D195:F195"/>
    <mergeCell ref="G195:I195"/>
    <mergeCell ref="J195:L195"/>
    <mergeCell ref="A206:B206"/>
    <mergeCell ref="N206:O206"/>
    <mergeCell ref="A207:A214"/>
    <mergeCell ref="O207:O214"/>
    <mergeCell ref="B209:B210"/>
    <mergeCell ref="N209:N210"/>
    <mergeCell ref="B211:C211"/>
    <mergeCell ref="M211:N211"/>
    <mergeCell ref="A199:A202"/>
    <mergeCell ref="O199:O202"/>
    <mergeCell ref="A203:B203"/>
    <mergeCell ref="N203:O203"/>
    <mergeCell ref="A204:A205"/>
    <mergeCell ref="O204:O205"/>
    <mergeCell ref="A229:C229"/>
    <mergeCell ref="M229:O229"/>
    <mergeCell ref="A215:B215"/>
    <mergeCell ref="N215:O215"/>
    <mergeCell ref="A218:A221"/>
    <mergeCell ref="B218:B221"/>
    <mergeCell ref="C218:C221"/>
    <mergeCell ref="D218:F218"/>
    <mergeCell ref="G218:I218"/>
    <mergeCell ref="J218:L218"/>
    <mergeCell ref="M218:M221"/>
    <mergeCell ref="N218:N221"/>
    <mergeCell ref="A226:A228"/>
    <mergeCell ref="O226:O228"/>
    <mergeCell ref="O218:O221"/>
    <mergeCell ref="D219:F219"/>
    <mergeCell ref="G219:I219"/>
    <mergeCell ref="J219:L219"/>
    <mergeCell ref="A222:A224"/>
    <mergeCell ref="O222:O224"/>
    <mergeCell ref="B224:C224"/>
    <mergeCell ref="A225:C225"/>
    <mergeCell ref="M225:O225"/>
    <mergeCell ref="D242:L242"/>
    <mergeCell ref="N242:O242"/>
    <mergeCell ref="M238:M241"/>
    <mergeCell ref="N238:N241"/>
    <mergeCell ref="O238:O241"/>
    <mergeCell ref="D239:F239"/>
    <mergeCell ref="G239:I239"/>
    <mergeCell ref="J239:L239"/>
    <mergeCell ref="A230:A235"/>
    <mergeCell ref="O230:O235"/>
    <mergeCell ref="A238:A241"/>
    <mergeCell ref="B238:B241"/>
    <mergeCell ref="C238:C241"/>
    <mergeCell ref="D238:F238"/>
    <mergeCell ref="G238:I238"/>
    <mergeCell ref="J238:L238"/>
    <mergeCell ref="A236:C236"/>
    <mergeCell ref="M236:O236"/>
    <mergeCell ref="A265:A268"/>
    <mergeCell ref="B265:B268"/>
    <mergeCell ref="A246:C246"/>
    <mergeCell ref="M246:O246"/>
    <mergeCell ref="A253:A256"/>
    <mergeCell ref="O253:O256"/>
    <mergeCell ref="A260:B260"/>
    <mergeCell ref="M260:O260"/>
    <mergeCell ref="A247:A249"/>
    <mergeCell ref="O247:O249"/>
    <mergeCell ref="A251:B251"/>
    <mergeCell ref="M251:O251"/>
    <mergeCell ref="A250:C250"/>
    <mergeCell ref="M250:O250"/>
    <mergeCell ref="A257:C257"/>
    <mergeCell ref="M257:O257"/>
    <mergeCell ref="A297:C297"/>
    <mergeCell ref="M297:O297"/>
    <mergeCell ref="A276:C276"/>
    <mergeCell ref="M276:O276"/>
    <mergeCell ref="A280:C280"/>
    <mergeCell ref="M280:O280"/>
    <mergeCell ref="A284:C284"/>
    <mergeCell ref="M284:O284"/>
    <mergeCell ref="A285:A287"/>
    <mergeCell ref="O285:O287"/>
    <mergeCell ref="A288:C288"/>
    <mergeCell ref="M288:O288"/>
    <mergeCell ref="A356:C356"/>
    <mergeCell ref="M356:O356"/>
    <mergeCell ref="A357:A359"/>
    <mergeCell ref="O357:O359"/>
    <mergeCell ref="C265:C268"/>
    <mergeCell ref="D265:F265"/>
    <mergeCell ref="G265:I265"/>
    <mergeCell ref="J265:L265"/>
    <mergeCell ref="A277:A279"/>
    <mergeCell ref="O277:O279"/>
    <mergeCell ref="A281:A283"/>
    <mergeCell ref="O281:O283"/>
    <mergeCell ref="M290:M293"/>
    <mergeCell ref="N290:N293"/>
    <mergeCell ref="O290:O293"/>
    <mergeCell ref="D291:F291"/>
    <mergeCell ref="G291:I291"/>
    <mergeCell ref="J291:L291"/>
    <mergeCell ref="A290:A293"/>
    <mergeCell ref="B290:B293"/>
    <mergeCell ref="C290:C293"/>
    <mergeCell ref="D290:F290"/>
    <mergeCell ref="G290:I290"/>
    <mergeCell ref="J290:L290"/>
    <mergeCell ref="A269:A272"/>
    <mergeCell ref="O269:O272"/>
    <mergeCell ref="A273:C273"/>
    <mergeCell ref="M273:O273"/>
    <mergeCell ref="A274:A275"/>
    <mergeCell ref="O274:O275"/>
    <mergeCell ref="A365:B365"/>
    <mergeCell ref="N365:O365"/>
    <mergeCell ref="B326:C326"/>
    <mergeCell ref="A325:C325"/>
    <mergeCell ref="M325:O325"/>
    <mergeCell ref="A329:C329"/>
    <mergeCell ref="M329:O329"/>
    <mergeCell ref="A330:A332"/>
    <mergeCell ref="B330:C330"/>
    <mergeCell ref="O330:O332"/>
    <mergeCell ref="A333:C333"/>
    <mergeCell ref="M333:O333"/>
    <mergeCell ref="A334:A340"/>
    <mergeCell ref="O334:O340"/>
    <mergeCell ref="A341:C341"/>
    <mergeCell ref="M341:O341"/>
    <mergeCell ref="A350:A355"/>
    <mergeCell ref="O350:O355"/>
    <mergeCell ref="A360:C360"/>
    <mergeCell ref="M360:O360"/>
    <mergeCell ref="A361:A363"/>
    <mergeCell ref="O361:O363"/>
    <mergeCell ref="A364:C364"/>
    <mergeCell ref="M364:O364"/>
    <mergeCell ref="A28:A33"/>
    <mergeCell ref="O28:O33"/>
    <mergeCell ref="A131:A138"/>
    <mergeCell ref="O131:O138"/>
    <mergeCell ref="A149:A153"/>
    <mergeCell ref="O149:O153"/>
    <mergeCell ref="A318:A321"/>
    <mergeCell ref="B318:B321"/>
    <mergeCell ref="C318:C321"/>
    <mergeCell ref="D318:F318"/>
    <mergeCell ref="G318:I318"/>
    <mergeCell ref="J318:L318"/>
    <mergeCell ref="M318:M321"/>
    <mergeCell ref="N318:N321"/>
    <mergeCell ref="O318:O321"/>
    <mergeCell ref="D319:F319"/>
    <mergeCell ref="G319:I319"/>
    <mergeCell ref="J319:L319"/>
    <mergeCell ref="A346:A349"/>
    <mergeCell ref="B346:B349"/>
    <mergeCell ref="C346:C349"/>
    <mergeCell ref="D346:F346"/>
    <mergeCell ref="G346:I346"/>
    <mergeCell ref="J346:L346"/>
    <mergeCell ref="M346:M349"/>
    <mergeCell ref="N346:N349"/>
    <mergeCell ref="O346:O349"/>
    <mergeCell ref="D347:F347"/>
    <mergeCell ref="G347:I347"/>
    <mergeCell ref="J347:L347"/>
  </mergeCells>
  <printOptions horizontalCentered="1"/>
  <pageMargins left="0.5" right="0.5" top="0.98425196850393704" bottom="0.98425196850393704" header="0.98425196850393704" footer="0.74803149606299202"/>
  <pageSetup paperSize="9" scale="78" firstPageNumber="10" orientation="landscape" useFirstPageNumber="1" r:id="rId1"/>
  <headerFooter alignWithMargins="0"/>
  <rowBreaks count="1" manualBreakCount="1">
    <brk id="263" max="14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R302"/>
  <sheetViews>
    <sheetView rightToLeft="1" view="pageBreakPreview" topLeftCell="A295" zoomScale="75" zoomScaleSheetLayoutView="75" workbookViewId="0">
      <selection activeCell="R101" sqref="R101"/>
    </sheetView>
  </sheetViews>
  <sheetFormatPr defaultRowHeight="18.75"/>
  <cols>
    <col min="1" max="1" width="16.5703125" style="705" customWidth="1"/>
    <col min="2" max="2" width="14.140625" style="705" customWidth="1"/>
    <col min="3" max="3" width="12.85546875" style="705" customWidth="1"/>
    <col min="4" max="4" width="7.85546875" style="705" customWidth="1"/>
    <col min="5" max="5" width="7.140625" style="705" customWidth="1"/>
    <col min="6" max="6" width="8.7109375" style="705" customWidth="1"/>
    <col min="7" max="9" width="7.5703125" style="705" customWidth="1"/>
    <col min="10" max="10" width="8" style="705" customWidth="1"/>
    <col min="11" max="11" width="8.7109375" style="705" customWidth="1"/>
    <col min="12" max="12" width="8.42578125" style="705" customWidth="1"/>
    <col min="13" max="13" width="14.42578125" style="603" customWidth="1"/>
    <col min="14" max="14" width="26.7109375" style="603" customWidth="1"/>
    <col min="15" max="15" width="21.28515625" style="603" customWidth="1"/>
    <col min="16" max="244" width="9.140625" style="603"/>
    <col min="245" max="245" width="25.140625" style="603" customWidth="1"/>
    <col min="246" max="246" width="23.42578125" style="603" customWidth="1"/>
    <col min="247" max="247" width="9.7109375" style="603" customWidth="1"/>
    <col min="248" max="248" width="7.42578125" style="603" customWidth="1"/>
    <col min="249" max="249" width="7.5703125" style="603" customWidth="1"/>
    <col min="250" max="250" width="8" style="603" customWidth="1"/>
    <col min="251" max="253" width="7.42578125" style="603" customWidth="1"/>
    <col min="254" max="256" width="8.42578125" style="603" customWidth="1"/>
    <col min="257" max="500" width="9.140625" style="603"/>
    <col min="501" max="501" width="25.140625" style="603" customWidth="1"/>
    <col min="502" max="502" width="23.42578125" style="603" customWidth="1"/>
    <col min="503" max="503" width="9.7109375" style="603" customWidth="1"/>
    <col min="504" max="504" width="7.42578125" style="603" customWidth="1"/>
    <col min="505" max="505" width="7.5703125" style="603" customWidth="1"/>
    <col min="506" max="506" width="8" style="603" customWidth="1"/>
    <col min="507" max="509" width="7.42578125" style="603" customWidth="1"/>
    <col min="510" max="512" width="8.42578125" style="603" customWidth="1"/>
    <col min="513" max="756" width="9.140625" style="603"/>
    <col min="757" max="757" width="25.140625" style="603" customWidth="1"/>
    <col min="758" max="758" width="23.42578125" style="603" customWidth="1"/>
    <col min="759" max="759" width="9.7109375" style="603" customWidth="1"/>
    <col min="760" max="760" width="7.42578125" style="603" customWidth="1"/>
    <col min="761" max="761" width="7.5703125" style="603" customWidth="1"/>
    <col min="762" max="762" width="8" style="603" customWidth="1"/>
    <col min="763" max="765" width="7.42578125" style="603" customWidth="1"/>
    <col min="766" max="768" width="8.42578125" style="603" customWidth="1"/>
    <col min="769" max="1012" width="9.140625" style="603"/>
    <col min="1013" max="1013" width="25.140625" style="603" customWidth="1"/>
    <col min="1014" max="1014" width="23.42578125" style="603" customWidth="1"/>
    <col min="1015" max="1015" width="9.7109375" style="603" customWidth="1"/>
    <col min="1016" max="1016" width="7.42578125" style="603" customWidth="1"/>
    <col min="1017" max="1017" width="7.5703125" style="603" customWidth="1"/>
    <col min="1018" max="1018" width="8" style="603" customWidth="1"/>
    <col min="1019" max="1021" width="7.42578125" style="603" customWidth="1"/>
    <col min="1022" max="1024" width="8.42578125" style="603" customWidth="1"/>
    <col min="1025" max="1268" width="9.140625" style="603"/>
    <col min="1269" max="1269" width="25.140625" style="603" customWidth="1"/>
    <col min="1270" max="1270" width="23.42578125" style="603" customWidth="1"/>
    <col min="1271" max="1271" width="9.7109375" style="603" customWidth="1"/>
    <col min="1272" max="1272" width="7.42578125" style="603" customWidth="1"/>
    <col min="1273" max="1273" width="7.5703125" style="603" customWidth="1"/>
    <col min="1274" max="1274" width="8" style="603" customWidth="1"/>
    <col min="1275" max="1277" width="7.42578125" style="603" customWidth="1"/>
    <col min="1278" max="1280" width="8.42578125" style="603" customWidth="1"/>
    <col min="1281" max="1524" width="9.140625" style="603"/>
    <col min="1525" max="1525" width="25.140625" style="603" customWidth="1"/>
    <col min="1526" max="1526" width="23.42578125" style="603" customWidth="1"/>
    <col min="1527" max="1527" width="9.7109375" style="603" customWidth="1"/>
    <col min="1528" max="1528" width="7.42578125" style="603" customWidth="1"/>
    <col min="1529" max="1529" width="7.5703125" style="603" customWidth="1"/>
    <col min="1530" max="1530" width="8" style="603" customWidth="1"/>
    <col min="1531" max="1533" width="7.42578125" style="603" customWidth="1"/>
    <col min="1534" max="1536" width="8.42578125" style="603" customWidth="1"/>
    <col min="1537" max="1780" width="9.140625" style="603"/>
    <col min="1781" max="1781" width="25.140625" style="603" customWidth="1"/>
    <col min="1782" max="1782" width="23.42578125" style="603" customWidth="1"/>
    <col min="1783" max="1783" width="9.7109375" style="603" customWidth="1"/>
    <col min="1784" max="1784" width="7.42578125" style="603" customWidth="1"/>
    <col min="1785" max="1785" width="7.5703125" style="603" customWidth="1"/>
    <col min="1786" max="1786" width="8" style="603" customWidth="1"/>
    <col min="1787" max="1789" width="7.42578125" style="603" customWidth="1"/>
    <col min="1790" max="1792" width="8.42578125" style="603" customWidth="1"/>
    <col min="1793" max="2036" width="9.140625" style="603"/>
    <col min="2037" max="2037" width="25.140625" style="603" customWidth="1"/>
    <col min="2038" max="2038" width="23.42578125" style="603" customWidth="1"/>
    <col min="2039" max="2039" width="9.7109375" style="603" customWidth="1"/>
    <col min="2040" max="2040" width="7.42578125" style="603" customWidth="1"/>
    <col min="2041" max="2041" width="7.5703125" style="603" customWidth="1"/>
    <col min="2042" max="2042" width="8" style="603" customWidth="1"/>
    <col min="2043" max="2045" width="7.42578125" style="603" customWidth="1"/>
    <col min="2046" max="2048" width="8.42578125" style="603" customWidth="1"/>
    <col min="2049" max="2292" width="9.140625" style="603"/>
    <col min="2293" max="2293" width="25.140625" style="603" customWidth="1"/>
    <col min="2294" max="2294" width="23.42578125" style="603" customWidth="1"/>
    <col min="2295" max="2295" width="9.7109375" style="603" customWidth="1"/>
    <col min="2296" max="2296" width="7.42578125" style="603" customWidth="1"/>
    <col min="2297" max="2297" width="7.5703125" style="603" customWidth="1"/>
    <col min="2298" max="2298" width="8" style="603" customWidth="1"/>
    <col min="2299" max="2301" width="7.42578125" style="603" customWidth="1"/>
    <col min="2302" max="2304" width="8.42578125" style="603" customWidth="1"/>
    <col min="2305" max="2548" width="9.140625" style="603"/>
    <col min="2549" max="2549" width="25.140625" style="603" customWidth="1"/>
    <col min="2550" max="2550" width="23.42578125" style="603" customWidth="1"/>
    <col min="2551" max="2551" width="9.7109375" style="603" customWidth="1"/>
    <col min="2552" max="2552" width="7.42578125" style="603" customWidth="1"/>
    <col min="2553" max="2553" width="7.5703125" style="603" customWidth="1"/>
    <col min="2554" max="2554" width="8" style="603" customWidth="1"/>
    <col min="2555" max="2557" width="7.42578125" style="603" customWidth="1"/>
    <col min="2558" max="2560" width="8.42578125" style="603" customWidth="1"/>
    <col min="2561" max="2804" width="9.140625" style="603"/>
    <col min="2805" max="2805" width="25.140625" style="603" customWidth="1"/>
    <col min="2806" max="2806" width="23.42578125" style="603" customWidth="1"/>
    <col min="2807" max="2807" width="9.7109375" style="603" customWidth="1"/>
    <col min="2808" max="2808" width="7.42578125" style="603" customWidth="1"/>
    <col min="2809" max="2809" width="7.5703125" style="603" customWidth="1"/>
    <col min="2810" max="2810" width="8" style="603" customWidth="1"/>
    <col min="2811" max="2813" width="7.42578125" style="603" customWidth="1"/>
    <col min="2814" max="2816" width="8.42578125" style="603" customWidth="1"/>
    <col min="2817" max="3060" width="9.140625" style="603"/>
    <col min="3061" max="3061" width="25.140625" style="603" customWidth="1"/>
    <col min="3062" max="3062" width="23.42578125" style="603" customWidth="1"/>
    <col min="3063" max="3063" width="9.7109375" style="603" customWidth="1"/>
    <col min="3064" max="3064" width="7.42578125" style="603" customWidth="1"/>
    <col min="3065" max="3065" width="7.5703125" style="603" customWidth="1"/>
    <col min="3066" max="3066" width="8" style="603" customWidth="1"/>
    <col min="3067" max="3069" width="7.42578125" style="603" customWidth="1"/>
    <col min="3070" max="3072" width="8.42578125" style="603" customWidth="1"/>
    <col min="3073" max="3316" width="9.140625" style="603"/>
    <col min="3317" max="3317" width="25.140625" style="603" customWidth="1"/>
    <col min="3318" max="3318" width="23.42578125" style="603" customWidth="1"/>
    <col min="3319" max="3319" width="9.7109375" style="603" customWidth="1"/>
    <col min="3320" max="3320" width="7.42578125" style="603" customWidth="1"/>
    <col min="3321" max="3321" width="7.5703125" style="603" customWidth="1"/>
    <col min="3322" max="3322" width="8" style="603" customWidth="1"/>
    <col min="3323" max="3325" width="7.42578125" style="603" customWidth="1"/>
    <col min="3326" max="3328" width="8.42578125" style="603" customWidth="1"/>
    <col min="3329" max="3572" width="9.140625" style="603"/>
    <col min="3573" max="3573" width="25.140625" style="603" customWidth="1"/>
    <col min="3574" max="3574" width="23.42578125" style="603" customWidth="1"/>
    <col min="3575" max="3575" width="9.7109375" style="603" customWidth="1"/>
    <col min="3576" max="3576" width="7.42578125" style="603" customWidth="1"/>
    <col min="3577" max="3577" width="7.5703125" style="603" customWidth="1"/>
    <col min="3578" max="3578" width="8" style="603" customWidth="1"/>
    <col min="3579" max="3581" width="7.42578125" style="603" customWidth="1"/>
    <col min="3582" max="3584" width="8.42578125" style="603" customWidth="1"/>
    <col min="3585" max="3828" width="9.140625" style="603"/>
    <col min="3829" max="3829" width="25.140625" style="603" customWidth="1"/>
    <col min="3830" max="3830" width="23.42578125" style="603" customWidth="1"/>
    <col min="3831" max="3831" width="9.7109375" style="603" customWidth="1"/>
    <col min="3832" max="3832" width="7.42578125" style="603" customWidth="1"/>
    <col min="3833" max="3833" width="7.5703125" style="603" customWidth="1"/>
    <col min="3834" max="3834" width="8" style="603" customWidth="1"/>
    <col min="3835" max="3837" width="7.42578125" style="603" customWidth="1"/>
    <col min="3838" max="3840" width="8.42578125" style="603" customWidth="1"/>
    <col min="3841" max="4084" width="9.140625" style="603"/>
    <col min="4085" max="4085" width="25.140625" style="603" customWidth="1"/>
    <col min="4086" max="4086" width="23.42578125" style="603" customWidth="1"/>
    <col min="4087" max="4087" width="9.7109375" style="603" customWidth="1"/>
    <col min="4088" max="4088" width="7.42578125" style="603" customWidth="1"/>
    <col min="4089" max="4089" width="7.5703125" style="603" customWidth="1"/>
    <col min="4090" max="4090" width="8" style="603" customWidth="1"/>
    <col min="4091" max="4093" width="7.42578125" style="603" customWidth="1"/>
    <col min="4094" max="4096" width="8.42578125" style="603" customWidth="1"/>
    <col min="4097" max="4340" width="9.140625" style="603"/>
    <col min="4341" max="4341" width="25.140625" style="603" customWidth="1"/>
    <col min="4342" max="4342" width="23.42578125" style="603" customWidth="1"/>
    <col min="4343" max="4343" width="9.7109375" style="603" customWidth="1"/>
    <col min="4344" max="4344" width="7.42578125" style="603" customWidth="1"/>
    <col min="4345" max="4345" width="7.5703125" style="603" customWidth="1"/>
    <col min="4346" max="4346" width="8" style="603" customWidth="1"/>
    <col min="4347" max="4349" width="7.42578125" style="603" customWidth="1"/>
    <col min="4350" max="4352" width="8.42578125" style="603" customWidth="1"/>
    <col min="4353" max="4596" width="9.140625" style="603"/>
    <col min="4597" max="4597" width="25.140625" style="603" customWidth="1"/>
    <col min="4598" max="4598" width="23.42578125" style="603" customWidth="1"/>
    <col min="4599" max="4599" width="9.7109375" style="603" customWidth="1"/>
    <col min="4600" max="4600" width="7.42578125" style="603" customWidth="1"/>
    <col min="4601" max="4601" width="7.5703125" style="603" customWidth="1"/>
    <col min="4602" max="4602" width="8" style="603" customWidth="1"/>
    <col min="4603" max="4605" width="7.42578125" style="603" customWidth="1"/>
    <col min="4606" max="4608" width="8.42578125" style="603" customWidth="1"/>
    <col min="4609" max="4852" width="9.140625" style="603"/>
    <col min="4853" max="4853" width="25.140625" style="603" customWidth="1"/>
    <col min="4854" max="4854" width="23.42578125" style="603" customWidth="1"/>
    <col min="4855" max="4855" width="9.7109375" style="603" customWidth="1"/>
    <col min="4856" max="4856" width="7.42578125" style="603" customWidth="1"/>
    <col min="4857" max="4857" width="7.5703125" style="603" customWidth="1"/>
    <col min="4858" max="4858" width="8" style="603" customWidth="1"/>
    <col min="4859" max="4861" width="7.42578125" style="603" customWidth="1"/>
    <col min="4862" max="4864" width="8.42578125" style="603" customWidth="1"/>
    <col min="4865" max="5108" width="9.140625" style="603"/>
    <col min="5109" max="5109" width="25.140625" style="603" customWidth="1"/>
    <col min="5110" max="5110" width="23.42578125" style="603" customWidth="1"/>
    <col min="5111" max="5111" width="9.7109375" style="603" customWidth="1"/>
    <col min="5112" max="5112" width="7.42578125" style="603" customWidth="1"/>
    <col min="5113" max="5113" width="7.5703125" style="603" customWidth="1"/>
    <col min="5114" max="5114" width="8" style="603" customWidth="1"/>
    <col min="5115" max="5117" width="7.42578125" style="603" customWidth="1"/>
    <col min="5118" max="5120" width="8.42578125" style="603" customWidth="1"/>
    <col min="5121" max="5364" width="9.140625" style="603"/>
    <col min="5365" max="5365" width="25.140625" style="603" customWidth="1"/>
    <col min="5366" max="5366" width="23.42578125" style="603" customWidth="1"/>
    <col min="5367" max="5367" width="9.7109375" style="603" customWidth="1"/>
    <col min="5368" max="5368" width="7.42578125" style="603" customWidth="1"/>
    <col min="5369" max="5369" width="7.5703125" style="603" customWidth="1"/>
    <col min="5370" max="5370" width="8" style="603" customWidth="1"/>
    <col min="5371" max="5373" width="7.42578125" style="603" customWidth="1"/>
    <col min="5374" max="5376" width="8.42578125" style="603" customWidth="1"/>
    <col min="5377" max="5620" width="9.140625" style="603"/>
    <col min="5621" max="5621" width="25.140625" style="603" customWidth="1"/>
    <col min="5622" max="5622" width="23.42578125" style="603" customWidth="1"/>
    <col min="5623" max="5623" width="9.7109375" style="603" customWidth="1"/>
    <col min="5624" max="5624" width="7.42578125" style="603" customWidth="1"/>
    <col min="5625" max="5625" width="7.5703125" style="603" customWidth="1"/>
    <col min="5626" max="5626" width="8" style="603" customWidth="1"/>
    <col min="5627" max="5629" width="7.42578125" style="603" customWidth="1"/>
    <col min="5630" max="5632" width="8.42578125" style="603" customWidth="1"/>
    <col min="5633" max="5876" width="9.140625" style="603"/>
    <col min="5877" max="5877" width="25.140625" style="603" customWidth="1"/>
    <col min="5878" max="5878" width="23.42578125" style="603" customWidth="1"/>
    <col min="5879" max="5879" width="9.7109375" style="603" customWidth="1"/>
    <col min="5880" max="5880" width="7.42578125" style="603" customWidth="1"/>
    <col min="5881" max="5881" width="7.5703125" style="603" customWidth="1"/>
    <col min="5882" max="5882" width="8" style="603" customWidth="1"/>
    <col min="5883" max="5885" width="7.42578125" style="603" customWidth="1"/>
    <col min="5886" max="5888" width="8.42578125" style="603" customWidth="1"/>
    <col min="5889" max="6132" width="9.140625" style="603"/>
    <col min="6133" max="6133" width="25.140625" style="603" customWidth="1"/>
    <col min="6134" max="6134" width="23.42578125" style="603" customWidth="1"/>
    <col min="6135" max="6135" width="9.7109375" style="603" customWidth="1"/>
    <col min="6136" max="6136" width="7.42578125" style="603" customWidth="1"/>
    <col min="6137" max="6137" width="7.5703125" style="603" customWidth="1"/>
    <col min="6138" max="6138" width="8" style="603" customWidth="1"/>
    <col min="6139" max="6141" width="7.42578125" style="603" customWidth="1"/>
    <col min="6142" max="6144" width="8.42578125" style="603" customWidth="1"/>
    <col min="6145" max="6388" width="9.140625" style="603"/>
    <col min="6389" max="6389" width="25.140625" style="603" customWidth="1"/>
    <col min="6390" max="6390" width="23.42578125" style="603" customWidth="1"/>
    <col min="6391" max="6391" width="9.7109375" style="603" customWidth="1"/>
    <col min="6392" max="6392" width="7.42578125" style="603" customWidth="1"/>
    <col min="6393" max="6393" width="7.5703125" style="603" customWidth="1"/>
    <col min="6394" max="6394" width="8" style="603" customWidth="1"/>
    <col min="6395" max="6397" width="7.42578125" style="603" customWidth="1"/>
    <col min="6398" max="6400" width="8.42578125" style="603" customWidth="1"/>
    <col min="6401" max="6644" width="9.140625" style="603"/>
    <col min="6645" max="6645" width="25.140625" style="603" customWidth="1"/>
    <col min="6646" max="6646" width="23.42578125" style="603" customWidth="1"/>
    <col min="6647" max="6647" width="9.7109375" style="603" customWidth="1"/>
    <col min="6648" max="6648" width="7.42578125" style="603" customWidth="1"/>
    <col min="6649" max="6649" width="7.5703125" style="603" customWidth="1"/>
    <col min="6650" max="6650" width="8" style="603" customWidth="1"/>
    <col min="6651" max="6653" width="7.42578125" style="603" customWidth="1"/>
    <col min="6654" max="6656" width="8.42578125" style="603" customWidth="1"/>
    <col min="6657" max="6900" width="9.140625" style="603"/>
    <col min="6901" max="6901" width="25.140625" style="603" customWidth="1"/>
    <col min="6902" max="6902" width="23.42578125" style="603" customWidth="1"/>
    <col min="6903" max="6903" width="9.7109375" style="603" customWidth="1"/>
    <col min="6904" max="6904" width="7.42578125" style="603" customWidth="1"/>
    <col min="6905" max="6905" width="7.5703125" style="603" customWidth="1"/>
    <col min="6906" max="6906" width="8" style="603" customWidth="1"/>
    <col min="6907" max="6909" width="7.42578125" style="603" customWidth="1"/>
    <col min="6910" max="6912" width="8.42578125" style="603" customWidth="1"/>
    <col min="6913" max="7156" width="9.140625" style="603"/>
    <col min="7157" max="7157" width="25.140625" style="603" customWidth="1"/>
    <col min="7158" max="7158" width="23.42578125" style="603" customWidth="1"/>
    <col min="7159" max="7159" width="9.7109375" style="603" customWidth="1"/>
    <col min="7160" max="7160" width="7.42578125" style="603" customWidth="1"/>
    <col min="7161" max="7161" width="7.5703125" style="603" customWidth="1"/>
    <col min="7162" max="7162" width="8" style="603" customWidth="1"/>
    <col min="7163" max="7165" width="7.42578125" style="603" customWidth="1"/>
    <col min="7166" max="7168" width="8.42578125" style="603" customWidth="1"/>
    <col min="7169" max="7412" width="9.140625" style="603"/>
    <col min="7413" max="7413" width="25.140625" style="603" customWidth="1"/>
    <col min="7414" max="7414" width="23.42578125" style="603" customWidth="1"/>
    <col min="7415" max="7415" width="9.7109375" style="603" customWidth="1"/>
    <col min="7416" max="7416" width="7.42578125" style="603" customWidth="1"/>
    <col min="7417" max="7417" width="7.5703125" style="603" customWidth="1"/>
    <col min="7418" max="7418" width="8" style="603" customWidth="1"/>
    <col min="7419" max="7421" width="7.42578125" style="603" customWidth="1"/>
    <col min="7422" max="7424" width="8.42578125" style="603" customWidth="1"/>
    <col min="7425" max="7668" width="9.140625" style="603"/>
    <col min="7669" max="7669" width="25.140625" style="603" customWidth="1"/>
    <col min="7670" max="7670" width="23.42578125" style="603" customWidth="1"/>
    <col min="7671" max="7671" width="9.7109375" style="603" customWidth="1"/>
    <col min="7672" max="7672" width="7.42578125" style="603" customWidth="1"/>
    <col min="7673" max="7673" width="7.5703125" style="603" customWidth="1"/>
    <col min="7674" max="7674" width="8" style="603" customWidth="1"/>
    <col min="7675" max="7677" width="7.42578125" style="603" customWidth="1"/>
    <col min="7678" max="7680" width="8.42578125" style="603" customWidth="1"/>
    <col min="7681" max="7924" width="9.140625" style="603"/>
    <col min="7925" max="7925" width="25.140625" style="603" customWidth="1"/>
    <col min="7926" max="7926" width="23.42578125" style="603" customWidth="1"/>
    <col min="7927" max="7927" width="9.7109375" style="603" customWidth="1"/>
    <col min="7928" max="7928" width="7.42578125" style="603" customWidth="1"/>
    <col min="7929" max="7929" width="7.5703125" style="603" customWidth="1"/>
    <col min="7930" max="7930" width="8" style="603" customWidth="1"/>
    <col min="7931" max="7933" width="7.42578125" style="603" customWidth="1"/>
    <col min="7934" max="7936" width="8.42578125" style="603" customWidth="1"/>
    <col min="7937" max="8180" width="9.140625" style="603"/>
    <col min="8181" max="8181" width="25.140625" style="603" customWidth="1"/>
    <col min="8182" max="8182" width="23.42578125" style="603" customWidth="1"/>
    <col min="8183" max="8183" width="9.7109375" style="603" customWidth="1"/>
    <col min="8184" max="8184" width="7.42578125" style="603" customWidth="1"/>
    <col min="8185" max="8185" width="7.5703125" style="603" customWidth="1"/>
    <col min="8186" max="8186" width="8" style="603" customWidth="1"/>
    <col min="8187" max="8189" width="7.42578125" style="603" customWidth="1"/>
    <col min="8190" max="8192" width="8.42578125" style="603" customWidth="1"/>
    <col min="8193" max="8436" width="9.140625" style="603"/>
    <col min="8437" max="8437" width="25.140625" style="603" customWidth="1"/>
    <col min="8438" max="8438" width="23.42578125" style="603" customWidth="1"/>
    <col min="8439" max="8439" width="9.7109375" style="603" customWidth="1"/>
    <col min="8440" max="8440" width="7.42578125" style="603" customWidth="1"/>
    <col min="8441" max="8441" width="7.5703125" style="603" customWidth="1"/>
    <col min="8442" max="8442" width="8" style="603" customWidth="1"/>
    <col min="8443" max="8445" width="7.42578125" style="603" customWidth="1"/>
    <col min="8446" max="8448" width="8.42578125" style="603" customWidth="1"/>
    <col min="8449" max="8692" width="9.140625" style="603"/>
    <col min="8693" max="8693" width="25.140625" style="603" customWidth="1"/>
    <col min="8694" max="8694" width="23.42578125" style="603" customWidth="1"/>
    <col min="8695" max="8695" width="9.7109375" style="603" customWidth="1"/>
    <col min="8696" max="8696" width="7.42578125" style="603" customWidth="1"/>
    <col min="8697" max="8697" width="7.5703125" style="603" customWidth="1"/>
    <col min="8698" max="8698" width="8" style="603" customWidth="1"/>
    <col min="8699" max="8701" width="7.42578125" style="603" customWidth="1"/>
    <col min="8702" max="8704" width="8.42578125" style="603" customWidth="1"/>
    <col min="8705" max="8948" width="9.140625" style="603"/>
    <col min="8949" max="8949" width="25.140625" style="603" customWidth="1"/>
    <col min="8950" max="8950" width="23.42578125" style="603" customWidth="1"/>
    <col min="8951" max="8951" width="9.7109375" style="603" customWidth="1"/>
    <col min="8952" max="8952" width="7.42578125" style="603" customWidth="1"/>
    <col min="8953" max="8953" width="7.5703125" style="603" customWidth="1"/>
    <col min="8954" max="8954" width="8" style="603" customWidth="1"/>
    <col min="8955" max="8957" width="7.42578125" style="603" customWidth="1"/>
    <col min="8958" max="8960" width="8.42578125" style="603" customWidth="1"/>
    <col min="8961" max="9204" width="9.140625" style="603"/>
    <col min="9205" max="9205" width="25.140625" style="603" customWidth="1"/>
    <col min="9206" max="9206" width="23.42578125" style="603" customWidth="1"/>
    <col min="9207" max="9207" width="9.7109375" style="603" customWidth="1"/>
    <col min="9208" max="9208" width="7.42578125" style="603" customWidth="1"/>
    <col min="9209" max="9209" width="7.5703125" style="603" customWidth="1"/>
    <col min="9210" max="9210" width="8" style="603" customWidth="1"/>
    <col min="9211" max="9213" width="7.42578125" style="603" customWidth="1"/>
    <col min="9214" max="9216" width="8.42578125" style="603" customWidth="1"/>
    <col min="9217" max="9460" width="9.140625" style="603"/>
    <col min="9461" max="9461" width="25.140625" style="603" customWidth="1"/>
    <col min="9462" max="9462" width="23.42578125" style="603" customWidth="1"/>
    <col min="9463" max="9463" width="9.7109375" style="603" customWidth="1"/>
    <col min="9464" max="9464" width="7.42578125" style="603" customWidth="1"/>
    <col min="9465" max="9465" width="7.5703125" style="603" customWidth="1"/>
    <col min="9466" max="9466" width="8" style="603" customWidth="1"/>
    <col min="9467" max="9469" width="7.42578125" style="603" customWidth="1"/>
    <col min="9470" max="9472" width="8.42578125" style="603" customWidth="1"/>
    <col min="9473" max="9716" width="9.140625" style="603"/>
    <col min="9717" max="9717" width="25.140625" style="603" customWidth="1"/>
    <col min="9718" max="9718" width="23.42578125" style="603" customWidth="1"/>
    <col min="9719" max="9719" width="9.7109375" style="603" customWidth="1"/>
    <col min="9720" max="9720" width="7.42578125" style="603" customWidth="1"/>
    <col min="9721" max="9721" width="7.5703125" style="603" customWidth="1"/>
    <col min="9722" max="9722" width="8" style="603" customWidth="1"/>
    <col min="9723" max="9725" width="7.42578125" style="603" customWidth="1"/>
    <col min="9726" max="9728" width="8.42578125" style="603" customWidth="1"/>
    <col min="9729" max="9972" width="9.140625" style="603"/>
    <col min="9973" max="9973" width="25.140625" style="603" customWidth="1"/>
    <col min="9974" max="9974" width="23.42578125" style="603" customWidth="1"/>
    <col min="9975" max="9975" width="9.7109375" style="603" customWidth="1"/>
    <col min="9976" max="9976" width="7.42578125" style="603" customWidth="1"/>
    <col min="9977" max="9977" width="7.5703125" style="603" customWidth="1"/>
    <col min="9978" max="9978" width="8" style="603" customWidth="1"/>
    <col min="9979" max="9981" width="7.42578125" style="603" customWidth="1"/>
    <col min="9982" max="9984" width="8.42578125" style="603" customWidth="1"/>
    <col min="9985" max="10228" width="9.140625" style="603"/>
    <col min="10229" max="10229" width="25.140625" style="603" customWidth="1"/>
    <col min="10230" max="10230" width="23.42578125" style="603" customWidth="1"/>
    <col min="10231" max="10231" width="9.7109375" style="603" customWidth="1"/>
    <col min="10232" max="10232" width="7.42578125" style="603" customWidth="1"/>
    <col min="10233" max="10233" width="7.5703125" style="603" customWidth="1"/>
    <col min="10234" max="10234" width="8" style="603" customWidth="1"/>
    <col min="10235" max="10237" width="7.42578125" style="603" customWidth="1"/>
    <col min="10238" max="10240" width="8.42578125" style="603" customWidth="1"/>
    <col min="10241" max="10484" width="9.140625" style="603"/>
    <col min="10485" max="10485" width="25.140625" style="603" customWidth="1"/>
    <col min="10486" max="10486" width="23.42578125" style="603" customWidth="1"/>
    <col min="10487" max="10487" width="9.7109375" style="603" customWidth="1"/>
    <col min="10488" max="10488" width="7.42578125" style="603" customWidth="1"/>
    <col min="10489" max="10489" width="7.5703125" style="603" customWidth="1"/>
    <col min="10490" max="10490" width="8" style="603" customWidth="1"/>
    <col min="10491" max="10493" width="7.42578125" style="603" customWidth="1"/>
    <col min="10494" max="10496" width="8.42578125" style="603" customWidth="1"/>
    <col min="10497" max="10740" width="9.140625" style="603"/>
    <col min="10741" max="10741" width="25.140625" style="603" customWidth="1"/>
    <col min="10742" max="10742" width="23.42578125" style="603" customWidth="1"/>
    <col min="10743" max="10743" width="9.7109375" style="603" customWidth="1"/>
    <col min="10744" max="10744" width="7.42578125" style="603" customWidth="1"/>
    <col min="10745" max="10745" width="7.5703125" style="603" customWidth="1"/>
    <col min="10746" max="10746" width="8" style="603" customWidth="1"/>
    <col min="10747" max="10749" width="7.42578125" style="603" customWidth="1"/>
    <col min="10750" max="10752" width="8.42578125" style="603" customWidth="1"/>
    <col min="10753" max="10996" width="9.140625" style="603"/>
    <col min="10997" max="10997" width="25.140625" style="603" customWidth="1"/>
    <col min="10998" max="10998" width="23.42578125" style="603" customWidth="1"/>
    <col min="10999" max="10999" width="9.7109375" style="603" customWidth="1"/>
    <col min="11000" max="11000" width="7.42578125" style="603" customWidth="1"/>
    <col min="11001" max="11001" width="7.5703125" style="603" customWidth="1"/>
    <col min="11002" max="11002" width="8" style="603" customWidth="1"/>
    <col min="11003" max="11005" width="7.42578125" style="603" customWidth="1"/>
    <col min="11006" max="11008" width="8.42578125" style="603" customWidth="1"/>
    <col min="11009" max="11252" width="9.140625" style="603"/>
    <col min="11253" max="11253" width="25.140625" style="603" customWidth="1"/>
    <col min="11254" max="11254" width="23.42578125" style="603" customWidth="1"/>
    <col min="11255" max="11255" width="9.7109375" style="603" customWidth="1"/>
    <col min="11256" max="11256" width="7.42578125" style="603" customWidth="1"/>
    <col min="11257" max="11257" width="7.5703125" style="603" customWidth="1"/>
    <col min="11258" max="11258" width="8" style="603" customWidth="1"/>
    <col min="11259" max="11261" width="7.42578125" style="603" customWidth="1"/>
    <col min="11262" max="11264" width="8.42578125" style="603" customWidth="1"/>
    <col min="11265" max="11508" width="9.140625" style="603"/>
    <col min="11509" max="11509" width="25.140625" style="603" customWidth="1"/>
    <col min="11510" max="11510" width="23.42578125" style="603" customWidth="1"/>
    <col min="11511" max="11511" width="9.7109375" style="603" customWidth="1"/>
    <col min="11512" max="11512" width="7.42578125" style="603" customWidth="1"/>
    <col min="11513" max="11513" width="7.5703125" style="603" customWidth="1"/>
    <col min="11514" max="11514" width="8" style="603" customWidth="1"/>
    <col min="11515" max="11517" width="7.42578125" style="603" customWidth="1"/>
    <col min="11518" max="11520" width="8.42578125" style="603" customWidth="1"/>
    <col min="11521" max="11764" width="9.140625" style="603"/>
    <col min="11765" max="11765" width="25.140625" style="603" customWidth="1"/>
    <col min="11766" max="11766" width="23.42578125" style="603" customWidth="1"/>
    <col min="11767" max="11767" width="9.7109375" style="603" customWidth="1"/>
    <col min="11768" max="11768" width="7.42578125" style="603" customWidth="1"/>
    <col min="11769" max="11769" width="7.5703125" style="603" customWidth="1"/>
    <col min="11770" max="11770" width="8" style="603" customWidth="1"/>
    <col min="11771" max="11773" width="7.42578125" style="603" customWidth="1"/>
    <col min="11774" max="11776" width="8.42578125" style="603" customWidth="1"/>
    <col min="11777" max="12020" width="9.140625" style="603"/>
    <col min="12021" max="12021" width="25.140625" style="603" customWidth="1"/>
    <col min="12022" max="12022" width="23.42578125" style="603" customWidth="1"/>
    <col min="12023" max="12023" width="9.7109375" style="603" customWidth="1"/>
    <col min="12024" max="12024" width="7.42578125" style="603" customWidth="1"/>
    <col min="12025" max="12025" width="7.5703125" style="603" customWidth="1"/>
    <col min="12026" max="12026" width="8" style="603" customWidth="1"/>
    <col min="12027" max="12029" width="7.42578125" style="603" customWidth="1"/>
    <col min="12030" max="12032" width="8.42578125" style="603" customWidth="1"/>
    <col min="12033" max="12276" width="9.140625" style="603"/>
    <col min="12277" max="12277" width="25.140625" style="603" customWidth="1"/>
    <col min="12278" max="12278" width="23.42578125" style="603" customWidth="1"/>
    <col min="12279" max="12279" width="9.7109375" style="603" customWidth="1"/>
    <col min="12280" max="12280" width="7.42578125" style="603" customWidth="1"/>
    <col min="12281" max="12281" width="7.5703125" style="603" customWidth="1"/>
    <col min="12282" max="12282" width="8" style="603" customWidth="1"/>
    <col min="12283" max="12285" width="7.42578125" style="603" customWidth="1"/>
    <col min="12286" max="12288" width="8.42578125" style="603" customWidth="1"/>
    <col min="12289" max="12532" width="9.140625" style="603"/>
    <col min="12533" max="12533" width="25.140625" style="603" customWidth="1"/>
    <col min="12534" max="12534" width="23.42578125" style="603" customWidth="1"/>
    <col min="12535" max="12535" width="9.7109375" style="603" customWidth="1"/>
    <col min="12536" max="12536" width="7.42578125" style="603" customWidth="1"/>
    <col min="12537" max="12537" width="7.5703125" style="603" customWidth="1"/>
    <col min="12538" max="12538" width="8" style="603" customWidth="1"/>
    <col min="12539" max="12541" width="7.42578125" style="603" customWidth="1"/>
    <col min="12542" max="12544" width="8.42578125" style="603" customWidth="1"/>
    <col min="12545" max="12788" width="9.140625" style="603"/>
    <col min="12789" max="12789" width="25.140625" style="603" customWidth="1"/>
    <col min="12790" max="12790" width="23.42578125" style="603" customWidth="1"/>
    <col min="12791" max="12791" width="9.7109375" style="603" customWidth="1"/>
    <col min="12792" max="12792" width="7.42578125" style="603" customWidth="1"/>
    <col min="12793" max="12793" width="7.5703125" style="603" customWidth="1"/>
    <col min="12794" max="12794" width="8" style="603" customWidth="1"/>
    <col min="12795" max="12797" width="7.42578125" style="603" customWidth="1"/>
    <col min="12798" max="12800" width="8.42578125" style="603" customWidth="1"/>
    <col min="12801" max="13044" width="9.140625" style="603"/>
    <col min="13045" max="13045" width="25.140625" style="603" customWidth="1"/>
    <col min="13046" max="13046" width="23.42578125" style="603" customWidth="1"/>
    <col min="13047" max="13047" width="9.7109375" style="603" customWidth="1"/>
    <col min="13048" max="13048" width="7.42578125" style="603" customWidth="1"/>
    <col min="13049" max="13049" width="7.5703125" style="603" customWidth="1"/>
    <col min="13050" max="13050" width="8" style="603" customWidth="1"/>
    <col min="13051" max="13053" width="7.42578125" style="603" customWidth="1"/>
    <col min="13054" max="13056" width="8.42578125" style="603" customWidth="1"/>
    <col min="13057" max="13300" width="9.140625" style="603"/>
    <col min="13301" max="13301" width="25.140625" style="603" customWidth="1"/>
    <col min="13302" max="13302" width="23.42578125" style="603" customWidth="1"/>
    <col min="13303" max="13303" width="9.7109375" style="603" customWidth="1"/>
    <col min="13304" max="13304" width="7.42578125" style="603" customWidth="1"/>
    <col min="13305" max="13305" width="7.5703125" style="603" customWidth="1"/>
    <col min="13306" max="13306" width="8" style="603" customWidth="1"/>
    <col min="13307" max="13309" width="7.42578125" style="603" customWidth="1"/>
    <col min="13310" max="13312" width="8.42578125" style="603" customWidth="1"/>
    <col min="13313" max="13556" width="9.140625" style="603"/>
    <col min="13557" max="13557" width="25.140625" style="603" customWidth="1"/>
    <col min="13558" max="13558" width="23.42578125" style="603" customWidth="1"/>
    <col min="13559" max="13559" width="9.7109375" style="603" customWidth="1"/>
    <col min="13560" max="13560" width="7.42578125" style="603" customWidth="1"/>
    <col min="13561" max="13561" width="7.5703125" style="603" customWidth="1"/>
    <col min="13562" max="13562" width="8" style="603" customWidth="1"/>
    <col min="13563" max="13565" width="7.42578125" style="603" customWidth="1"/>
    <col min="13566" max="13568" width="8.42578125" style="603" customWidth="1"/>
    <col min="13569" max="13812" width="9.140625" style="603"/>
    <col min="13813" max="13813" width="25.140625" style="603" customWidth="1"/>
    <col min="13814" max="13814" width="23.42578125" style="603" customWidth="1"/>
    <col min="13815" max="13815" width="9.7109375" style="603" customWidth="1"/>
    <col min="13816" max="13816" width="7.42578125" style="603" customWidth="1"/>
    <col min="13817" max="13817" width="7.5703125" style="603" customWidth="1"/>
    <col min="13818" max="13818" width="8" style="603" customWidth="1"/>
    <col min="13819" max="13821" width="7.42578125" style="603" customWidth="1"/>
    <col min="13822" max="13824" width="8.42578125" style="603" customWidth="1"/>
    <col min="13825" max="14068" width="9.140625" style="603"/>
    <col min="14069" max="14069" width="25.140625" style="603" customWidth="1"/>
    <col min="14070" max="14070" width="23.42578125" style="603" customWidth="1"/>
    <col min="14071" max="14071" width="9.7109375" style="603" customWidth="1"/>
    <col min="14072" max="14072" width="7.42578125" style="603" customWidth="1"/>
    <col min="14073" max="14073" width="7.5703125" style="603" customWidth="1"/>
    <col min="14074" max="14074" width="8" style="603" customWidth="1"/>
    <col min="14075" max="14077" width="7.42578125" style="603" customWidth="1"/>
    <col min="14078" max="14080" width="8.42578125" style="603" customWidth="1"/>
    <col min="14081" max="14324" width="9.140625" style="603"/>
    <col min="14325" max="14325" width="25.140625" style="603" customWidth="1"/>
    <col min="14326" max="14326" width="23.42578125" style="603" customWidth="1"/>
    <col min="14327" max="14327" width="9.7109375" style="603" customWidth="1"/>
    <col min="14328" max="14328" width="7.42578125" style="603" customWidth="1"/>
    <col min="14329" max="14329" width="7.5703125" style="603" customWidth="1"/>
    <col min="14330" max="14330" width="8" style="603" customWidth="1"/>
    <col min="14331" max="14333" width="7.42578125" style="603" customWidth="1"/>
    <col min="14334" max="14336" width="8.42578125" style="603" customWidth="1"/>
    <col min="14337" max="14580" width="9.140625" style="603"/>
    <col min="14581" max="14581" width="25.140625" style="603" customWidth="1"/>
    <col min="14582" max="14582" width="23.42578125" style="603" customWidth="1"/>
    <col min="14583" max="14583" width="9.7109375" style="603" customWidth="1"/>
    <col min="14584" max="14584" width="7.42578125" style="603" customWidth="1"/>
    <col min="14585" max="14585" width="7.5703125" style="603" customWidth="1"/>
    <col min="14586" max="14586" width="8" style="603" customWidth="1"/>
    <col min="14587" max="14589" width="7.42578125" style="603" customWidth="1"/>
    <col min="14590" max="14592" width="8.42578125" style="603" customWidth="1"/>
    <col min="14593" max="14836" width="9.140625" style="603"/>
    <col min="14837" max="14837" width="25.140625" style="603" customWidth="1"/>
    <col min="14838" max="14838" width="23.42578125" style="603" customWidth="1"/>
    <col min="14839" max="14839" width="9.7109375" style="603" customWidth="1"/>
    <col min="14840" max="14840" width="7.42578125" style="603" customWidth="1"/>
    <col min="14841" max="14841" width="7.5703125" style="603" customWidth="1"/>
    <col min="14842" max="14842" width="8" style="603" customWidth="1"/>
    <col min="14843" max="14845" width="7.42578125" style="603" customWidth="1"/>
    <col min="14846" max="14848" width="8.42578125" style="603" customWidth="1"/>
    <col min="14849" max="15092" width="9.140625" style="603"/>
    <col min="15093" max="15093" width="25.140625" style="603" customWidth="1"/>
    <col min="15094" max="15094" width="23.42578125" style="603" customWidth="1"/>
    <col min="15095" max="15095" width="9.7109375" style="603" customWidth="1"/>
    <col min="15096" max="15096" width="7.42578125" style="603" customWidth="1"/>
    <col min="15097" max="15097" width="7.5703125" style="603" customWidth="1"/>
    <col min="15098" max="15098" width="8" style="603" customWidth="1"/>
    <col min="15099" max="15101" width="7.42578125" style="603" customWidth="1"/>
    <col min="15102" max="15104" width="8.42578125" style="603" customWidth="1"/>
    <col min="15105" max="15348" width="9.140625" style="603"/>
    <col min="15349" max="15349" width="25.140625" style="603" customWidth="1"/>
    <col min="15350" max="15350" width="23.42578125" style="603" customWidth="1"/>
    <col min="15351" max="15351" width="9.7109375" style="603" customWidth="1"/>
    <col min="15352" max="15352" width="7.42578125" style="603" customWidth="1"/>
    <col min="15353" max="15353" width="7.5703125" style="603" customWidth="1"/>
    <col min="15354" max="15354" width="8" style="603" customWidth="1"/>
    <col min="15355" max="15357" width="7.42578125" style="603" customWidth="1"/>
    <col min="15358" max="15360" width="8.42578125" style="603" customWidth="1"/>
    <col min="15361" max="15604" width="9.140625" style="603"/>
    <col min="15605" max="15605" width="25.140625" style="603" customWidth="1"/>
    <col min="15606" max="15606" width="23.42578125" style="603" customWidth="1"/>
    <col min="15607" max="15607" width="9.7109375" style="603" customWidth="1"/>
    <col min="15608" max="15608" width="7.42578125" style="603" customWidth="1"/>
    <col min="15609" max="15609" width="7.5703125" style="603" customWidth="1"/>
    <col min="15610" max="15610" width="8" style="603" customWidth="1"/>
    <col min="15611" max="15613" width="7.42578125" style="603" customWidth="1"/>
    <col min="15614" max="15616" width="8.42578125" style="603" customWidth="1"/>
    <col min="15617" max="15860" width="9.140625" style="603"/>
    <col min="15861" max="15861" width="25.140625" style="603" customWidth="1"/>
    <col min="15862" max="15862" width="23.42578125" style="603" customWidth="1"/>
    <col min="15863" max="15863" width="9.7109375" style="603" customWidth="1"/>
    <col min="15864" max="15864" width="7.42578125" style="603" customWidth="1"/>
    <col min="15865" max="15865" width="7.5703125" style="603" customWidth="1"/>
    <col min="15866" max="15866" width="8" style="603" customWidth="1"/>
    <col min="15867" max="15869" width="7.42578125" style="603" customWidth="1"/>
    <col min="15870" max="15872" width="8.42578125" style="603" customWidth="1"/>
    <col min="15873" max="16116" width="9.140625" style="603"/>
    <col min="16117" max="16117" width="25.140625" style="603" customWidth="1"/>
    <col min="16118" max="16118" width="23.42578125" style="603" customWidth="1"/>
    <col min="16119" max="16119" width="9.7109375" style="603" customWidth="1"/>
    <col min="16120" max="16120" width="7.42578125" style="603" customWidth="1"/>
    <col min="16121" max="16121" width="7.5703125" style="603" customWidth="1"/>
    <col min="16122" max="16122" width="8" style="603" customWidth="1"/>
    <col min="16123" max="16125" width="7.42578125" style="603" customWidth="1"/>
    <col min="16126" max="16128" width="8.42578125" style="603" customWidth="1"/>
    <col min="16129" max="16384" width="9.140625" style="603"/>
  </cols>
  <sheetData>
    <row r="1" spans="1:15" ht="24" customHeight="1" thickBot="1">
      <c r="A1" s="2267" t="s">
        <v>2316</v>
      </c>
      <c r="B1" s="2271"/>
      <c r="C1" s="2271"/>
      <c r="D1" s="2271"/>
      <c r="E1" s="2271"/>
      <c r="F1" s="2271"/>
      <c r="G1" s="2271"/>
      <c r="H1" s="2271"/>
      <c r="I1" s="2271"/>
      <c r="J1" s="2271"/>
      <c r="K1" s="2271"/>
      <c r="L1" s="2271"/>
      <c r="O1" s="476" t="s">
        <v>2315</v>
      </c>
    </row>
    <row r="2" spans="1:15" ht="18.75" customHeight="1" thickTop="1">
      <c r="A2" s="2695" t="s">
        <v>53</v>
      </c>
      <c r="B2" s="2695" t="s">
        <v>54</v>
      </c>
      <c r="C2" s="2695" t="s">
        <v>55</v>
      </c>
      <c r="D2" s="2695" t="s">
        <v>45</v>
      </c>
      <c r="E2" s="2695"/>
      <c r="F2" s="2695"/>
      <c r="G2" s="2695" t="s">
        <v>46</v>
      </c>
      <c r="H2" s="2695"/>
      <c r="I2" s="2695"/>
      <c r="J2" s="2695" t="s">
        <v>47</v>
      </c>
      <c r="K2" s="2695"/>
      <c r="L2" s="2695"/>
      <c r="M2" s="2696" t="s">
        <v>503</v>
      </c>
      <c r="N2" s="2696" t="s">
        <v>509</v>
      </c>
      <c r="O2" s="2696" t="s">
        <v>502</v>
      </c>
    </row>
    <row r="3" spans="1:15" ht="18.75" customHeight="1">
      <c r="A3" s="2690"/>
      <c r="B3" s="2690"/>
      <c r="C3" s="2690"/>
      <c r="D3" s="2690" t="s">
        <v>1673</v>
      </c>
      <c r="E3" s="2690"/>
      <c r="F3" s="2690"/>
      <c r="G3" s="2690" t="s">
        <v>463</v>
      </c>
      <c r="H3" s="2690"/>
      <c r="I3" s="2690"/>
      <c r="J3" s="2690" t="s">
        <v>464</v>
      </c>
      <c r="K3" s="2690"/>
      <c r="L3" s="2690"/>
      <c r="M3" s="2697"/>
      <c r="N3" s="2697"/>
      <c r="O3" s="2697"/>
    </row>
    <row r="4" spans="1:15" ht="18.75" customHeight="1">
      <c r="A4" s="2690"/>
      <c r="B4" s="2690"/>
      <c r="C4" s="2690"/>
      <c r="D4" s="1334" t="s">
        <v>931</v>
      </c>
      <c r="E4" s="1334" t="s">
        <v>1126</v>
      </c>
      <c r="F4" s="1334" t="s">
        <v>954</v>
      </c>
      <c r="G4" s="1334" t="s">
        <v>931</v>
      </c>
      <c r="H4" s="1334" t="s">
        <v>1126</v>
      </c>
      <c r="I4" s="1334" t="s">
        <v>954</v>
      </c>
      <c r="J4" s="1334" t="s">
        <v>931</v>
      </c>
      <c r="K4" s="1334" t="s">
        <v>1126</v>
      </c>
      <c r="L4" s="1334" t="s">
        <v>954</v>
      </c>
      <c r="M4" s="2697"/>
      <c r="N4" s="2697"/>
      <c r="O4" s="2697"/>
    </row>
    <row r="5" spans="1:15" ht="18.75" customHeight="1" thickBot="1">
      <c r="A5" s="2707"/>
      <c r="B5" s="2707"/>
      <c r="C5" s="2707"/>
      <c r="D5" s="415" t="s">
        <v>934</v>
      </c>
      <c r="E5" s="415" t="s">
        <v>935</v>
      </c>
      <c r="F5" s="415" t="s">
        <v>936</v>
      </c>
      <c r="G5" s="415" t="s">
        <v>934</v>
      </c>
      <c r="H5" s="415" t="s">
        <v>935</v>
      </c>
      <c r="I5" s="415" t="s">
        <v>936</v>
      </c>
      <c r="J5" s="415" t="s">
        <v>934</v>
      </c>
      <c r="K5" s="415" t="s">
        <v>935</v>
      </c>
      <c r="L5" s="415" t="s">
        <v>936</v>
      </c>
      <c r="M5" s="2698"/>
      <c r="N5" s="2698"/>
      <c r="O5" s="2698"/>
    </row>
    <row r="6" spans="1:15" ht="19.5" customHeight="1">
      <c r="A6" s="500" t="s">
        <v>1213</v>
      </c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3645"/>
      <c r="M6" s="3645"/>
      <c r="N6" s="3645"/>
      <c r="O6" s="706" t="s">
        <v>1108</v>
      </c>
    </row>
    <row r="7" spans="1:15" ht="23.25" customHeight="1">
      <c r="A7" s="2804" t="s">
        <v>1466</v>
      </c>
      <c r="B7" s="611" t="s">
        <v>68</v>
      </c>
      <c r="C7" s="707"/>
      <c r="D7" s="465">
        <v>70</v>
      </c>
      <c r="E7" s="465">
        <v>24</v>
      </c>
      <c r="F7" s="465">
        <v>94</v>
      </c>
      <c r="G7" s="465">
        <v>0</v>
      </c>
      <c r="H7" s="465">
        <v>0</v>
      </c>
      <c r="I7" s="465">
        <f>SUM(G7:H7)</f>
        <v>0</v>
      </c>
      <c r="J7" s="465">
        <f>SUM(G7,D7)</f>
        <v>70</v>
      </c>
      <c r="K7" s="465">
        <f t="shared" ref="K7:L22" si="0">SUM(H7,E7)</f>
        <v>24</v>
      </c>
      <c r="L7" s="465">
        <f t="shared" si="0"/>
        <v>94</v>
      </c>
      <c r="M7" s="391"/>
      <c r="N7" s="673" t="s">
        <v>496</v>
      </c>
      <c r="O7" s="2720" t="s">
        <v>1467</v>
      </c>
    </row>
    <row r="8" spans="1:15" ht="23.25" customHeight="1">
      <c r="A8" s="2806"/>
      <c r="B8" s="611" t="s">
        <v>84</v>
      </c>
      <c r="C8" s="413"/>
      <c r="D8" s="465">
        <v>24</v>
      </c>
      <c r="E8" s="465">
        <v>14</v>
      </c>
      <c r="F8" s="465">
        <v>38</v>
      </c>
      <c r="G8" s="465">
        <v>0</v>
      </c>
      <c r="H8" s="465">
        <v>0</v>
      </c>
      <c r="I8" s="465">
        <f t="shared" ref="I8:I22" si="1">SUM(G8:H8)</f>
        <v>0</v>
      </c>
      <c r="J8" s="465">
        <f t="shared" ref="J8:J22" si="2">SUM(G8,D8)</f>
        <v>24</v>
      </c>
      <c r="K8" s="465">
        <f t="shared" si="0"/>
        <v>14</v>
      </c>
      <c r="L8" s="465">
        <f t="shared" si="0"/>
        <v>38</v>
      </c>
      <c r="M8" s="72"/>
      <c r="N8" s="673" t="s">
        <v>532</v>
      </c>
      <c r="O8" s="2718"/>
    </row>
    <row r="9" spans="1:15" ht="19.5" customHeight="1">
      <c r="A9" s="2825" t="s">
        <v>219</v>
      </c>
      <c r="B9" s="2825"/>
      <c r="C9" s="2858"/>
      <c r="D9" s="465">
        <f>SUM(D7:D8)</f>
        <v>94</v>
      </c>
      <c r="E9" s="465">
        <f t="shared" ref="E9:H9" si="3">SUM(E7:E8)</f>
        <v>38</v>
      </c>
      <c r="F9" s="465">
        <f t="shared" ref="F9:F16" si="4">SUM(D9:E9)</f>
        <v>132</v>
      </c>
      <c r="G9" s="465">
        <f t="shared" si="3"/>
        <v>0</v>
      </c>
      <c r="H9" s="465">
        <f t="shared" si="3"/>
        <v>0</v>
      </c>
      <c r="I9" s="465">
        <f t="shared" si="1"/>
        <v>0</v>
      </c>
      <c r="J9" s="465">
        <f t="shared" si="2"/>
        <v>94</v>
      </c>
      <c r="K9" s="465">
        <f t="shared" si="0"/>
        <v>38</v>
      </c>
      <c r="L9" s="465">
        <f t="shared" si="0"/>
        <v>132</v>
      </c>
      <c r="M9" s="3355" t="s">
        <v>2342</v>
      </c>
      <c r="N9" s="3355"/>
      <c r="O9" s="3355"/>
    </row>
    <row r="10" spans="1:15" ht="39" customHeight="1">
      <c r="A10" s="3613" t="s">
        <v>1470</v>
      </c>
      <c r="B10" s="416" t="s">
        <v>1372</v>
      </c>
      <c r="C10" s="413"/>
      <c r="D10" s="465">
        <v>57</v>
      </c>
      <c r="E10" s="465">
        <v>17</v>
      </c>
      <c r="F10" s="465">
        <v>74</v>
      </c>
      <c r="G10" s="403">
        <v>0</v>
      </c>
      <c r="H10" s="465">
        <v>0</v>
      </c>
      <c r="I10" s="465">
        <f t="shared" si="1"/>
        <v>0</v>
      </c>
      <c r="J10" s="465">
        <f t="shared" si="2"/>
        <v>57</v>
      </c>
      <c r="K10" s="465">
        <f t="shared" si="0"/>
        <v>17</v>
      </c>
      <c r="L10" s="465">
        <f t="shared" si="0"/>
        <v>74</v>
      </c>
      <c r="M10" s="72"/>
      <c r="N10" s="98" t="s">
        <v>1544</v>
      </c>
      <c r="O10" s="3060" t="s">
        <v>1471</v>
      </c>
    </row>
    <row r="11" spans="1:15" ht="42.75" customHeight="1">
      <c r="A11" s="3614"/>
      <c r="B11" s="416" t="s">
        <v>1563</v>
      </c>
      <c r="C11" s="423"/>
      <c r="D11" s="465">
        <v>55</v>
      </c>
      <c r="E11" s="465">
        <v>0</v>
      </c>
      <c r="F11" s="465">
        <v>55</v>
      </c>
      <c r="G11" s="403">
        <v>0</v>
      </c>
      <c r="H11" s="403">
        <v>0</v>
      </c>
      <c r="I11" s="465">
        <f t="shared" si="1"/>
        <v>0</v>
      </c>
      <c r="J11" s="465">
        <f t="shared" si="2"/>
        <v>55</v>
      </c>
      <c r="K11" s="465">
        <f t="shared" si="0"/>
        <v>0</v>
      </c>
      <c r="L11" s="465">
        <f t="shared" si="0"/>
        <v>55</v>
      </c>
      <c r="M11" s="708"/>
      <c r="N11" s="709" t="s">
        <v>1379</v>
      </c>
      <c r="O11" s="3061"/>
    </row>
    <row r="12" spans="1:15" ht="22.5" customHeight="1">
      <c r="A12" s="3614"/>
      <c r="B12" s="413" t="s">
        <v>192</v>
      </c>
      <c r="C12" s="413"/>
      <c r="D12" s="465">
        <v>11</v>
      </c>
      <c r="E12" s="465">
        <v>6</v>
      </c>
      <c r="F12" s="465">
        <v>17</v>
      </c>
      <c r="G12" s="403">
        <v>0</v>
      </c>
      <c r="H12" s="403">
        <v>0</v>
      </c>
      <c r="I12" s="465">
        <f t="shared" si="1"/>
        <v>0</v>
      </c>
      <c r="J12" s="465">
        <f t="shared" si="2"/>
        <v>11</v>
      </c>
      <c r="K12" s="465">
        <f t="shared" si="0"/>
        <v>6</v>
      </c>
      <c r="L12" s="465">
        <f t="shared" si="0"/>
        <v>17</v>
      </c>
      <c r="M12" s="72"/>
      <c r="N12" s="98" t="s">
        <v>1138</v>
      </c>
      <c r="O12" s="3061"/>
    </row>
    <row r="13" spans="1:15" ht="24" customHeight="1">
      <c r="A13" s="3614"/>
      <c r="B13" s="413" t="s">
        <v>68</v>
      </c>
      <c r="C13" s="413"/>
      <c r="D13" s="465">
        <v>92</v>
      </c>
      <c r="E13" s="465">
        <v>40</v>
      </c>
      <c r="F13" s="465">
        <v>132</v>
      </c>
      <c r="G13" s="403">
        <v>0</v>
      </c>
      <c r="H13" s="403">
        <v>0</v>
      </c>
      <c r="I13" s="465">
        <f t="shared" si="1"/>
        <v>0</v>
      </c>
      <c r="J13" s="465">
        <f t="shared" si="2"/>
        <v>92</v>
      </c>
      <c r="K13" s="465">
        <f t="shared" si="0"/>
        <v>40</v>
      </c>
      <c r="L13" s="465">
        <f t="shared" si="0"/>
        <v>132</v>
      </c>
      <c r="M13" s="72"/>
      <c r="N13" s="98" t="s">
        <v>496</v>
      </c>
      <c r="O13" s="3061"/>
    </row>
    <row r="14" spans="1:15" ht="22.5" customHeight="1">
      <c r="A14" s="3614"/>
      <c r="B14" s="413" t="s">
        <v>84</v>
      </c>
      <c r="C14" s="413"/>
      <c r="D14" s="465">
        <v>28</v>
      </c>
      <c r="E14" s="465">
        <v>25</v>
      </c>
      <c r="F14" s="465">
        <v>53</v>
      </c>
      <c r="G14" s="403">
        <v>0</v>
      </c>
      <c r="H14" s="403">
        <v>0</v>
      </c>
      <c r="I14" s="465">
        <f t="shared" si="1"/>
        <v>0</v>
      </c>
      <c r="J14" s="465">
        <f t="shared" si="2"/>
        <v>28</v>
      </c>
      <c r="K14" s="465">
        <f t="shared" si="0"/>
        <v>25</v>
      </c>
      <c r="L14" s="465">
        <f t="shared" si="0"/>
        <v>53</v>
      </c>
      <c r="M14" s="72"/>
      <c r="N14" s="98" t="s">
        <v>532</v>
      </c>
      <c r="O14" s="3061"/>
    </row>
    <row r="15" spans="1:15" ht="32.25" customHeight="1">
      <c r="A15" s="3614"/>
      <c r="B15" s="416" t="s">
        <v>87</v>
      </c>
      <c r="C15" s="416"/>
      <c r="D15" s="465">
        <v>42</v>
      </c>
      <c r="E15" s="465">
        <v>31</v>
      </c>
      <c r="F15" s="465">
        <v>73</v>
      </c>
      <c r="G15" s="403">
        <v>0</v>
      </c>
      <c r="H15" s="403">
        <v>0</v>
      </c>
      <c r="I15" s="465">
        <f t="shared" si="1"/>
        <v>0</v>
      </c>
      <c r="J15" s="465">
        <f t="shared" si="2"/>
        <v>42</v>
      </c>
      <c r="K15" s="465">
        <f t="shared" si="0"/>
        <v>31</v>
      </c>
      <c r="L15" s="465">
        <f t="shared" si="0"/>
        <v>73</v>
      </c>
      <c r="M15" s="677"/>
      <c r="N15" s="709" t="s">
        <v>676</v>
      </c>
      <c r="O15" s="3062"/>
    </row>
    <row r="16" spans="1:15" ht="23.25" customHeight="1">
      <c r="A16" s="2825" t="s">
        <v>219</v>
      </c>
      <c r="B16" s="2825"/>
      <c r="C16" s="2825"/>
      <c r="D16" s="42">
        <f>SUM(D10:D15)</f>
        <v>285</v>
      </c>
      <c r="E16" s="42">
        <f t="shared" ref="E16:H16" si="5">SUM(E10:E15)</f>
        <v>119</v>
      </c>
      <c r="F16" s="465">
        <f t="shared" si="4"/>
        <v>404</v>
      </c>
      <c r="G16" s="42">
        <f t="shared" si="5"/>
        <v>0</v>
      </c>
      <c r="H16" s="42">
        <f t="shared" si="5"/>
        <v>0</v>
      </c>
      <c r="I16" s="465">
        <f t="shared" si="1"/>
        <v>0</v>
      </c>
      <c r="J16" s="465">
        <f t="shared" si="2"/>
        <v>285</v>
      </c>
      <c r="K16" s="465">
        <f t="shared" si="0"/>
        <v>119</v>
      </c>
      <c r="L16" s="465">
        <f t="shared" si="0"/>
        <v>404</v>
      </c>
      <c r="M16" s="3355" t="s">
        <v>2342</v>
      </c>
      <c r="N16" s="3355"/>
      <c r="O16" s="3355"/>
    </row>
    <row r="17" spans="1:15" ht="24.75" customHeight="1">
      <c r="A17" s="2815" t="s">
        <v>1530</v>
      </c>
      <c r="B17" s="426" t="s">
        <v>101</v>
      </c>
      <c r="C17" s="426"/>
      <c r="D17" s="465">
        <v>13</v>
      </c>
      <c r="E17" s="465">
        <v>21</v>
      </c>
      <c r="F17" s="465">
        <v>34</v>
      </c>
      <c r="G17" s="465">
        <v>0</v>
      </c>
      <c r="H17" s="465">
        <v>0</v>
      </c>
      <c r="I17" s="465">
        <f t="shared" si="1"/>
        <v>0</v>
      </c>
      <c r="J17" s="465">
        <f t="shared" si="2"/>
        <v>13</v>
      </c>
      <c r="K17" s="465">
        <f t="shared" si="0"/>
        <v>21</v>
      </c>
      <c r="L17" s="465">
        <f t="shared" si="0"/>
        <v>34</v>
      </c>
      <c r="M17" s="675"/>
      <c r="N17" s="392" t="s">
        <v>1176</v>
      </c>
      <c r="O17" s="2720" t="s">
        <v>1473</v>
      </c>
    </row>
    <row r="18" spans="1:15" ht="27" customHeight="1">
      <c r="A18" s="2835"/>
      <c r="B18" s="413" t="s">
        <v>87</v>
      </c>
      <c r="C18" s="413"/>
      <c r="D18" s="465">
        <v>39</v>
      </c>
      <c r="E18" s="465">
        <v>40</v>
      </c>
      <c r="F18" s="465">
        <v>79</v>
      </c>
      <c r="G18" s="465">
        <v>0</v>
      </c>
      <c r="H18" s="465">
        <v>0</v>
      </c>
      <c r="I18" s="465">
        <f t="shared" si="1"/>
        <v>0</v>
      </c>
      <c r="J18" s="465">
        <f t="shared" si="2"/>
        <v>39</v>
      </c>
      <c r="K18" s="465">
        <f t="shared" si="0"/>
        <v>40</v>
      </c>
      <c r="L18" s="465">
        <f t="shared" si="0"/>
        <v>79</v>
      </c>
      <c r="M18" s="72"/>
      <c r="N18" s="377" t="s">
        <v>1567</v>
      </c>
      <c r="O18" s="2717"/>
    </row>
    <row r="19" spans="1:15" ht="27" customHeight="1">
      <c r="A19" s="2835"/>
      <c r="B19" s="413" t="s">
        <v>22</v>
      </c>
      <c r="C19" s="413"/>
      <c r="D19" s="465">
        <v>2</v>
      </c>
      <c r="E19" s="465">
        <v>0</v>
      </c>
      <c r="F19" s="465">
        <v>2</v>
      </c>
      <c r="G19" s="465">
        <v>0</v>
      </c>
      <c r="H19" s="465">
        <v>0</v>
      </c>
      <c r="I19" s="465">
        <f t="shared" si="1"/>
        <v>0</v>
      </c>
      <c r="J19" s="465">
        <f t="shared" si="2"/>
        <v>2</v>
      </c>
      <c r="K19" s="465">
        <f t="shared" si="0"/>
        <v>0</v>
      </c>
      <c r="L19" s="465">
        <f t="shared" si="0"/>
        <v>2</v>
      </c>
      <c r="M19" s="72"/>
      <c r="N19" s="377" t="s">
        <v>1564</v>
      </c>
      <c r="O19" s="2717"/>
    </row>
    <row r="20" spans="1:15" ht="27.75" customHeight="1">
      <c r="A20" s="2835"/>
      <c r="B20" s="413" t="s">
        <v>1560</v>
      </c>
      <c r="C20" s="413"/>
      <c r="D20" s="465">
        <v>3</v>
      </c>
      <c r="E20" s="465">
        <v>1</v>
      </c>
      <c r="F20" s="465">
        <v>4</v>
      </c>
      <c r="G20" s="465">
        <v>0</v>
      </c>
      <c r="H20" s="465">
        <v>0</v>
      </c>
      <c r="I20" s="465">
        <f t="shared" si="1"/>
        <v>0</v>
      </c>
      <c r="J20" s="465">
        <f t="shared" si="2"/>
        <v>3</v>
      </c>
      <c r="K20" s="465">
        <f t="shared" si="0"/>
        <v>1</v>
      </c>
      <c r="L20" s="465">
        <f t="shared" si="0"/>
        <v>4</v>
      </c>
      <c r="M20" s="72"/>
      <c r="N20" s="377" t="s">
        <v>879</v>
      </c>
      <c r="O20" s="2717"/>
    </row>
    <row r="21" spans="1:15" ht="36" customHeight="1">
      <c r="A21" s="2835"/>
      <c r="B21" s="413" t="s">
        <v>1565</v>
      </c>
      <c r="C21" s="413"/>
      <c r="D21" s="465">
        <v>33</v>
      </c>
      <c r="E21" s="465">
        <v>0</v>
      </c>
      <c r="F21" s="465">
        <v>33</v>
      </c>
      <c r="G21" s="465">
        <v>0</v>
      </c>
      <c r="H21" s="551">
        <v>0</v>
      </c>
      <c r="I21" s="465">
        <f t="shared" si="1"/>
        <v>0</v>
      </c>
      <c r="J21" s="465">
        <f t="shared" si="2"/>
        <v>33</v>
      </c>
      <c r="K21" s="465">
        <f t="shared" si="0"/>
        <v>0</v>
      </c>
      <c r="L21" s="465">
        <f t="shared" si="0"/>
        <v>33</v>
      </c>
      <c r="M21" s="72"/>
      <c r="N21" s="377" t="s">
        <v>1566</v>
      </c>
      <c r="O21" s="2717"/>
    </row>
    <row r="22" spans="1:15" ht="36" customHeight="1" thickBot="1">
      <c r="A22" s="3615"/>
      <c r="B22" s="427" t="s">
        <v>226</v>
      </c>
      <c r="C22" s="427"/>
      <c r="D22" s="665">
        <v>16</v>
      </c>
      <c r="E22" s="665">
        <v>1</v>
      </c>
      <c r="F22" s="665">
        <v>17</v>
      </c>
      <c r="G22" s="665">
        <v>0</v>
      </c>
      <c r="H22" s="665">
        <v>0</v>
      </c>
      <c r="I22" s="665">
        <f t="shared" si="1"/>
        <v>0</v>
      </c>
      <c r="J22" s="665">
        <f t="shared" si="2"/>
        <v>16</v>
      </c>
      <c r="K22" s="665">
        <f t="shared" si="0"/>
        <v>1</v>
      </c>
      <c r="L22" s="665">
        <f t="shared" si="0"/>
        <v>17</v>
      </c>
      <c r="M22" s="181"/>
      <c r="N22" s="332" t="s">
        <v>887</v>
      </c>
      <c r="O22" s="3031"/>
    </row>
    <row r="23" spans="1:15" ht="24.75" customHeight="1" thickTop="1">
      <c r="A23" s="710"/>
      <c r="B23" s="2471"/>
      <c r="C23" s="2471"/>
      <c r="D23" s="70"/>
      <c r="E23" s="70"/>
      <c r="F23" s="70"/>
      <c r="G23" s="70"/>
      <c r="H23" s="70"/>
      <c r="I23" s="70"/>
      <c r="J23" s="70"/>
      <c r="K23" s="70"/>
      <c r="L23" s="70"/>
      <c r="M23" s="222"/>
      <c r="N23" s="749"/>
      <c r="O23" s="2423"/>
    </row>
    <row r="24" spans="1:15" ht="21" customHeight="1" thickBot="1">
      <c r="A24" s="2267" t="s">
        <v>2316</v>
      </c>
      <c r="B24" s="2271"/>
      <c r="C24" s="2271"/>
      <c r="D24" s="2271"/>
      <c r="E24" s="2271"/>
      <c r="F24" s="2271"/>
      <c r="G24" s="2271"/>
      <c r="H24" s="2271"/>
      <c r="I24" s="2271"/>
      <c r="J24" s="2271"/>
      <c r="K24" s="2271"/>
      <c r="L24" s="2271"/>
      <c r="O24" s="476" t="s">
        <v>2315</v>
      </c>
    </row>
    <row r="25" spans="1:15" ht="13.5" customHeight="1" thickTop="1">
      <c r="A25" s="2695" t="s">
        <v>53</v>
      </c>
      <c r="B25" s="2695" t="s">
        <v>54</v>
      </c>
      <c r="C25" s="2695" t="s">
        <v>55</v>
      </c>
      <c r="D25" s="2695" t="s">
        <v>45</v>
      </c>
      <c r="E25" s="2695"/>
      <c r="F25" s="2695"/>
      <c r="G25" s="2695" t="s">
        <v>46</v>
      </c>
      <c r="H25" s="2695"/>
      <c r="I25" s="2695"/>
      <c r="J25" s="2695" t="s">
        <v>47</v>
      </c>
      <c r="K25" s="2695"/>
      <c r="L25" s="2695"/>
      <c r="M25" s="2696" t="s">
        <v>503</v>
      </c>
      <c r="N25" s="2696" t="s">
        <v>509</v>
      </c>
      <c r="O25" s="2696" t="s">
        <v>502</v>
      </c>
    </row>
    <row r="26" spans="1:15" ht="13.5" customHeight="1">
      <c r="A26" s="2690"/>
      <c r="B26" s="2690"/>
      <c r="C26" s="2690"/>
      <c r="D26" s="2690" t="s">
        <v>1673</v>
      </c>
      <c r="E26" s="2690"/>
      <c r="F26" s="2690"/>
      <c r="G26" s="2690" t="s">
        <v>463</v>
      </c>
      <c r="H26" s="2690"/>
      <c r="I26" s="2690"/>
      <c r="J26" s="2690" t="s">
        <v>464</v>
      </c>
      <c r="K26" s="2690"/>
      <c r="L26" s="2690"/>
      <c r="M26" s="2697"/>
      <c r="N26" s="2697"/>
      <c r="O26" s="2697"/>
    </row>
    <row r="27" spans="1:15" ht="13.5" customHeight="1">
      <c r="A27" s="2690"/>
      <c r="B27" s="2690"/>
      <c r="C27" s="2690"/>
      <c r="D27" s="1334" t="s">
        <v>931</v>
      </c>
      <c r="E27" s="1334" t="s">
        <v>1126</v>
      </c>
      <c r="F27" s="1334" t="s">
        <v>954</v>
      </c>
      <c r="G27" s="1334" t="s">
        <v>931</v>
      </c>
      <c r="H27" s="1334" t="s">
        <v>1126</v>
      </c>
      <c r="I27" s="1334" t="s">
        <v>954</v>
      </c>
      <c r="J27" s="1334" t="s">
        <v>931</v>
      </c>
      <c r="K27" s="1334" t="s">
        <v>1126</v>
      </c>
      <c r="L27" s="1334" t="s">
        <v>954</v>
      </c>
      <c r="M27" s="2697"/>
      <c r="N27" s="2697"/>
      <c r="O27" s="2697"/>
    </row>
    <row r="28" spans="1:15" ht="13.5" customHeight="1" thickBot="1">
      <c r="A28" s="2707"/>
      <c r="B28" s="2707"/>
      <c r="C28" s="2707"/>
      <c r="D28" s="415" t="s">
        <v>934</v>
      </c>
      <c r="E28" s="415" t="s">
        <v>935</v>
      </c>
      <c r="F28" s="415" t="s">
        <v>936</v>
      </c>
      <c r="G28" s="415" t="s">
        <v>934</v>
      </c>
      <c r="H28" s="415" t="s">
        <v>935</v>
      </c>
      <c r="I28" s="415" t="s">
        <v>936</v>
      </c>
      <c r="J28" s="415" t="s">
        <v>934</v>
      </c>
      <c r="K28" s="415" t="s">
        <v>935</v>
      </c>
      <c r="L28" s="415" t="s">
        <v>936</v>
      </c>
      <c r="M28" s="2698"/>
      <c r="N28" s="2698"/>
      <c r="O28" s="2698"/>
    </row>
    <row r="29" spans="1:15" ht="24" customHeight="1">
      <c r="A29" s="2834" t="s">
        <v>1530</v>
      </c>
      <c r="B29" s="413" t="s">
        <v>103</v>
      </c>
      <c r="C29" s="413"/>
      <c r="D29" s="2156">
        <v>1</v>
      </c>
      <c r="E29" s="2156">
        <v>1</v>
      </c>
      <c r="F29" s="2156">
        <v>2</v>
      </c>
      <c r="G29" s="413">
        <v>0</v>
      </c>
      <c r="H29" s="426">
        <v>0</v>
      </c>
      <c r="I29" s="413">
        <f>SUM(G29:H29)</f>
        <v>0</v>
      </c>
      <c r="J29" s="426">
        <f>SUM(D29,G29)</f>
        <v>1</v>
      </c>
      <c r="K29" s="426">
        <f t="shared" ref="K29:L29" si="6">SUM(E29,H29)</f>
        <v>1</v>
      </c>
      <c r="L29" s="426">
        <f t="shared" si="6"/>
        <v>2</v>
      </c>
      <c r="M29" s="72"/>
      <c r="N29" s="377" t="s">
        <v>608</v>
      </c>
      <c r="O29" s="2716" t="s">
        <v>1473</v>
      </c>
    </row>
    <row r="30" spans="1:15" ht="15.75" customHeight="1">
      <c r="A30" s="2835"/>
      <c r="B30" s="413" t="s">
        <v>68</v>
      </c>
      <c r="C30" s="413"/>
      <c r="D30" s="1680">
        <v>96</v>
      </c>
      <c r="E30" s="1680">
        <v>45</v>
      </c>
      <c r="F30" s="1680">
        <v>141</v>
      </c>
      <c r="G30" s="413">
        <v>0</v>
      </c>
      <c r="H30" s="426">
        <v>0</v>
      </c>
      <c r="I30" s="413">
        <f t="shared" ref="I30:I58" si="7">SUM(G30:H30)</f>
        <v>0</v>
      </c>
      <c r="J30" s="426">
        <f t="shared" ref="J30:J31" si="8">SUM(D30,G30)</f>
        <v>96</v>
      </c>
      <c r="K30" s="426">
        <f t="shared" ref="K30:K31" si="9">SUM(E30,H30)</f>
        <v>45</v>
      </c>
      <c r="L30" s="426">
        <f t="shared" ref="L30:L31" si="10">SUM(F30,I30)</f>
        <v>141</v>
      </c>
      <c r="M30" s="72"/>
      <c r="N30" s="377" t="s">
        <v>496</v>
      </c>
      <c r="O30" s="2717"/>
    </row>
    <row r="31" spans="1:15" ht="24" customHeight="1">
      <c r="A31" s="2816"/>
      <c r="B31" s="416" t="s">
        <v>249</v>
      </c>
      <c r="C31" s="416"/>
      <c r="D31" s="1998">
        <v>35</v>
      </c>
      <c r="E31" s="1998">
        <v>26</v>
      </c>
      <c r="F31" s="1998">
        <v>61</v>
      </c>
      <c r="G31" s="1998">
        <v>0</v>
      </c>
      <c r="H31" s="1998">
        <v>0</v>
      </c>
      <c r="I31" s="413">
        <f t="shared" si="7"/>
        <v>0</v>
      </c>
      <c r="J31" s="426">
        <f t="shared" si="8"/>
        <v>35</v>
      </c>
      <c r="K31" s="426">
        <f t="shared" si="9"/>
        <v>26</v>
      </c>
      <c r="L31" s="426">
        <f t="shared" si="10"/>
        <v>61</v>
      </c>
      <c r="M31" s="677"/>
      <c r="N31" s="389" t="s">
        <v>698</v>
      </c>
      <c r="O31" s="2718"/>
    </row>
    <row r="32" spans="1:15" ht="24" customHeight="1">
      <c r="A32" s="2825" t="s">
        <v>219</v>
      </c>
      <c r="B32" s="2825"/>
      <c r="C32" s="2825"/>
      <c r="D32" s="413">
        <f>SUM(D17:D31)</f>
        <v>238</v>
      </c>
      <c r="E32" s="413">
        <f>SUM(E17:E31)</f>
        <v>135</v>
      </c>
      <c r="F32" s="413">
        <f t="shared" ref="F32:F48" si="11">SUM(D32:E32)</f>
        <v>373</v>
      </c>
      <c r="G32" s="413">
        <f>SUM(G17:G31)</f>
        <v>0</v>
      </c>
      <c r="H32" s="413">
        <f>SUM(H17:H31)</f>
        <v>0</v>
      </c>
      <c r="I32" s="413">
        <f t="shared" si="7"/>
        <v>0</v>
      </c>
      <c r="J32" s="413">
        <f>SUM(J17:J31)</f>
        <v>238</v>
      </c>
      <c r="K32" s="413">
        <f>SUM(K17:K31)</f>
        <v>135</v>
      </c>
      <c r="L32" s="413">
        <f t="shared" ref="L32:L58" si="12">SUM(J32:K32)</f>
        <v>373</v>
      </c>
      <c r="M32" s="2719" t="s">
        <v>2348</v>
      </c>
      <c r="N32" s="2719"/>
      <c r="O32" s="2719"/>
    </row>
    <row r="33" spans="1:15" ht="71.25" customHeight="1">
      <c r="A33" s="2657" t="s">
        <v>1478</v>
      </c>
      <c r="B33" s="2655" t="s">
        <v>173</v>
      </c>
      <c r="C33" s="2655"/>
      <c r="D33" s="2655">
        <v>152</v>
      </c>
      <c r="E33" s="2655">
        <v>92</v>
      </c>
      <c r="F33" s="2655">
        <v>244</v>
      </c>
      <c r="G33" s="2655">
        <v>0</v>
      </c>
      <c r="H33" s="2655">
        <v>0</v>
      </c>
      <c r="I33" s="2655">
        <f t="shared" si="7"/>
        <v>0</v>
      </c>
      <c r="J33" s="2655">
        <f>SUM(G33,D33)</f>
        <v>152</v>
      </c>
      <c r="K33" s="2655">
        <f t="shared" ref="K33:K47" si="13">SUM(H33,E33)</f>
        <v>92</v>
      </c>
      <c r="L33" s="2655">
        <f t="shared" si="12"/>
        <v>244</v>
      </c>
      <c r="M33" s="72"/>
      <c r="N33" s="2653" t="s">
        <v>1572</v>
      </c>
      <c r="O33" s="2659" t="s">
        <v>1479</v>
      </c>
    </row>
    <row r="34" spans="1:15" ht="24" customHeight="1">
      <c r="A34" s="2835" t="s">
        <v>2057</v>
      </c>
      <c r="B34" s="551" t="s">
        <v>1372</v>
      </c>
      <c r="C34" s="426"/>
      <c r="D34" s="2652">
        <v>10</v>
      </c>
      <c r="E34" s="2652">
        <v>0</v>
      </c>
      <c r="F34" s="2652">
        <v>10</v>
      </c>
      <c r="G34" s="2652">
        <v>0</v>
      </c>
      <c r="H34" s="2652">
        <v>0</v>
      </c>
      <c r="I34" s="2652">
        <v>0</v>
      </c>
      <c r="J34" s="2652">
        <f>SUM(D34,G34)</f>
        <v>10</v>
      </c>
      <c r="K34" s="2652">
        <f t="shared" ref="K34:L34" si="14">SUM(E34,H34)</f>
        <v>0</v>
      </c>
      <c r="L34" s="2652">
        <f t="shared" si="14"/>
        <v>10</v>
      </c>
      <c r="M34" s="675"/>
      <c r="N34" s="1181" t="s">
        <v>1544</v>
      </c>
      <c r="O34" s="2760" t="s">
        <v>2338</v>
      </c>
    </row>
    <row r="35" spans="1:15" ht="24" customHeight="1">
      <c r="A35" s="2835"/>
      <c r="B35" s="1994" t="s">
        <v>1568</v>
      </c>
      <c r="C35" s="1984"/>
      <c r="D35" s="1984">
        <v>3</v>
      </c>
      <c r="E35" s="1984">
        <v>0</v>
      </c>
      <c r="F35" s="1984">
        <v>3</v>
      </c>
      <c r="G35" s="1984">
        <v>0</v>
      </c>
      <c r="H35" s="1984">
        <v>0</v>
      </c>
      <c r="I35" s="1984">
        <v>0</v>
      </c>
      <c r="J35" s="1984">
        <f>SUM(D35,G35)</f>
        <v>3</v>
      </c>
      <c r="K35" s="1984">
        <f t="shared" ref="K35" si="15">SUM(E35,H35)</f>
        <v>0</v>
      </c>
      <c r="L35" s="1984">
        <f t="shared" ref="L35" si="16">SUM(F35,I35)</f>
        <v>3</v>
      </c>
      <c r="M35" s="72"/>
      <c r="N35" s="1997" t="s">
        <v>1564</v>
      </c>
      <c r="O35" s="2760"/>
    </row>
    <row r="36" spans="1:15" ht="24" customHeight="1">
      <c r="A36" s="2835"/>
      <c r="B36" s="1984" t="s">
        <v>1107</v>
      </c>
      <c r="C36" s="1984"/>
      <c r="D36" s="1984">
        <v>60</v>
      </c>
      <c r="E36" s="1984">
        <v>9</v>
      </c>
      <c r="F36" s="1984">
        <v>69</v>
      </c>
      <c r="G36" s="1984">
        <v>0</v>
      </c>
      <c r="H36" s="1984">
        <v>0</v>
      </c>
      <c r="I36" s="1984">
        <v>0</v>
      </c>
      <c r="J36" s="1984">
        <f>SUM(D36,G36)</f>
        <v>60</v>
      </c>
      <c r="K36" s="1984">
        <f>SUM(E36,H36)</f>
        <v>9</v>
      </c>
      <c r="L36" s="1984">
        <f>SUM(F36,I36)</f>
        <v>69</v>
      </c>
      <c r="M36" s="1984"/>
      <c r="N36" s="1117" t="s">
        <v>496</v>
      </c>
      <c r="O36" s="2760"/>
    </row>
    <row r="37" spans="1:15" ht="30.75" customHeight="1">
      <c r="A37" s="2835"/>
      <c r="B37" s="1996" t="s">
        <v>87</v>
      </c>
      <c r="C37" s="1994" t="s">
        <v>87</v>
      </c>
      <c r="D37" s="1984">
        <v>13</v>
      </c>
      <c r="E37" s="1984">
        <v>1</v>
      </c>
      <c r="F37" s="1984">
        <v>14</v>
      </c>
      <c r="G37" s="1984">
        <v>0</v>
      </c>
      <c r="H37" s="1984">
        <v>0</v>
      </c>
      <c r="I37" s="1984">
        <f t="shared" ref="I37" si="17">SUM(G37:H37)</f>
        <v>0</v>
      </c>
      <c r="J37" s="1984">
        <f t="shared" ref="J37:J41" si="18">SUM(D37,G37)</f>
        <v>13</v>
      </c>
      <c r="K37" s="1984">
        <f t="shared" ref="K37:L41" si="19">SUM(E37,H37)</f>
        <v>1</v>
      </c>
      <c r="L37" s="1984">
        <f t="shared" si="19"/>
        <v>14</v>
      </c>
      <c r="M37" s="1982" t="s">
        <v>1567</v>
      </c>
      <c r="N37" s="2015" t="s">
        <v>1567</v>
      </c>
      <c r="O37" s="2760"/>
    </row>
    <row r="38" spans="1:15" ht="22.5" customHeight="1">
      <c r="A38" s="2835"/>
      <c r="B38" s="1984" t="s">
        <v>1932</v>
      </c>
      <c r="C38" s="1984"/>
      <c r="D38" s="1984">
        <v>8</v>
      </c>
      <c r="E38" s="1984">
        <v>5</v>
      </c>
      <c r="F38" s="1984">
        <v>13</v>
      </c>
      <c r="G38" s="1984">
        <v>0</v>
      </c>
      <c r="H38" s="1984">
        <v>0</v>
      </c>
      <c r="I38" s="1984">
        <v>0</v>
      </c>
      <c r="J38" s="1984">
        <f>SUM(D38,G38)</f>
        <v>8</v>
      </c>
      <c r="K38" s="1984">
        <f>SUM(E38,H38)</f>
        <v>5</v>
      </c>
      <c r="L38" s="1984">
        <f>SUM(F38,I38)</f>
        <v>13</v>
      </c>
      <c r="M38" s="1984"/>
      <c r="N38" s="2172" t="s">
        <v>1176</v>
      </c>
      <c r="O38" s="2760"/>
    </row>
    <row r="39" spans="1:15" ht="21" customHeight="1">
      <c r="A39" s="2835"/>
      <c r="B39" s="1984" t="s">
        <v>84</v>
      </c>
      <c r="C39" s="1984"/>
      <c r="D39" s="1984">
        <v>6</v>
      </c>
      <c r="E39" s="1984">
        <v>2</v>
      </c>
      <c r="F39" s="1984">
        <v>8</v>
      </c>
      <c r="G39" s="1984">
        <v>0</v>
      </c>
      <c r="H39" s="1984">
        <v>0</v>
      </c>
      <c r="I39" s="1984">
        <v>0</v>
      </c>
      <c r="J39" s="1984">
        <f t="shared" si="18"/>
        <v>6</v>
      </c>
      <c r="K39" s="1984">
        <f t="shared" si="19"/>
        <v>2</v>
      </c>
      <c r="L39" s="1984">
        <f t="shared" si="19"/>
        <v>8</v>
      </c>
      <c r="M39" s="1984"/>
      <c r="N39" s="2231" t="s">
        <v>532</v>
      </c>
      <c r="O39" s="2760"/>
    </row>
    <row r="40" spans="1:15" ht="24" customHeight="1">
      <c r="A40" s="2835"/>
      <c r="B40" s="1984" t="s">
        <v>173</v>
      </c>
      <c r="C40" s="1984"/>
      <c r="D40" s="1984">
        <v>1</v>
      </c>
      <c r="E40" s="1984">
        <v>0</v>
      </c>
      <c r="F40" s="1984">
        <v>1</v>
      </c>
      <c r="G40" s="1984">
        <v>0</v>
      </c>
      <c r="H40" s="1984">
        <v>0</v>
      </c>
      <c r="I40" s="1984">
        <v>0</v>
      </c>
      <c r="J40" s="1984">
        <f t="shared" si="18"/>
        <v>1</v>
      </c>
      <c r="K40" s="1984">
        <f t="shared" si="19"/>
        <v>0</v>
      </c>
      <c r="L40" s="1984">
        <f t="shared" si="19"/>
        <v>1</v>
      </c>
      <c r="M40" s="1984"/>
      <c r="N40" s="1117" t="s">
        <v>758</v>
      </c>
      <c r="O40" s="2760"/>
    </row>
    <row r="41" spans="1:15" ht="24" customHeight="1">
      <c r="A41" s="2816"/>
      <c r="B41" s="1994" t="s">
        <v>362</v>
      </c>
      <c r="C41" s="1984"/>
      <c r="D41" s="1984">
        <v>10</v>
      </c>
      <c r="E41" s="1984">
        <v>1</v>
      </c>
      <c r="F41" s="1984">
        <v>11</v>
      </c>
      <c r="G41" s="1984">
        <v>0</v>
      </c>
      <c r="H41" s="1984">
        <v>0</v>
      </c>
      <c r="I41" s="1984">
        <v>0</v>
      </c>
      <c r="J41" s="1984">
        <f t="shared" si="18"/>
        <v>10</v>
      </c>
      <c r="K41" s="1984">
        <f t="shared" si="19"/>
        <v>1</v>
      </c>
      <c r="L41" s="1984">
        <f t="shared" si="19"/>
        <v>11</v>
      </c>
      <c r="M41" s="634"/>
      <c r="N41" s="904" t="s">
        <v>645</v>
      </c>
      <c r="O41" s="2761"/>
    </row>
    <row r="42" spans="1:15" ht="18.75" customHeight="1">
      <c r="A42" s="2825" t="s">
        <v>219</v>
      </c>
      <c r="B42" s="2825"/>
      <c r="C42" s="2825"/>
      <c r="D42" s="1984">
        <f>SUM(D34:D41)</f>
        <v>111</v>
      </c>
      <c r="E42" s="1984">
        <f t="shared" ref="E42:L42" si="20">SUM(E34:E41)</f>
        <v>18</v>
      </c>
      <c r="F42" s="1984">
        <f t="shared" si="20"/>
        <v>129</v>
      </c>
      <c r="G42" s="1984">
        <f t="shared" si="20"/>
        <v>0</v>
      </c>
      <c r="H42" s="1984">
        <f t="shared" si="20"/>
        <v>0</v>
      </c>
      <c r="I42" s="1984">
        <f t="shared" si="20"/>
        <v>0</v>
      </c>
      <c r="J42" s="1984">
        <f t="shared" si="20"/>
        <v>111</v>
      </c>
      <c r="K42" s="1984">
        <f t="shared" si="20"/>
        <v>18</v>
      </c>
      <c r="L42" s="1984">
        <f t="shared" si="20"/>
        <v>129</v>
      </c>
      <c r="M42" s="3006" t="s">
        <v>2348</v>
      </c>
      <c r="N42" s="3006"/>
      <c r="O42" s="3006"/>
    </row>
    <row r="43" spans="1:15" ht="24" customHeight="1">
      <c r="A43" s="2815" t="s">
        <v>1474</v>
      </c>
      <c r="B43" s="413" t="s">
        <v>1568</v>
      </c>
      <c r="C43" s="413"/>
      <c r="D43" s="413">
        <v>67</v>
      </c>
      <c r="E43" s="413">
        <v>31</v>
      </c>
      <c r="F43" s="413">
        <v>98</v>
      </c>
      <c r="G43" s="413">
        <v>0</v>
      </c>
      <c r="H43" s="413">
        <v>0</v>
      </c>
      <c r="I43" s="413">
        <f t="shared" si="7"/>
        <v>0</v>
      </c>
      <c r="J43" s="413">
        <f t="shared" ref="J43:J47" si="21">SUM(G43,D43)</f>
        <v>67</v>
      </c>
      <c r="K43" s="413">
        <f t="shared" si="13"/>
        <v>31</v>
      </c>
      <c r="L43" s="413">
        <f t="shared" si="12"/>
        <v>98</v>
      </c>
      <c r="M43" s="72"/>
      <c r="N43" s="659" t="s">
        <v>1564</v>
      </c>
      <c r="O43" s="3611" t="s">
        <v>1475</v>
      </c>
    </row>
    <row r="44" spans="1:15" ht="24" customHeight="1">
      <c r="A44" s="2835"/>
      <c r="B44" s="413" t="s">
        <v>101</v>
      </c>
      <c r="C44" s="413"/>
      <c r="D44" s="413">
        <v>20</v>
      </c>
      <c r="E44" s="413">
        <v>23</v>
      </c>
      <c r="F44" s="413">
        <v>43</v>
      </c>
      <c r="G44" s="413">
        <v>0</v>
      </c>
      <c r="H44" s="413">
        <v>0</v>
      </c>
      <c r="I44" s="413">
        <f t="shared" si="7"/>
        <v>0</v>
      </c>
      <c r="J44" s="413">
        <f t="shared" si="21"/>
        <v>20</v>
      </c>
      <c r="K44" s="413">
        <f t="shared" si="13"/>
        <v>23</v>
      </c>
      <c r="L44" s="413">
        <f t="shared" si="12"/>
        <v>43</v>
      </c>
      <c r="M44" s="72"/>
      <c r="N44" s="377" t="s">
        <v>1176</v>
      </c>
      <c r="O44" s="3611"/>
    </row>
    <row r="45" spans="1:15" ht="20.25" customHeight="1">
      <c r="A45" s="2835"/>
      <c r="B45" s="413" t="s">
        <v>68</v>
      </c>
      <c r="C45" s="413"/>
      <c r="D45" s="413">
        <v>75</v>
      </c>
      <c r="E45" s="413">
        <v>12</v>
      </c>
      <c r="F45" s="413">
        <v>87</v>
      </c>
      <c r="G45" s="413">
        <v>0</v>
      </c>
      <c r="H45" s="413">
        <v>0</v>
      </c>
      <c r="I45" s="413">
        <f t="shared" si="7"/>
        <v>0</v>
      </c>
      <c r="J45" s="413">
        <f t="shared" si="21"/>
        <v>75</v>
      </c>
      <c r="K45" s="413">
        <f t="shared" si="13"/>
        <v>12</v>
      </c>
      <c r="L45" s="413">
        <f t="shared" si="12"/>
        <v>87</v>
      </c>
      <c r="M45" s="72"/>
      <c r="N45" s="377" t="s">
        <v>496</v>
      </c>
      <c r="O45" s="3611"/>
    </row>
    <row r="46" spans="1:15" ht="24" customHeight="1">
      <c r="A46" s="2835"/>
      <c r="B46" s="413" t="s">
        <v>87</v>
      </c>
      <c r="C46" s="413"/>
      <c r="D46" s="413">
        <v>27</v>
      </c>
      <c r="E46" s="413">
        <v>6</v>
      </c>
      <c r="F46" s="413">
        <v>33</v>
      </c>
      <c r="G46" s="413">
        <v>0</v>
      </c>
      <c r="H46" s="413">
        <v>0</v>
      </c>
      <c r="I46" s="413">
        <f t="shared" si="7"/>
        <v>0</v>
      </c>
      <c r="J46" s="413">
        <f t="shared" si="21"/>
        <v>27</v>
      </c>
      <c r="K46" s="413">
        <f t="shared" si="13"/>
        <v>6</v>
      </c>
      <c r="L46" s="413">
        <f t="shared" si="12"/>
        <v>33</v>
      </c>
      <c r="M46" s="72"/>
      <c r="N46" s="377" t="s">
        <v>1567</v>
      </c>
      <c r="O46" s="3611"/>
    </row>
    <row r="47" spans="1:15" ht="20.25" customHeight="1">
      <c r="A47" s="2835"/>
      <c r="B47" s="416" t="s">
        <v>84</v>
      </c>
      <c r="C47" s="416"/>
      <c r="D47" s="416">
        <v>98</v>
      </c>
      <c r="E47" s="416">
        <v>21</v>
      </c>
      <c r="F47" s="2198">
        <v>119</v>
      </c>
      <c r="G47" s="416">
        <v>0</v>
      </c>
      <c r="H47" s="416">
        <v>0</v>
      </c>
      <c r="I47" s="2198">
        <f t="shared" si="7"/>
        <v>0</v>
      </c>
      <c r="J47" s="416">
        <f t="shared" si="21"/>
        <v>98</v>
      </c>
      <c r="K47" s="416">
        <f t="shared" si="13"/>
        <v>21</v>
      </c>
      <c r="L47" s="2198">
        <f t="shared" si="12"/>
        <v>119</v>
      </c>
      <c r="M47" s="677"/>
      <c r="N47" s="389" t="s">
        <v>532</v>
      </c>
      <c r="O47" s="2720"/>
    </row>
    <row r="48" spans="1:15" ht="21" customHeight="1" thickBot="1">
      <c r="A48" s="3135" t="s">
        <v>219</v>
      </c>
      <c r="B48" s="3135"/>
      <c r="C48" s="3135"/>
      <c r="D48" s="1466">
        <f>SUM(D43:D47)</f>
        <v>287</v>
      </c>
      <c r="E48" s="1466">
        <f t="shared" ref="E48:K48" si="22">SUM(E43:E47)</f>
        <v>93</v>
      </c>
      <c r="F48" s="1466">
        <f t="shared" si="11"/>
        <v>380</v>
      </c>
      <c r="G48" s="1466">
        <f t="shared" si="22"/>
        <v>0</v>
      </c>
      <c r="H48" s="1466">
        <f t="shared" si="22"/>
        <v>0</v>
      </c>
      <c r="I48" s="1466">
        <f t="shared" si="7"/>
        <v>0</v>
      </c>
      <c r="J48" s="1466">
        <f t="shared" si="22"/>
        <v>287</v>
      </c>
      <c r="K48" s="1466">
        <f t="shared" si="22"/>
        <v>93</v>
      </c>
      <c r="L48" s="1466">
        <f t="shared" si="12"/>
        <v>380</v>
      </c>
      <c r="M48" s="3170" t="s">
        <v>2348</v>
      </c>
      <c r="N48" s="3170"/>
      <c r="O48" s="3170"/>
    </row>
    <row r="49" spans="1:15" ht="29.25" customHeight="1" thickTop="1" thickBot="1">
      <c r="A49" s="2267" t="s">
        <v>2316</v>
      </c>
      <c r="B49" s="2271"/>
      <c r="C49" s="2271"/>
      <c r="D49" s="2271"/>
      <c r="E49" s="2271"/>
      <c r="F49" s="2271"/>
      <c r="G49" s="2271"/>
      <c r="H49" s="2271"/>
      <c r="I49" s="2271"/>
      <c r="J49" s="2271"/>
      <c r="K49" s="2271"/>
      <c r="L49" s="2271"/>
      <c r="O49" s="476" t="s">
        <v>2315</v>
      </c>
    </row>
    <row r="50" spans="1:15" ht="23.25" customHeight="1" thickTop="1">
      <c r="A50" s="2695" t="s">
        <v>53</v>
      </c>
      <c r="B50" s="2695" t="s">
        <v>54</v>
      </c>
      <c r="C50" s="2695" t="s">
        <v>55</v>
      </c>
      <c r="D50" s="2695" t="s">
        <v>45</v>
      </c>
      <c r="E50" s="2695"/>
      <c r="F50" s="2695"/>
      <c r="G50" s="2695" t="s">
        <v>46</v>
      </c>
      <c r="H50" s="2695"/>
      <c r="I50" s="2695"/>
      <c r="J50" s="2695" t="s">
        <v>905</v>
      </c>
      <c r="K50" s="2695"/>
      <c r="L50" s="2695"/>
      <c r="M50" s="2696" t="s">
        <v>503</v>
      </c>
      <c r="N50" s="2696" t="s">
        <v>509</v>
      </c>
      <c r="O50" s="2696" t="s">
        <v>502</v>
      </c>
    </row>
    <row r="51" spans="1:15" ht="16.5" customHeight="1">
      <c r="A51" s="2690"/>
      <c r="B51" s="2690"/>
      <c r="C51" s="2690"/>
      <c r="D51" s="2690" t="s">
        <v>1673</v>
      </c>
      <c r="E51" s="2690"/>
      <c r="F51" s="2690"/>
      <c r="G51" s="2690" t="s">
        <v>463</v>
      </c>
      <c r="H51" s="2690"/>
      <c r="I51" s="2690"/>
      <c r="J51" s="2690" t="s">
        <v>464</v>
      </c>
      <c r="K51" s="2690"/>
      <c r="L51" s="2690"/>
      <c r="M51" s="2697"/>
      <c r="N51" s="2697"/>
      <c r="O51" s="2697"/>
    </row>
    <row r="52" spans="1:15" ht="18" customHeight="1">
      <c r="A52" s="2690"/>
      <c r="B52" s="2690"/>
      <c r="C52" s="2690"/>
      <c r="D52" s="2204" t="s">
        <v>931</v>
      </c>
      <c r="E52" s="2204" t="s">
        <v>1126</v>
      </c>
      <c r="F52" s="2204" t="s">
        <v>954</v>
      </c>
      <c r="G52" s="2204" t="s">
        <v>931</v>
      </c>
      <c r="H52" s="2204" t="s">
        <v>1126</v>
      </c>
      <c r="I52" s="2204" t="s">
        <v>954</v>
      </c>
      <c r="J52" s="2204" t="s">
        <v>931</v>
      </c>
      <c r="K52" s="2204" t="s">
        <v>1126</v>
      </c>
      <c r="L52" s="2204" t="s">
        <v>954</v>
      </c>
      <c r="M52" s="2697"/>
      <c r="N52" s="2697"/>
      <c r="O52" s="2697"/>
    </row>
    <row r="53" spans="1:15" ht="21.75" customHeight="1" thickBot="1">
      <c r="A53" s="2707"/>
      <c r="B53" s="2707"/>
      <c r="C53" s="2707"/>
      <c r="D53" s="415" t="s">
        <v>934</v>
      </c>
      <c r="E53" s="415" t="s">
        <v>935</v>
      </c>
      <c r="F53" s="415" t="s">
        <v>936</v>
      </c>
      <c r="G53" s="415" t="s">
        <v>934</v>
      </c>
      <c r="H53" s="415" t="s">
        <v>935</v>
      </c>
      <c r="I53" s="415" t="s">
        <v>936</v>
      </c>
      <c r="J53" s="415" t="s">
        <v>934</v>
      </c>
      <c r="K53" s="415" t="s">
        <v>935</v>
      </c>
      <c r="L53" s="415" t="s">
        <v>936</v>
      </c>
      <c r="M53" s="2698"/>
      <c r="N53" s="2698"/>
      <c r="O53" s="2698"/>
    </row>
    <row r="54" spans="1:15" ht="31.5" customHeight="1">
      <c r="A54" s="2834" t="s">
        <v>1476</v>
      </c>
      <c r="B54" s="2165" t="s">
        <v>1568</v>
      </c>
      <c r="C54" s="2165"/>
      <c r="D54" s="2165">
        <v>9</v>
      </c>
      <c r="E54" s="2165">
        <v>5</v>
      </c>
      <c r="F54" s="2165">
        <v>14</v>
      </c>
      <c r="G54" s="2165">
        <v>0</v>
      </c>
      <c r="H54" s="2165">
        <v>0</v>
      </c>
      <c r="I54" s="2165">
        <f t="shared" si="7"/>
        <v>0</v>
      </c>
      <c r="J54" s="2165">
        <f t="shared" ref="J54:K58" si="23">SUM(G54,D54)</f>
        <v>9</v>
      </c>
      <c r="K54" s="2165">
        <f t="shared" si="23"/>
        <v>5</v>
      </c>
      <c r="L54" s="2165">
        <f t="shared" si="12"/>
        <v>14</v>
      </c>
      <c r="M54" s="630"/>
      <c r="N54" s="2174" t="s">
        <v>1564</v>
      </c>
      <c r="O54" s="2716" t="s">
        <v>1477</v>
      </c>
    </row>
    <row r="55" spans="1:15" ht="19.5" customHeight="1">
      <c r="A55" s="2835"/>
      <c r="B55" s="2156" t="s">
        <v>68</v>
      </c>
      <c r="C55" s="2156"/>
      <c r="D55" s="2156">
        <v>104</v>
      </c>
      <c r="E55" s="2156">
        <v>2</v>
      </c>
      <c r="F55" s="2156">
        <v>106</v>
      </c>
      <c r="G55" s="2156">
        <v>0</v>
      </c>
      <c r="H55" s="2156">
        <v>0</v>
      </c>
      <c r="I55" s="2156">
        <f t="shared" si="7"/>
        <v>0</v>
      </c>
      <c r="J55" s="2156">
        <f t="shared" si="23"/>
        <v>104</v>
      </c>
      <c r="K55" s="2156">
        <f t="shared" si="23"/>
        <v>2</v>
      </c>
      <c r="L55" s="2156">
        <f t="shared" si="12"/>
        <v>106</v>
      </c>
      <c r="M55" s="72"/>
      <c r="N55" s="2171" t="s">
        <v>496</v>
      </c>
      <c r="O55" s="2717"/>
    </row>
    <row r="56" spans="1:15" ht="24.75" customHeight="1">
      <c r="A56" s="2835"/>
      <c r="B56" s="2156" t="s">
        <v>173</v>
      </c>
      <c r="C56" s="2156"/>
      <c r="D56" s="2156">
        <v>35</v>
      </c>
      <c r="E56" s="2156">
        <v>4</v>
      </c>
      <c r="F56" s="2156">
        <v>39</v>
      </c>
      <c r="G56" s="2156">
        <v>0</v>
      </c>
      <c r="H56" s="2156">
        <v>0</v>
      </c>
      <c r="I56" s="2156">
        <f t="shared" si="7"/>
        <v>0</v>
      </c>
      <c r="J56" s="2156">
        <f t="shared" si="23"/>
        <v>35</v>
      </c>
      <c r="K56" s="2156">
        <f t="shared" si="23"/>
        <v>4</v>
      </c>
      <c r="L56" s="2156">
        <f t="shared" si="12"/>
        <v>39</v>
      </c>
      <c r="M56" s="72"/>
      <c r="N56" s="2171" t="s">
        <v>758</v>
      </c>
      <c r="O56" s="2717"/>
    </row>
    <row r="57" spans="1:15" ht="27" customHeight="1">
      <c r="A57" s="2835"/>
      <c r="B57" s="2156" t="s">
        <v>100</v>
      </c>
      <c r="C57" s="2156"/>
      <c r="D57" s="2156">
        <v>9</v>
      </c>
      <c r="E57" s="2156">
        <v>12</v>
      </c>
      <c r="F57" s="2156">
        <v>21</v>
      </c>
      <c r="G57" s="2156">
        <v>0</v>
      </c>
      <c r="H57" s="2156">
        <v>0</v>
      </c>
      <c r="I57" s="2156">
        <f t="shared" si="7"/>
        <v>0</v>
      </c>
      <c r="J57" s="2156">
        <f t="shared" si="23"/>
        <v>9</v>
      </c>
      <c r="K57" s="2156">
        <f t="shared" si="23"/>
        <v>12</v>
      </c>
      <c r="L57" s="2156">
        <f t="shared" si="12"/>
        <v>21</v>
      </c>
      <c r="M57" s="72"/>
      <c r="N57" s="2171" t="s">
        <v>1175</v>
      </c>
      <c r="O57" s="2717"/>
    </row>
    <row r="58" spans="1:15" ht="24.75" customHeight="1">
      <c r="A58" s="2835"/>
      <c r="B58" s="2156" t="s">
        <v>101</v>
      </c>
      <c r="C58" s="2156"/>
      <c r="D58" s="2156">
        <v>12</v>
      </c>
      <c r="E58" s="2156">
        <v>18</v>
      </c>
      <c r="F58" s="2156">
        <v>30</v>
      </c>
      <c r="G58" s="2156">
        <v>0</v>
      </c>
      <c r="H58" s="2156">
        <v>0</v>
      </c>
      <c r="I58" s="2156">
        <f t="shared" si="7"/>
        <v>0</v>
      </c>
      <c r="J58" s="2156">
        <f t="shared" si="23"/>
        <v>12</v>
      </c>
      <c r="K58" s="2156">
        <f t="shared" si="23"/>
        <v>18</v>
      </c>
      <c r="L58" s="2156">
        <f t="shared" si="12"/>
        <v>30</v>
      </c>
      <c r="M58" s="72"/>
      <c r="N58" s="2171" t="s">
        <v>1176</v>
      </c>
      <c r="O58" s="2717"/>
    </row>
    <row r="59" spans="1:15" ht="36.75" customHeight="1">
      <c r="A59" s="2835"/>
      <c r="B59" s="2813" t="s">
        <v>1372</v>
      </c>
      <c r="C59" s="2232" t="s">
        <v>1051</v>
      </c>
      <c r="D59" s="551">
        <v>26</v>
      </c>
      <c r="E59" s="551">
        <v>1</v>
      </c>
      <c r="F59" s="551">
        <v>27</v>
      </c>
      <c r="G59" s="551">
        <v>0</v>
      </c>
      <c r="H59" s="551">
        <v>0</v>
      </c>
      <c r="I59" s="551">
        <f>SUM(G59:H59)</f>
        <v>0</v>
      </c>
      <c r="J59" s="551">
        <f t="shared" ref="J59:K60" si="24">SUM(G59,D59)</f>
        <v>26</v>
      </c>
      <c r="K59" s="551">
        <f t="shared" si="24"/>
        <v>1</v>
      </c>
      <c r="L59" s="551">
        <f>SUM(J59:K59)</f>
        <v>27</v>
      </c>
      <c r="M59" s="2233" t="s">
        <v>1748</v>
      </c>
      <c r="N59" s="3644" t="s">
        <v>1544</v>
      </c>
      <c r="O59" s="2717"/>
    </row>
    <row r="60" spans="1:15" ht="34.5" customHeight="1">
      <c r="A60" s="2816"/>
      <c r="B60" s="2813"/>
      <c r="C60" s="413" t="s">
        <v>1570</v>
      </c>
      <c r="D60" s="465">
        <v>20</v>
      </c>
      <c r="E60" s="465">
        <v>2</v>
      </c>
      <c r="F60" s="465">
        <v>22</v>
      </c>
      <c r="G60" s="465">
        <v>0</v>
      </c>
      <c r="H60" s="465">
        <v>0</v>
      </c>
      <c r="I60" s="465">
        <f t="shared" ref="I60:I87" si="25">SUM(G60:H60)</f>
        <v>0</v>
      </c>
      <c r="J60" s="465">
        <f t="shared" si="24"/>
        <v>20</v>
      </c>
      <c r="K60" s="465">
        <f t="shared" si="24"/>
        <v>2</v>
      </c>
      <c r="L60" s="465">
        <f t="shared" ref="L60:L87" si="26">SUM(J60:K60)</f>
        <v>22</v>
      </c>
      <c r="M60" s="1302" t="s">
        <v>1744</v>
      </c>
      <c r="N60" s="3644"/>
      <c r="O60" s="2718"/>
    </row>
    <row r="61" spans="1:15" ht="22.5" customHeight="1">
      <c r="A61" s="2825" t="s">
        <v>219</v>
      </c>
      <c r="B61" s="2825"/>
      <c r="C61" s="2825"/>
      <c r="D61" s="465">
        <f>SUM(D54:D60)</f>
        <v>215</v>
      </c>
      <c r="E61" s="465">
        <f>SUM(E54:E60)</f>
        <v>44</v>
      </c>
      <c r="F61" s="465">
        <f t="shared" ref="F61" si="27">SUM(D61:E61)</f>
        <v>259</v>
      </c>
      <c r="G61" s="465">
        <f>SUM(G54:G60)</f>
        <v>0</v>
      </c>
      <c r="H61" s="465">
        <f>SUM(H54:H60)</f>
        <v>0</v>
      </c>
      <c r="I61" s="465">
        <f t="shared" si="25"/>
        <v>0</v>
      </c>
      <c r="J61" s="465">
        <f>SUM(J54:J60)</f>
        <v>215</v>
      </c>
      <c r="K61" s="465">
        <f>SUM(K54:K60)</f>
        <v>44</v>
      </c>
      <c r="L61" s="465">
        <f t="shared" si="26"/>
        <v>259</v>
      </c>
      <c r="M61" s="3006" t="s">
        <v>2348</v>
      </c>
      <c r="N61" s="3006"/>
      <c r="O61" s="3006"/>
    </row>
    <row r="62" spans="1:15" ht="34.5" customHeight="1">
      <c r="A62" s="2457" t="s">
        <v>1480</v>
      </c>
      <c r="B62" s="712" t="s">
        <v>1107</v>
      </c>
      <c r="C62" s="426"/>
      <c r="D62" s="551">
        <v>95</v>
      </c>
      <c r="E62" s="551">
        <v>14</v>
      </c>
      <c r="F62" s="465">
        <v>109</v>
      </c>
      <c r="G62" s="551">
        <v>0</v>
      </c>
      <c r="H62" s="551">
        <v>0</v>
      </c>
      <c r="I62" s="465">
        <f t="shared" si="25"/>
        <v>0</v>
      </c>
      <c r="J62" s="551">
        <f>SUM(G62,D62)</f>
        <v>95</v>
      </c>
      <c r="K62" s="551">
        <f t="shared" ref="K62" si="28">SUM(H62,E62)</f>
        <v>14</v>
      </c>
      <c r="L62" s="465">
        <f t="shared" si="26"/>
        <v>109</v>
      </c>
      <c r="M62" s="392"/>
      <c r="N62" s="1620" t="s">
        <v>496</v>
      </c>
      <c r="O62" s="1621" t="s">
        <v>1481</v>
      </c>
    </row>
    <row r="63" spans="1:15" ht="22.5" customHeight="1">
      <c r="A63" s="2815" t="s">
        <v>1484</v>
      </c>
      <c r="B63" s="413" t="s">
        <v>68</v>
      </c>
      <c r="C63" s="413"/>
      <c r="D63" s="465">
        <v>179</v>
      </c>
      <c r="E63" s="465">
        <v>27</v>
      </c>
      <c r="F63" s="465">
        <v>206</v>
      </c>
      <c r="G63" s="465">
        <v>0</v>
      </c>
      <c r="H63" s="465">
        <v>0</v>
      </c>
      <c r="I63" s="465">
        <f t="shared" si="25"/>
        <v>0</v>
      </c>
      <c r="J63" s="465">
        <f t="shared" ref="J63:K68" si="29">SUM(G63,D63)</f>
        <v>179</v>
      </c>
      <c r="K63" s="465">
        <f t="shared" si="29"/>
        <v>27</v>
      </c>
      <c r="L63" s="465">
        <f t="shared" si="26"/>
        <v>206</v>
      </c>
      <c r="M63" s="72"/>
      <c r="N63" s="201" t="s">
        <v>496</v>
      </c>
      <c r="O63" s="2720" t="s">
        <v>1485</v>
      </c>
    </row>
    <row r="64" spans="1:15" ht="23.25" customHeight="1">
      <c r="A64" s="2835"/>
      <c r="B64" s="413" t="s">
        <v>1576</v>
      </c>
      <c r="C64" s="413"/>
      <c r="D64" s="465">
        <v>29</v>
      </c>
      <c r="E64" s="465">
        <v>19</v>
      </c>
      <c r="F64" s="465">
        <v>48</v>
      </c>
      <c r="G64" s="465">
        <v>0</v>
      </c>
      <c r="H64" s="465">
        <v>0</v>
      </c>
      <c r="I64" s="465">
        <f t="shared" si="25"/>
        <v>0</v>
      </c>
      <c r="J64" s="465">
        <f t="shared" si="29"/>
        <v>29</v>
      </c>
      <c r="K64" s="465">
        <f t="shared" si="29"/>
        <v>19</v>
      </c>
      <c r="L64" s="465">
        <f t="shared" si="26"/>
        <v>48</v>
      </c>
      <c r="M64" s="72"/>
      <c r="N64" s="201" t="s">
        <v>1577</v>
      </c>
      <c r="O64" s="2717"/>
    </row>
    <row r="65" spans="1:15" ht="22.5" customHeight="1">
      <c r="A65" s="2835"/>
      <c r="B65" s="413" t="s">
        <v>1578</v>
      </c>
      <c r="C65" s="413"/>
      <c r="D65" s="465">
        <v>270</v>
      </c>
      <c r="E65" s="465">
        <v>99</v>
      </c>
      <c r="F65" s="465">
        <v>369</v>
      </c>
      <c r="G65" s="465">
        <v>0</v>
      </c>
      <c r="H65" s="465">
        <v>0</v>
      </c>
      <c r="I65" s="465">
        <f t="shared" si="25"/>
        <v>0</v>
      </c>
      <c r="J65" s="465">
        <f t="shared" si="29"/>
        <v>270</v>
      </c>
      <c r="K65" s="465">
        <f t="shared" si="29"/>
        <v>99</v>
      </c>
      <c r="L65" s="465">
        <f t="shared" si="26"/>
        <v>369</v>
      </c>
      <c r="M65" s="72"/>
      <c r="N65" s="201" t="s">
        <v>741</v>
      </c>
      <c r="O65" s="2717"/>
    </row>
    <row r="66" spans="1:15" ht="18.75" customHeight="1">
      <c r="A66" s="2835"/>
      <c r="B66" s="2472" t="s">
        <v>93</v>
      </c>
      <c r="C66" s="413" t="s">
        <v>1169</v>
      </c>
      <c r="D66" s="465">
        <v>7</v>
      </c>
      <c r="E66" s="465">
        <v>2</v>
      </c>
      <c r="F66" s="465">
        <v>9</v>
      </c>
      <c r="G66" s="465">
        <v>0</v>
      </c>
      <c r="H66" s="465">
        <v>0</v>
      </c>
      <c r="I66" s="465">
        <f t="shared" si="25"/>
        <v>0</v>
      </c>
      <c r="J66" s="465">
        <f t="shared" si="29"/>
        <v>7</v>
      </c>
      <c r="K66" s="465">
        <f t="shared" si="29"/>
        <v>2</v>
      </c>
      <c r="L66" s="465">
        <f t="shared" si="26"/>
        <v>9</v>
      </c>
      <c r="M66" s="396" t="s">
        <v>494</v>
      </c>
      <c r="N66" s="962" t="s">
        <v>1187</v>
      </c>
      <c r="O66" s="2717"/>
    </row>
    <row r="67" spans="1:15" ht="24" customHeight="1">
      <c r="A67" s="2835"/>
      <c r="B67" s="413" t="s">
        <v>1372</v>
      </c>
      <c r="C67" s="413"/>
      <c r="D67" s="465">
        <v>79</v>
      </c>
      <c r="E67" s="465">
        <v>8</v>
      </c>
      <c r="F67" s="465">
        <v>87</v>
      </c>
      <c r="G67" s="465">
        <v>0</v>
      </c>
      <c r="H67" s="465">
        <v>0</v>
      </c>
      <c r="I67" s="465">
        <f t="shared" si="25"/>
        <v>0</v>
      </c>
      <c r="J67" s="465">
        <f t="shared" si="29"/>
        <v>79</v>
      </c>
      <c r="K67" s="465">
        <f t="shared" si="29"/>
        <v>8</v>
      </c>
      <c r="L67" s="465">
        <f t="shared" si="26"/>
        <v>87</v>
      </c>
      <c r="M67" s="72"/>
      <c r="N67" s="201" t="s">
        <v>1580</v>
      </c>
      <c r="O67" s="2717"/>
    </row>
    <row r="68" spans="1:15" ht="33.75" customHeight="1">
      <c r="A68" s="2835"/>
      <c r="B68" s="416" t="s">
        <v>1563</v>
      </c>
      <c r="C68" s="416"/>
      <c r="D68" s="607">
        <v>29</v>
      </c>
      <c r="E68" s="607">
        <v>1</v>
      </c>
      <c r="F68" s="465">
        <v>30</v>
      </c>
      <c r="G68" s="607">
        <v>0</v>
      </c>
      <c r="H68" s="607">
        <v>0</v>
      </c>
      <c r="I68" s="465">
        <f t="shared" si="25"/>
        <v>0</v>
      </c>
      <c r="J68" s="607">
        <f t="shared" si="29"/>
        <v>29</v>
      </c>
      <c r="K68" s="607">
        <f t="shared" si="29"/>
        <v>1</v>
      </c>
      <c r="L68" s="465">
        <f t="shared" si="26"/>
        <v>30</v>
      </c>
      <c r="M68" s="680"/>
      <c r="N68" s="1620" t="s">
        <v>1379</v>
      </c>
      <c r="O68" s="2717"/>
    </row>
    <row r="69" spans="1:15" ht="30.75" customHeight="1">
      <c r="A69" s="2816"/>
      <c r="B69" s="1998" t="s">
        <v>1932</v>
      </c>
      <c r="C69" s="1998"/>
      <c r="D69" s="1995">
        <v>13</v>
      </c>
      <c r="E69" s="1995">
        <v>10</v>
      </c>
      <c r="F69" s="2190">
        <v>23</v>
      </c>
      <c r="G69" s="1995">
        <v>0</v>
      </c>
      <c r="H69" s="1995">
        <v>0</v>
      </c>
      <c r="I69" s="2190">
        <f t="shared" ref="I69" si="30">SUM(G69:H69)</f>
        <v>0</v>
      </c>
      <c r="J69" s="1995">
        <f t="shared" ref="J69" si="31">SUM(G69,D69)</f>
        <v>13</v>
      </c>
      <c r="K69" s="1995">
        <f t="shared" ref="K69" si="32">SUM(H69,E69)</f>
        <v>10</v>
      </c>
      <c r="L69" s="2190">
        <f t="shared" ref="L69" si="33">SUM(J69:K69)</f>
        <v>23</v>
      </c>
      <c r="M69" s="680"/>
      <c r="N69" s="749" t="s">
        <v>1545</v>
      </c>
      <c r="O69" s="2718"/>
    </row>
    <row r="70" spans="1:15" ht="23.25" customHeight="1" thickBot="1">
      <c r="A70" s="3135" t="s">
        <v>219</v>
      </c>
      <c r="B70" s="3135"/>
      <c r="C70" s="3135"/>
      <c r="D70" s="665">
        <f>SUM(D63:D69)</f>
        <v>606</v>
      </c>
      <c r="E70" s="665">
        <f t="shared" ref="E70:L70" si="34">SUM(E63:E69)</f>
        <v>166</v>
      </c>
      <c r="F70" s="665">
        <f t="shared" si="34"/>
        <v>772</v>
      </c>
      <c r="G70" s="665">
        <f t="shared" si="34"/>
        <v>0</v>
      </c>
      <c r="H70" s="665">
        <f t="shared" si="34"/>
        <v>0</v>
      </c>
      <c r="I70" s="665">
        <f t="shared" si="34"/>
        <v>0</v>
      </c>
      <c r="J70" s="665">
        <f t="shared" si="34"/>
        <v>606</v>
      </c>
      <c r="K70" s="665">
        <f t="shared" si="34"/>
        <v>166</v>
      </c>
      <c r="L70" s="665">
        <f t="shared" si="34"/>
        <v>772</v>
      </c>
      <c r="M70" s="3170" t="s">
        <v>2348</v>
      </c>
      <c r="N70" s="3170"/>
      <c r="O70" s="3170"/>
    </row>
    <row r="71" spans="1:15" ht="23.25" customHeight="1" thickTop="1">
      <c r="A71" s="2166"/>
      <c r="B71" s="2166"/>
      <c r="C71" s="2166"/>
      <c r="D71" s="70"/>
      <c r="E71" s="70"/>
      <c r="F71" s="70"/>
      <c r="G71" s="70"/>
      <c r="H71" s="70"/>
      <c r="I71" s="70"/>
      <c r="J71" s="70"/>
      <c r="K71" s="70"/>
      <c r="L71" s="70"/>
      <c r="M71" s="2209"/>
      <c r="N71" s="2209"/>
      <c r="O71" s="2209"/>
    </row>
    <row r="72" spans="1:15" ht="6" customHeight="1">
      <c r="A72" s="2166"/>
      <c r="B72" s="2166"/>
      <c r="C72" s="2166"/>
      <c r="D72" s="70"/>
      <c r="E72" s="70"/>
      <c r="F72" s="70"/>
      <c r="G72" s="70"/>
      <c r="H72" s="70"/>
      <c r="I72" s="70"/>
      <c r="J72" s="70"/>
      <c r="K72" s="70"/>
      <c r="L72" s="70"/>
      <c r="M72" s="2209"/>
      <c r="N72" s="2209"/>
      <c r="O72" s="2209"/>
    </row>
    <row r="73" spans="1:15" ht="25.5" customHeight="1" thickBot="1">
      <c r="A73" s="2267" t="s">
        <v>2316</v>
      </c>
      <c r="B73" s="2271"/>
      <c r="C73" s="2271"/>
      <c r="D73" s="2271"/>
      <c r="E73" s="2271"/>
      <c r="F73" s="2271"/>
      <c r="G73" s="2271"/>
      <c r="H73" s="2271"/>
      <c r="I73" s="2271"/>
      <c r="J73" s="2271"/>
      <c r="K73" s="2271"/>
      <c r="L73" s="2271"/>
      <c r="O73" s="476" t="s">
        <v>2315</v>
      </c>
    </row>
    <row r="74" spans="1:15" ht="21.75" customHeight="1" thickTop="1">
      <c r="A74" s="2695" t="s">
        <v>53</v>
      </c>
      <c r="B74" s="2695" t="s">
        <v>54</v>
      </c>
      <c r="C74" s="2695" t="s">
        <v>55</v>
      </c>
      <c r="D74" s="2695" t="s">
        <v>45</v>
      </c>
      <c r="E74" s="2695"/>
      <c r="F74" s="2695"/>
      <c r="G74" s="2695" t="s">
        <v>46</v>
      </c>
      <c r="H74" s="2695"/>
      <c r="I74" s="2695"/>
      <c r="J74" s="2695" t="s">
        <v>905</v>
      </c>
      <c r="K74" s="2695"/>
      <c r="L74" s="2695"/>
      <c r="M74" s="2696" t="s">
        <v>503</v>
      </c>
      <c r="N74" s="2696" t="s">
        <v>509</v>
      </c>
      <c r="O74" s="2696" t="s">
        <v>502</v>
      </c>
    </row>
    <row r="75" spans="1:15" ht="21" customHeight="1">
      <c r="A75" s="2690"/>
      <c r="B75" s="2690"/>
      <c r="C75" s="2690"/>
      <c r="D75" s="2690" t="s">
        <v>1673</v>
      </c>
      <c r="E75" s="2690"/>
      <c r="F75" s="2690"/>
      <c r="G75" s="2690" t="s">
        <v>463</v>
      </c>
      <c r="H75" s="2690"/>
      <c r="I75" s="2690"/>
      <c r="J75" s="2690" t="s">
        <v>464</v>
      </c>
      <c r="K75" s="2690"/>
      <c r="L75" s="2690"/>
      <c r="M75" s="2697"/>
      <c r="N75" s="2697"/>
      <c r="O75" s="2697"/>
    </row>
    <row r="76" spans="1:15" ht="23.25" customHeight="1">
      <c r="A76" s="2690"/>
      <c r="B76" s="2690"/>
      <c r="C76" s="2690"/>
      <c r="D76" s="1334" t="s">
        <v>931</v>
      </c>
      <c r="E76" s="1334" t="s">
        <v>1126</v>
      </c>
      <c r="F76" s="1334" t="s">
        <v>954</v>
      </c>
      <c r="G76" s="1334" t="s">
        <v>931</v>
      </c>
      <c r="H76" s="1334" t="s">
        <v>1126</v>
      </c>
      <c r="I76" s="1334" t="s">
        <v>954</v>
      </c>
      <c r="J76" s="1334" t="s">
        <v>931</v>
      </c>
      <c r="K76" s="1334" t="s">
        <v>1126</v>
      </c>
      <c r="L76" s="1334" t="s">
        <v>954</v>
      </c>
      <c r="M76" s="2697"/>
      <c r="N76" s="2697"/>
      <c r="O76" s="2697"/>
    </row>
    <row r="77" spans="1:15" ht="23.25" customHeight="1" thickBot="1">
      <c r="A77" s="2707"/>
      <c r="B77" s="2707"/>
      <c r="C77" s="2707"/>
      <c r="D77" s="415" t="s">
        <v>934</v>
      </c>
      <c r="E77" s="415" t="s">
        <v>935</v>
      </c>
      <c r="F77" s="415" t="s">
        <v>936</v>
      </c>
      <c r="G77" s="415" t="s">
        <v>934</v>
      </c>
      <c r="H77" s="415" t="s">
        <v>935</v>
      </c>
      <c r="I77" s="415" t="s">
        <v>936</v>
      </c>
      <c r="J77" s="415" t="s">
        <v>934</v>
      </c>
      <c r="K77" s="415" t="s">
        <v>935</v>
      </c>
      <c r="L77" s="415" t="s">
        <v>936</v>
      </c>
      <c r="M77" s="2698"/>
      <c r="N77" s="2698"/>
      <c r="O77" s="2698"/>
    </row>
    <row r="78" spans="1:15" ht="32.25" customHeight="1">
      <c r="A78" s="2862" t="s">
        <v>1486</v>
      </c>
      <c r="B78" s="2232" t="s">
        <v>135</v>
      </c>
      <c r="C78" s="2167"/>
      <c r="D78" s="551">
        <v>15</v>
      </c>
      <c r="E78" s="551">
        <v>6</v>
      </c>
      <c r="F78" s="551">
        <v>21</v>
      </c>
      <c r="G78" s="551">
        <v>0</v>
      </c>
      <c r="H78" s="551">
        <v>0</v>
      </c>
      <c r="I78" s="551">
        <v>0</v>
      </c>
      <c r="J78" s="551">
        <f>SUM(D78,G78)</f>
        <v>15</v>
      </c>
      <c r="K78" s="551">
        <f t="shared" ref="K78:L78" si="35">SUM(E78,H78)</f>
        <v>6</v>
      </c>
      <c r="L78" s="551">
        <f t="shared" si="35"/>
        <v>21</v>
      </c>
      <c r="M78" s="2176"/>
      <c r="N78" s="641" t="s">
        <v>852</v>
      </c>
      <c r="O78" s="2716" t="s">
        <v>1487</v>
      </c>
    </row>
    <row r="79" spans="1:15" ht="23.25" customHeight="1">
      <c r="A79" s="2805"/>
      <c r="B79" s="1987" t="s">
        <v>249</v>
      </c>
      <c r="C79" s="1987"/>
      <c r="D79" s="1994">
        <v>13</v>
      </c>
      <c r="E79" s="1994">
        <v>7</v>
      </c>
      <c r="F79" s="1994">
        <v>20</v>
      </c>
      <c r="G79" s="1994">
        <v>0</v>
      </c>
      <c r="H79" s="1994">
        <v>0</v>
      </c>
      <c r="I79" s="1994">
        <v>0</v>
      </c>
      <c r="J79" s="1994">
        <f>SUM(D79,G79)</f>
        <v>13</v>
      </c>
      <c r="K79" s="1994">
        <f t="shared" ref="K79" si="36">SUM(E79,H79)</f>
        <v>7</v>
      </c>
      <c r="L79" s="1994">
        <f t="shared" ref="L79" si="37">SUM(F79,I79)</f>
        <v>20</v>
      </c>
      <c r="M79" s="1992"/>
      <c r="N79" s="389" t="s">
        <v>698</v>
      </c>
      <c r="O79" s="2717"/>
    </row>
    <row r="80" spans="1:15" ht="24.75" customHeight="1">
      <c r="A80" s="2805"/>
      <c r="B80" s="2786" t="s">
        <v>173</v>
      </c>
      <c r="C80" s="2786"/>
      <c r="D80" s="1569">
        <v>25</v>
      </c>
      <c r="E80" s="1569">
        <v>30</v>
      </c>
      <c r="F80" s="1567">
        <v>55</v>
      </c>
      <c r="G80" s="1569">
        <v>0</v>
      </c>
      <c r="H80" s="1569">
        <v>0</v>
      </c>
      <c r="I80" s="1567">
        <f t="shared" si="25"/>
        <v>0</v>
      </c>
      <c r="J80" s="1569">
        <f>SUM(G80,D80)</f>
        <v>25</v>
      </c>
      <c r="K80" s="1569">
        <f t="shared" ref="K80:K87" si="38">SUM(H80,E80)</f>
        <v>30</v>
      </c>
      <c r="L80" s="1567">
        <f t="shared" si="26"/>
        <v>55</v>
      </c>
      <c r="M80" s="3639" t="s">
        <v>1572</v>
      </c>
      <c r="N80" s="3639"/>
      <c r="O80" s="2717"/>
    </row>
    <row r="81" spans="1:15" ht="32.25" customHeight="1">
      <c r="A81" s="2805"/>
      <c r="B81" s="3640" t="s">
        <v>87</v>
      </c>
      <c r="C81" s="1572" t="s">
        <v>87</v>
      </c>
      <c r="D81" s="1569">
        <v>102</v>
      </c>
      <c r="E81" s="1569">
        <v>44</v>
      </c>
      <c r="F81" s="1567">
        <v>146</v>
      </c>
      <c r="G81" s="1569">
        <v>0</v>
      </c>
      <c r="H81" s="1569">
        <v>0</v>
      </c>
      <c r="I81" s="1567">
        <f t="shared" si="25"/>
        <v>0</v>
      </c>
      <c r="J81" s="1569">
        <f t="shared" ref="J81:J84" si="39">SUM(G81,D81)</f>
        <v>102</v>
      </c>
      <c r="K81" s="1569">
        <f t="shared" si="38"/>
        <v>44</v>
      </c>
      <c r="L81" s="1567">
        <f t="shared" si="26"/>
        <v>146</v>
      </c>
      <c r="M81" s="612" t="s">
        <v>676</v>
      </c>
      <c r="N81" s="3642" t="s">
        <v>676</v>
      </c>
      <c r="O81" s="2717"/>
    </row>
    <row r="82" spans="1:15" ht="29.25" customHeight="1">
      <c r="A82" s="2805"/>
      <c r="B82" s="3641"/>
      <c r="C82" s="1510" t="s">
        <v>1581</v>
      </c>
      <c r="D82" s="1569">
        <v>1</v>
      </c>
      <c r="E82" s="1569">
        <v>0</v>
      </c>
      <c r="F82" s="1567">
        <v>1</v>
      </c>
      <c r="G82" s="1569">
        <v>0</v>
      </c>
      <c r="H82" s="1569">
        <v>0</v>
      </c>
      <c r="I82" s="1567">
        <f t="shared" si="25"/>
        <v>0</v>
      </c>
      <c r="J82" s="1569">
        <f t="shared" si="39"/>
        <v>1</v>
      </c>
      <c r="K82" s="1569">
        <f t="shared" si="38"/>
        <v>0</v>
      </c>
      <c r="L82" s="1567">
        <f t="shared" si="26"/>
        <v>1</v>
      </c>
      <c r="M82" s="682" t="s">
        <v>531</v>
      </c>
      <c r="N82" s="3582"/>
      <c r="O82" s="2717"/>
    </row>
    <row r="83" spans="1:15" ht="21.75" customHeight="1">
      <c r="A83" s="2805"/>
      <c r="B83" s="3643" t="s">
        <v>270</v>
      </c>
      <c r="C83" s="3643"/>
      <c r="D83" s="1569">
        <f>SUM(D81:D82)</f>
        <v>103</v>
      </c>
      <c r="E83" s="1569">
        <f t="shared" ref="E83:L83" si="40">SUM(E81:E82)</f>
        <v>44</v>
      </c>
      <c r="F83" s="1569">
        <f t="shared" si="40"/>
        <v>147</v>
      </c>
      <c r="G83" s="1569">
        <f t="shared" si="40"/>
        <v>0</v>
      </c>
      <c r="H83" s="1569">
        <f t="shared" si="40"/>
        <v>0</v>
      </c>
      <c r="I83" s="1569">
        <f t="shared" si="40"/>
        <v>0</v>
      </c>
      <c r="J83" s="1569">
        <f t="shared" si="40"/>
        <v>103</v>
      </c>
      <c r="K83" s="1569">
        <f t="shared" si="40"/>
        <v>44</v>
      </c>
      <c r="L83" s="1569">
        <f t="shared" si="40"/>
        <v>147</v>
      </c>
      <c r="M83" s="3638" t="s">
        <v>2349</v>
      </c>
      <c r="N83" s="3638"/>
      <c r="O83" s="2717"/>
    </row>
    <row r="84" spans="1:15" ht="21" customHeight="1">
      <c r="A84" s="2805"/>
      <c r="B84" s="2617" t="s">
        <v>67</v>
      </c>
      <c r="C84" s="1572" t="s">
        <v>93</v>
      </c>
      <c r="D84" s="1569">
        <v>18</v>
      </c>
      <c r="E84" s="1569">
        <v>4</v>
      </c>
      <c r="F84" s="1567">
        <v>22</v>
      </c>
      <c r="G84" s="1569">
        <v>0</v>
      </c>
      <c r="H84" s="1569">
        <v>0</v>
      </c>
      <c r="I84" s="1567">
        <f t="shared" si="25"/>
        <v>0</v>
      </c>
      <c r="J84" s="1569">
        <f t="shared" si="39"/>
        <v>18</v>
      </c>
      <c r="K84" s="1569">
        <f t="shared" si="38"/>
        <v>4</v>
      </c>
      <c r="L84" s="1567">
        <f t="shared" si="26"/>
        <v>22</v>
      </c>
      <c r="M84" s="1565" t="s">
        <v>1187</v>
      </c>
      <c r="N84" s="1568" t="s">
        <v>494</v>
      </c>
      <c r="O84" s="2717"/>
    </row>
    <row r="85" spans="1:15" ht="18.75" customHeight="1">
      <c r="A85" s="2805"/>
      <c r="B85" s="2450" t="s">
        <v>1581</v>
      </c>
      <c r="C85" s="1510"/>
      <c r="D85" s="1563">
        <v>0</v>
      </c>
      <c r="E85" s="1563">
        <v>0</v>
      </c>
      <c r="F85" s="1563">
        <v>0</v>
      </c>
      <c r="G85" s="1561">
        <v>0</v>
      </c>
      <c r="H85" s="1561">
        <v>0</v>
      </c>
      <c r="I85" s="1563">
        <f t="shared" si="25"/>
        <v>0</v>
      </c>
      <c r="J85" s="1561">
        <f>SUM(G85,D85)</f>
        <v>0</v>
      </c>
      <c r="K85" s="1561">
        <f t="shared" si="38"/>
        <v>0</v>
      </c>
      <c r="L85" s="1563">
        <f t="shared" si="26"/>
        <v>0</v>
      </c>
      <c r="M85" s="715"/>
      <c r="N85" s="1562" t="s">
        <v>531</v>
      </c>
      <c r="O85" s="2717"/>
    </row>
    <row r="86" spans="1:15" ht="24" customHeight="1">
      <c r="A86" s="2805"/>
      <c r="B86" s="2450" t="s">
        <v>1582</v>
      </c>
      <c r="C86" s="1510"/>
      <c r="D86" s="1563">
        <v>17</v>
      </c>
      <c r="E86" s="1563">
        <v>7</v>
      </c>
      <c r="F86" s="1563">
        <v>24</v>
      </c>
      <c r="G86" s="1561">
        <v>0</v>
      </c>
      <c r="H86" s="1561">
        <v>0</v>
      </c>
      <c r="I86" s="1563">
        <f t="shared" si="25"/>
        <v>0</v>
      </c>
      <c r="J86" s="1561">
        <f t="shared" ref="J86:J87" si="41">SUM(G86,D86)</f>
        <v>17</v>
      </c>
      <c r="K86" s="1561">
        <f t="shared" si="38"/>
        <v>7</v>
      </c>
      <c r="L86" s="1563">
        <f t="shared" si="26"/>
        <v>24</v>
      </c>
      <c r="M86" s="715"/>
      <c r="N86" s="1562" t="s">
        <v>1583</v>
      </c>
      <c r="O86" s="2717"/>
    </row>
    <row r="87" spans="1:15" ht="34.5" customHeight="1">
      <c r="A87" s="2805"/>
      <c r="B87" s="2482" t="s">
        <v>192</v>
      </c>
      <c r="C87" s="2221"/>
      <c r="D87" s="2157">
        <v>4</v>
      </c>
      <c r="E87" s="2157">
        <v>0</v>
      </c>
      <c r="F87" s="2156">
        <v>4</v>
      </c>
      <c r="G87" s="2157">
        <v>0</v>
      </c>
      <c r="H87" s="2157">
        <v>0</v>
      </c>
      <c r="I87" s="2156">
        <f t="shared" si="25"/>
        <v>0</v>
      </c>
      <c r="J87" s="2157">
        <f t="shared" si="41"/>
        <v>4</v>
      </c>
      <c r="K87" s="2157">
        <f t="shared" si="38"/>
        <v>0</v>
      </c>
      <c r="L87" s="2156">
        <f t="shared" si="26"/>
        <v>4</v>
      </c>
      <c r="M87" s="1513"/>
      <c r="N87" s="2158" t="s">
        <v>1564</v>
      </c>
      <c r="O87" s="2717"/>
    </row>
    <row r="88" spans="1:15" ht="43.5" customHeight="1">
      <c r="A88" s="2805"/>
      <c r="B88" s="2835" t="s">
        <v>1372</v>
      </c>
      <c r="C88" s="2234" t="s">
        <v>1584</v>
      </c>
      <c r="D88" s="426">
        <v>12</v>
      </c>
      <c r="E88" s="426">
        <v>2</v>
      </c>
      <c r="F88" s="426">
        <v>14</v>
      </c>
      <c r="G88" s="426">
        <v>0</v>
      </c>
      <c r="H88" s="426">
        <v>0</v>
      </c>
      <c r="I88" s="426">
        <f>SUM(G88:H88)</f>
        <v>0</v>
      </c>
      <c r="J88" s="426">
        <f t="shared" ref="J88:K91" si="42">SUM(G88,D88)</f>
        <v>12</v>
      </c>
      <c r="K88" s="426">
        <f t="shared" si="42"/>
        <v>2</v>
      </c>
      <c r="L88" s="426">
        <f>SUM(J88:K88)</f>
        <v>14</v>
      </c>
      <c r="M88" s="1111" t="s">
        <v>1744</v>
      </c>
      <c r="N88" s="3581" t="s">
        <v>1373</v>
      </c>
      <c r="O88" s="2717"/>
    </row>
    <row r="89" spans="1:15" ht="42.75" customHeight="1">
      <c r="A89" s="2805"/>
      <c r="B89" s="2816"/>
      <c r="C89" s="474" t="s">
        <v>1051</v>
      </c>
      <c r="D89" s="1984">
        <v>14</v>
      </c>
      <c r="E89" s="1984">
        <v>5</v>
      </c>
      <c r="F89" s="1984">
        <v>19</v>
      </c>
      <c r="G89" s="1984">
        <v>0</v>
      </c>
      <c r="H89" s="1984">
        <v>0</v>
      </c>
      <c r="I89" s="1984">
        <f t="shared" ref="I89:I113" si="43">SUM(G89:H89)</f>
        <v>0</v>
      </c>
      <c r="J89" s="1984">
        <f t="shared" si="42"/>
        <v>14</v>
      </c>
      <c r="K89" s="1984">
        <f t="shared" si="42"/>
        <v>5</v>
      </c>
      <c r="L89" s="1984">
        <f t="shared" ref="L89:L113" si="44">SUM(J89:K89)</f>
        <v>19</v>
      </c>
      <c r="M89" s="1299" t="s">
        <v>1569</v>
      </c>
      <c r="N89" s="3582"/>
      <c r="O89" s="2717"/>
    </row>
    <row r="90" spans="1:15" ht="27" customHeight="1">
      <c r="A90" s="2805"/>
      <c r="B90" s="2450" t="s">
        <v>1563</v>
      </c>
      <c r="C90" s="611"/>
      <c r="D90" s="1984">
        <v>34</v>
      </c>
      <c r="E90" s="1984">
        <v>0</v>
      </c>
      <c r="F90" s="1984">
        <v>34</v>
      </c>
      <c r="G90" s="1984">
        <v>0</v>
      </c>
      <c r="H90" s="1984">
        <v>0</v>
      </c>
      <c r="I90" s="1984">
        <f t="shared" si="43"/>
        <v>0</v>
      </c>
      <c r="J90" s="1984">
        <f t="shared" si="42"/>
        <v>34</v>
      </c>
      <c r="K90" s="1984">
        <f t="shared" si="42"/>
        <v>0</v>
      </c>
      <c r="L90" s="1984">
        <f t="shared" si="44"/>
        <v>34</v>
      </c>
      <c r="M90" s="715"/>
      <c r="N90" s="384" t="s">
        <v>1585</v>
      </c>
      <c r="O90" s="2717"/>
    </row>
    <row r="91" spans="1:15" ht="24.75" customHeight="1">
      <c r="A91" s="2805"/>
      <c r="B91" s="2450" t="s">
        <v>68</v>
      </c>
      <c r="C91" s="2156"/>
      <c r="D91" s="2156">
        <v>111</v>
      </c>
      <c r="E91" s="2156">
        <v>44</v>
      </c>
      <c r="F91" s="2156">
        <v>155</v>
      </c>
      <c r="G91" s="2156">
        <v>0</v>
      </c>
      <c r="H91" s="2156">
        <v>0</v>
      </c>
      <c r="I91" s="2156">
        <f t="shared" si="43"/>
        <v>0</v>
      </c>
      <c r="J91" s="2156">
        <f t="shared" si="42"/>
        <v>111</v>
      </c>
      <c r="K91" s="2156">
        <f t="shared" si="42"/>
        <v>44</v>
      </c>
      <c r="L91" s="2156">
        <f t="shared" si="44"/>
        <v>155</v>
      </c>
      <c r="M91" s="72"/>
      <c r="N91" s="2171" t="s">
        <v>496</v>
      </c>
      <c r="O91" s="2718"/>
    </row>
    <row r="92" spans="1:15" ht="24.75" customHeight="1">
      <c r="A92" s="2806"/>
      <c r="B92" s="2211" t="s">
        <v>1308</v>
      </c>
      <c r="C92" s="2004"/>
      <c r="D92" s="2211">
        <v>19</v>
      </c>
      <c r="E92" s="2211">
        <v>2</v>
      </c>
      <c r="F92" s="2211">
        <v>21</v>
      </c>
      <c r="G92" s="2211">
        <v>0</v>
      </c>
      <c r="H92" s="2211">
        <v>0</v>
      </c>
      <c r="I92" s="2211">
        <f t="shared" ref="I92" si="45">SUM(G92:H92)</f>
        <v>0</v>
      </c>
      <c r="J92" s="2211">
        <f t="shared" ref="J92" si="46">SUM(G92,D92)</f>
        <v>19</v>
      </c>
      <c r="K92" s="2211">
        <f t="shared" ref="K92" si="47">SUM(H92,E92)</f>
        <v>2</v>
      </c>
      <c r="L92" s="2211">
        <f t="shared" ref="L92" si="48">SUM(J92:K92)</f>
        <v>21</v>
      </c>
      <c r="M92" s="222"/>
      <c r="N92" s="2184" t="s">
        <v>1175</v>
      </c>
      <c r="O92" s="2154"/>
    </row>
    <row r="93" spans="1:15" ht="27" customHeight="1" thickBot="1">
      <c r="A93" s="3135" t="s">
        <v>219</v>
      </c>
      <c r="B93" s="3135"/>
      <c r="C93" s="3135"/>
      <c r="D93" s="1466">
        <f t="shared" ref="D93:L93" si="49">SUM(D88:D92,D87,D86,D85,D84,D83,D80,D79,D78)</f>
        <v>385</v>
      </c>
      <c r="E93" s="1466">
        <f t="shared" si="49"/>
        <v>151</v>
      </c>
      <c r="F93" s="1466">
        <f t="shared" si="49"/>
        <v>536</v>
      </c>
      <c r="G93" s="1466">
        <f t="shared" si="49"/>
        <v>0</v>
      </c>
      <c r="H93" s="1466">
        <f t="shared" si="49"/>
        <v>0</v>
      </c>
      <c r="I93" s="1466">
        <f t="shared" si="49"/>
        <v>0</v>
      </c>
      <c r="J93" s="1466">
        <f t="shared" si="49"/>
        <v>385</v>
      </c>
      <c r="K93" s="1466">
        <f t="shared" si="49"/>
        <v>151</v>
      </c>
      <c r="L93" s="1466">
        <f t="shared" si="49"/>
        <v>536</v>
      </c>
      <c r="M93" s="3170" t="s">
        <v>2342</v>
      </c>
      <c r="N93" s="3170"/>
      <c r="O93" s="3170"/>
    </row>
    <row r="94" spans="1:15" ht="27" customHeight="1" thickTop="1">
      <c r="A94" s="2166"/>
      <c r="B94" s="2166"/>
      <c r="C94" s="2166"/>
      <c r="D94" s="2211"/>
      <c r="E94" s="2211"/>
      <c r="F94" s="2211"/>
      <c r="G94" s="2211"/>
      <c r="H94" s="2211"/>
      <c r="I94" s="2211"/>
      <c r="J94" s="2211"/>
      <c r="K94" s="2211"/>
      <c r="L94" s="2211"/>
      <c r="M94" s="2209"/>
      <c r="N94" s="2209"/>
      <c r="O94" s="2209"/>
    </row>
    <row r="95" spans="1:15" ht="27" customHeight="1">
      <c r="A95" s="2166"/>
      <c r="B95" s="2166"/>
      <c r="C95" s="2166"/>
      <c r="D95" s="2211"/>
      <c r="E95" s="2211"/>
      <c r="F95" s="2211"/>
      <c r="G95" s="2211"/>
      <c r="H95" s="2211"/>
      <c r="I95" s="2211"/>
      <c r="J95" s="2211"/>
      <c r="K95" s="2211"/>
      <c r="L95" s="2211"/>
      <c r="M95" s="2209"/>
      <c r="N95" s="2209"/>
      <c r="O95" s="2209"/>
    </row>
    <row r="96" spans="1:15" thickBot="1">
      <c r="A96" s="2267" t="s">
        <v>2316</v>
      </c>
      <c r="B96" s="2271"/>
      <c r="C96" s="2271"/>
      <c r="D96" s="2271"/>
      <c r="E96" s="2271"/>
      <c r="F96" s="2271"/>
      <c r="G96" s="2271"/>
      <c r="H96" s="2271"/>
      <c r="I96" s="2271"/>
      <c r="J96" s="2271"/>
      <c r="K96" s="2271"/>
      <c r="L96" s="2271"/>
      <c r="O96" s="476" t="s">
        <v>2315</v>
      </c>
    </row>
    <row r="97" spans="1:15" ht="22.5" customHeight="1" thickTop="1">
      <c r="A97" s="2695" t="s">
        <v>53</v>
      </c>
      <c r="B97" s="2695" t="s">
        <v>54</v>
      </c>
      <c r="C97" s="2695" t="s">
        <v>55</v>
      </c>
      <c r="D97" s="2695" t="s">
        <v>45</v>
      </c>
      <c r="E97" s="2695"/>
      <c r="F97" s="2695"/>
      <c r="G97" s="2695" t="s">
        <v>46</v>
      </c>
      <c r="H97" s="2695"/>
      <c r="I97" s="2695"/>
      <c r="J97" s="2695" t="s">
        <v>905</v>
      </c>
      <c r="K97" s="2695"/>
      <c r="L97" s="2695"/>
      <c r="M97" s="3359" t="s">
        <v>503</v>
      </c>
      <c r="N97" s="3359" t="s">
        <v>509</v>
      </c>
      <c r="O97" s="3359" t="s">
        <v>502</v>
      </c>
    </row>
    <row r="98" spans="1:15" ht="19.5" customHeight="1">
      <c r="A98" s="2690"/>
      <c r="B98" s="2690"/>
      <c r="C98" s="2690"/>
      <c r="D98" s="2690" t="s">
        <v>1673</v>
      </c>
      <c r="E98" s="2690"/>
      <c r="F98" s="2690"/>
      <c r="G98" s="2690" t="s">
        <v>463</v>
      </c>
      <c r="H98" s="2690"/>
      <c r="I98" s="2690"/>
      <c r="J98" s="2690" t="s">
        <v>464</v>
      </c>
      <c r="K98" s="2690"/>
      <c r="L98" s="2690"/>
      <c r="M98" s="3343"/>
      <c r="N98" s="3343"/>
      <c r="O98" s="3343"/>
    </row>
    <row r="99" spans="1:15" ht="19.5" customHeight="1">
      <c r="A99" s="2690"/>
      <c r="B99" s="2690"/>
      <c r="C99" s="2690"/>
      <c r="D99" s="2204" t="s">
        <v>931</v>
      </c>
      <c r="E99" s="2204" t="s">
        <v>1126</v>
      </c>
      <c r="F99" s="2204" t="s">
        <v>954</v>
      </c>
      <c r="G99" s="2204" t="s">
        <v>931</v>
      </c>
      <c r="H99" s="2204" t="s">
        <v>1126</v>
      </c>
      <c r="I99" s="2204" t="s">
        <v>954</v>
      </c>
      <c r="J99" s="2204" t="s">
        <v>931</v>
      </c>
      <c r="K99" s="2204" t="s">
        <v>1126</v>
      </c>
      <c r="L99" s="2204" t="s">
        <v>954</v>
      </c>
      <c r="M99" s="3343"/>
      <c r="N99" s="3343"/>
      <c r="O99" s="3343"/>
    </row>
    <row r="100" spans="1:15" ht="25.5" customHeight="1" thickBot="1">
      <c r="A100" s="2707"/>
      <c r="B100" s="2707"/>
      <c r="C100" s="2707"/>
      <c r="D100" s="415" t="s">
        <v>934</v>
      </c>
      <c r="E100" s="415" t="s">
        <v>935</v>
      </c>
      <c r="F100" s="415" t="s">
        <v>936</v>
      </c>
      <c r="G100" s="415" t="s">
        <v>934</v>
      </c>
      <c r="H100" s="415" t="s">
        <v>935</v>
      </c>
      <c r="I100" s="415" t="s">
        <v>936</v>
      </c>
      <c r="J100" s="415" t="s">
        <v>934</v>
      </c>
      <c r="K100" s="415" t="s">
        <v>935</v>
      </c>
      <c r="L100" s="415" t="s">
        <v>936</v>
      </c>
      <c r="M100" s="3360"/>
      <c r="N100" s="3360"/>
      <c r="O100" s="3360"/>
    </row>
    <row r="101" spans="1:15" ht="25.5" customHeight="1">
      <c r="A101" s="2862" t="s">
        <v>1488</v>
      </c>
      <c r="B101" s="426" t="s">
        <v>192</v>
      </c>
      <c r="C101" s="426"/>
      <c r="D101" s="426">
        <v>10</v>
      </c>
      <c r="E101" s="426">
        <v>2</v>
      </c>
      <c r="F101" s="426">
        <v>12</v>
      </c>
      <c r="G101" s="426">
        <v>0</v>
      </c>
      <c r="H101" s="426">
        <v>0</v>
      </c>
      <c r="I101" s="426">
        <f t="shared" si="43"/>
        <v>0</v>
      </c>
      <c r="J101" s="426">
        <f>SUM(G101,D101)</f>
        <v>10</v>
      </c>
      <c r="K101" s="426">
        <f t="shared" ref="K101:K105" si="50">SUM(H101,E101)</f>
        <v>2</v>
      </c>
      <c r="L101" s="426">
        <f t="shared" si="44"/>
        <v>12</v>
      </c>
      <c r="M101" s="675"/>
      <c r="N101" s="376" t="s">
        <v>1564</v>
      </c>
      <c r="O101" s="2717" t="s">
        <v>1586</v>
      </c>
    </row>
    <row r="102" spans="1:15" ht="28.5" customHeight="1">
      <c r="A102" s="2805"/>
      <c r="B102" s="413" t="s">
        <v>101</v>
      </c>
      <c r="C102" s="413"/>
      <c r="D102" s="413">
        <v>12</v>
      </c>
      <c r="E102" s="413">
        <v>28</v>
      </c>
      <c r="F102" s="413">
        <v>40</v>
      </c>
      <c r="G102" s="413">
        <v>0</v>
      </c>
      <c r="H102" s="413">
        <v>0</v>
      </c>
      <c r="I102" s="413">
        <f t="shared" si="43"/>
        <v>0</v>
      </c>
      <c r="J102" s="413">
        <f t="shared" ref="J102:J105" si="51">SUM(G102,D102)</f>
        <v>12</v>
      </c>
      <c r="K102" s="413">
        <f t="shared" si="50"/>
        <v>28</v>
      </c>
      <c r="L102" s="413">
        <f t="shared" si="44"/>
        <v>40</v>
      </c>
      <c r="M102" s="72"/>
      <c r="N102" s="384" t="s">
        <v>1176</v>
      </c>
      <c r="O102" s="2717"/>
    </row>
    <row r="103" spans="1:15" ht="24" customHeight="1">
      <c r="A103" s="2805"/>
      <c r="B103" s="413" t="s">
        <v>68</v>
      </c>
      <c r="C103" s="413"/>
      <c r="D103" s="413">
        <v>250</v>
      </c>
      <c r="E103" s="413">
        <v>43</v>
      </c>
      <c r="F103" s="413">
        <v>293</v>
      </c>
      <c r="G103" s="413">
        <v>0</v>
      </c>
      <c r="H103" s="413">
        <v>0</v>
      </c>
      <c r="I103" s="413">
        <f t="shared" si="43"/>
        <v>0</v>
      </c>
      <c r="J103" s="413">
        <f t="shared" si="51"/>
        <v>250</v>
      </c>
      <c r="K103" s="413">
        <f t="shared" si="50"/>
        <v>43</v>
      </c>
      <c r="L103" s="413">
        <f t="shared" si="44"/>
        <v>293</v>
      </c>
      <c r="M103" s="72"/>
      <c r="N103" s="384" t="s">
        <v>496</v>
      </c>
      <c r="O103" s="2717"/>
    </row>
    <row r="104" spans="1:15" ht="27.75" customHeight="1">
      <c r="A104" s="2805"/>
      <c r="B104" s="413" t="s">
        <v>1587</v>
      </c>
      <c r="C104" s="413"/>
      <c r="D104" s="413">
        <v>349</v>
      </c>
      <c r="E104" s="413">
        <v>173</v>
      </c>
      <c r="F104" s="413">
        <v>522</v>
      </c>
      <c r="G104" s="413">
        <v>0</v>
      </c>
      <c r="H104" s="413">
        <v>0</v>
      </c>
      <c r="I104" s="413">
        <f t="shared" si="43"/>
        <v>0</v>
      </c>
      <c r="J104" s="413">
        <f t="shared" si="51"/>
        <v>349</v>
      </c>
      <c r="K104" s="413">
        <f t="shared" si="50"/>
        <v>173</v>
      </c>
      <c r="L104" s="413">
        <f t="shared" si="44"/>
        <v>522</v>
      </c>
      <c r="M104" s="72"/>
      <c r="N104" s="384" t="s">
        <v>1588</v>
      </c>
      <c r="O104" s="2717"/>
    </row>
    <row r="105" spans="1:15" ht="24.75" customHeight="1">
      <c r="A105" s="2806"/>
      <c r="B105" s="413" t="s">
        <v>1543</v>
      </c>
      <c r="C105" s="413"/>
      <c r="D105" s="413">
        <v>20</v>
      </c>
      <c r="E105" s="413">
        <v>4</v>
      </c>
      <c r="F105" s="413">
        <v>24</v>
      </c>
      <c r="G105" s="413">
        <v>0</v>
      </c>
      <c r="H105" s="413">
        <v>0</v>
      </c>
      <c r="I105" s="413">
        <f t="shared" si="43"/>
        <v>0</v>
      </c>
      <c r="J105" s="413">
        <f t="shared" si="51"/>
        <v>20</v>
      </c>
      <c r="K105" s="413">
        <f t="shared" si="50"/>
        <v>4</v>
      </c>
      <c r="L105" s="413">
        <f t="shared" si="44"/>
        <v>24</v>
      </c>
      <c r="M105" s="72"/>
      <c r="N105" s="384" t="s">
        <v>1580</v>
      </c>
      <c r="O105" s="2718"/>
    </row>
    <row r="106" spans="1:15" ht="27" customHeight="1">
      <c r="A106" s="2825" t="s">
        <v>219</v>
      </c>
      <c r="B106" s="2825"/>
      <c r="C106" s="2825"/>
      <c r="D106" s="413">
        <f>SUM(D101:D105)</f>
        <v>641</v>
      </c>
      <c r="E106" s="413">
        <f t="shared" ref="E106:K106" si="52">SUM(E101:E105)</f>
        <v>250</v>
      </c>
      <c r="F106" s="413">
        <f t="shared" ref="F106:F113" si="53">SUM(D106:E106)</f>
        <v>891</v>
      </c>
      <c r="G106" s="413">
        <f t="shared" si="52"/>
        <v>0</v>
      </c>
      <c r="H106" s="413">
        <f t="shared" si="52"/>
        <v>0</v>
      </c>
      <c r="I106" s="413">
        <f t="shared" si="43"/>
        <v>0</v>
      </c>
      <c r="J106" s="413">
        <f t="shared" si="52"/>
        <v>641</v>
      </c>
      <c r="K106" s="413">
        <f t="shared" si="52"/>
        <v>250</v>
      </c>
      <c r="L106" s="413">
        <f t="shared" si="44"/>
        <v>891</v>
      </c>
      <c r="M106" s="3006" t="s">
        <v>2342</v>
      </c>
      <c r="N106" s="3006"/>
      <c r="O106" s="3006"/>
    </row>
    <row r="107" spans="1:15" ht="27" customHeight="1">
      <c r="A107" s="2815" t="s">
        <v>2368</v>
      </c>
      <c r="B107" s="1988" t="s">
        <v>386</v>
      </c>
      <c r="C107" s="1987"/>
      <c r="D107" s="1984">
        <v>27</v>
      </c>
      <c r="E107" s="1984">
        <v>9</v>
      </c>
      <c r="F107" s="1984">
        <v>36</v>
      </c>
      <c r="G107" s="1984">
        <v>0</v>
      </c>
      <c r="H107" s="1984">
        <v>0</v>
      </c>
      <c r="I107" s="1984">
        <v>0</v>
      </c>
      <c r="J107" s="1984">
        <f>SUM(D107,G107)</f>
        <v>27</v>
      </c>
      <c r="K107" s="1984">
        <f t="shared" ref="K107:L107" si="54">SUM(E107,H107)</f>
        <v>9</v>
      </c>
      <c r="L107" s="1984">
        <f t="shared" si="54"/>
        <v>36</v>
      </c>
      <c r="M107" s="1992"/>
      <c r="N107" s="389" t="s">
        <v>698</v>
      </c>
      <c r="O107" s="2720" t="s">
        <v>2369</v>
      </c>
    </row>
    <row r="108" spans="1:15" ht="46.5" customHeight="1">
      <c r="A108" s="2835"/>
      <c r="B108" s="2815" t="s">
        <v>1589</v>
      </c>
      <c r="C108" s="191" t="s">
        <v>1051</v>
      </c>
      <c r="D108" s="413">
        <v>25</v>
      </c>
      <c r="E108" s="413">
        <v>3</v>
      </c>
      <c r="F108" s="413">
        <v>28</v>
      </c>
      <c r="G108" s="413">
        <v>0</v>
      </c>
      <c r="H108" s="413">
        <v>0</v>
      </c>
      <c r="I108" s="413">
        <f t="shared" si="43"/>
        <v>0</v>
      </c>
      <c r="J108" s="413">
        <f t="shared" ref="J108:K113" si="55">SUM(G108,D108)</f>
        <v>25</v>
      </c>
      <c r="K108" s="413">
        <f t="shared" si="55"/>
        <v>3</v>
      </c>
      <c r="L108" s="413">
        <f t="shared" si="44"/>
        <v>28</v>
      </c>
      <c r="M108" s="1167" t="s">
        <v>1569</v>
      </c>
      <c r="N108" s="2720" t="s">
        <v>1580</v>
      </c>
      <c r="O108" s="2717"/>
    </row>
    <row r="109" spans="1:15" ht="35.25" customHeight="1">
      <c r="A109" s="2835"/>
      <c r="B109" s="2816"/>
      <c r="C109" s="191" t="s">
        <v>1584</v>
      </c>
      <c r="D109" s="413">
        <v>26</v>
      </c>
      <c r="E109" s="413">
        <v>4</v>
      </c>
      <c r="F109" s="413">
        <v>30</v>
      </c>
      <c r="G109" s="413">
        <v>0</v>
      </c>
      <c r="H109" s="413">
        <v>0</v>
      </c>
      <c r="I109" s="413">
        <f t="shared" si="43"/>
        <v>0</v>
      </c>
      <c r="J109" s="413">
        <f t="shared" si="55"/>
        <v>26</v>
      </c>
      <c r="K109" s="413">
        <f t="shared" si="55"/>
        <v>4</v>
      </c>
      <c r="L109" s="413">
        <f t="shared" si="44"/>
        <v>30</v>
      </c>
      <c r="M109" s="1300" t="s">
        <v>1744</v>
      </c>
      <c r="N109" s="2718"/>
      <c r="O109" s="2717"/>
    </row>
    <row r="110" spans="1:15" ht="26.25" customHeight="1">
      <c r="A110" s="2835"/>
      <c r="B110" s="413" t="s">
        <v>68</v>
      </c>
      <c r="C110" s="655"/>
      <c r="D110" s="655">
        <v>49</v>
      </c>
      <c r="E110" s="383">
        <v>5</v>
      </c>
      <c r="F110" s="413">
        <v>54</v>
      </c>
      <c r="G110" s="413">
        <v>0</v>
      </c>
      <c r="H110" s="413">
        <v>0</v>
      </c>
      <c r="I110" s="413">
        <f t="shared" si="43"/>
        <v>0</v>
      </c>
      <c r="J110" s="413">
        <f t="shared" si="55"/>
        <v>49</v>
      </c>
      <c r="K110" s="413">
        <f t="shared" si="55"/>
        <v>5</v>
      </c>
      <c r="L110" s="413">
        <f t="shared" si="44"/>
        <v>54</v>
      </c>
      <c r="M110" s="1475"/>
      <c r="N110" s="2437" t="s">
        <v>496</v>
      </c>
      <c r="O110" s="2717"/>
    </row>
    <row r="111" spans="1:15" ht="27" customHeight="1">
      <c r="A111" s="2835"/>
      <c r="B111" s="432" t="s">
        <v>44</v>
      </c>
      <c r="C111" s="383"/>
      <c r="D111" s="383">
        <v>58</v>
      </c>
      <c r="E111" s="383">
        <v>26</v>
      </c>
      <c r="F111" s="413">
        <v>84</v>
      </c>
      <c r="G111" s="413">
        <v>0</v>
      </c>
      <c r="H111" s="413">
        <v>0</v>
      </c>
      <c r="I111" s="413">
        <f t="shared" si="43"/>
        <v>0</v>
      </c>
      <c r="J111" s="413">
        <f t="shared" si="55"/>
        <v>58</v>
      </c>
      <c r="K111" s="413">
        <f t="shared" si="55"/>
        <v>26</v>
      </c>
      <c r="L111" s="413">
        <f t="shared" si="44"/>
        <v>84</v>
      </c>
      <c r="M111" s="454"/>
      <c r="N111" s="435" t="s">
        <v>580</v>
      </c>
      <c r="O111" s="2717"/>
    </row>
    <row r="112" spans="1:15" ht="24.75" customHeight="1">
      <c r="A112" s="2835"/>
      <c r="B112" s="413" t="s">
        <v>96</v>
      </c>
      <c r="C112" s="413"/>
      <c r="D112" s="413">
        <v>0</v>
      </c>
      <c r="E112" s="413">
        <v>0</v>
      </c>
      <c r="F112" s="413">
        <f t="shared" si="53"/>
        <v>0</v>
      </c>
      <c r="G112" s="413">
        <v>0</v>
      </c>
      <c r="H112" s="413">
        <v>0</v>
      </c>
      <c r="I112" s="413">
        <f t="shared" si="43"/>
        <v>0</v>
      </c>
      <c r="J112" s="413">
        <f>SUM(G112,D112)</f>
        <v>0</v>
      </c>
      <c r="K112" s="413">
        <f t="shared" si="55"/>
        <v>0</v>
      </c>
      <c r="L112" s="413">
        <f t="shared" si="44"/>
        <v>0</v>
      </c>
      <c r="M112" s="686"/>
      <c r="N112" s="382" t="s">
        <v>581</v>
      </c>
      <c r="O112" s="2717"/>
    </row>
    <row r="113" spans="1:18" ht="24" customHeight="1">
      <c r="A113" s="2816"/>
      <c r="B113" s="416" t="s">
        <v>1169</v>
      </c>
      <c r="C113" s="416"/>
      <c r="D113" s="416">
        <v>16</v>
      </c>
      <c r="E113" s="416">
        <v>4</v>
      </c>
      <c r="F113" s="2198">
        <f t="shared" si="53"/>
        <v>20</v>
      </c>
      <c r="G113" s="416">
        <v>0</v>
      </c>
      <c r="H113" s="416">
        <v>0</v>
      </c>
      <c r="I113" s="2198">
        <f t="shared" si="43"/>
        <v>0</v>
      </c>
      <c r="J113" s="416">
        <f t="shared" ref="J113" si="56">SUM(G113,D113)</f>
        <v>16</v>
      </c>
      <c r="K113" s="416">
        <f t="shared" si="55"/>
        <v>4</v>
      </c>
      <c r="L113" s="2198">
        <f t="shared" si="44"/>
        <v>20</v>
      </c>
      <c r="M113" s="684"/>
      <c r="N113" s="406" t="s">
        <v>494</v>
      </c>
      <c r="O113" s="2718"/>
    </row>
    <row r="114" spans="1:18" ht="21" customHeight="1" thickBot="1">
      <c r="A114" s="3135" t="s">
        <v>219</v>
      </c>
      <c r="B114" s="3135"/>
      <c r="C114" s="3135"/>
      <c r="D114" s="1466">
        <f>SUM(D107:D113)</f>
        <v>201</v>
      </c>
      <c r="E114" s="1466">
        <f t="shared" ref="E114:L114" si="57">SUM(E107:E113)</f>
        <v>51</v>
      </c>
      <c r="F114" s="1466">
        <f t="shared" si="57"/>
        <v>252</v>
      </c>
      <c r="G114" s="1466">
        <f t="shared" si="57"/>
        <v>0</v>
      </c>
      <c r="H114" s="1466">
        <f t="shared" si="57"/>
        <v>0</v>
      </c>
      <c r="I114" s="1466">
        <f t="shared" si="57"/>
        <v>0</v>
      </c>
      <c r="J114" s="1466">
        <f t="shared" si="57"/>
        <v>201</v>
      </c>
      <c r="K114" s="1466">
        <f t="shared" si="57"/>
        <v>51</v>
      </c>
      <c r="L114" s="1466">
        <f t="shared" si="57"/>
        <v>252</v>
      </c>
      <c r="M114" s="3170" t="s">
        <v>2342</v>
      </c>
      <c r="N114" s="3170"/>
      <c r="O114" s="3170"/>
    </row>
    <row r="115" spans="1:18" ht="21" customHeight="1" thickTop="1">
      <c r="A115" s="1566"/>
      <c r="B115" s="1566"/>
      <c r="C115" s="1566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0"/>
      <c r="N115" s="1570"/>
      <c r="O115" s="1570"/>
    </row>
    <row r="116" spans="1:18" ht="21" customHeight="1">
      <c r="A116" s="2166"/>
      <c r="B116" s="2166"/>
      <c r="C116" s="2166"/>
      <c r="D116" s="2211"/>
      <c r="E116" s="2211"/>
      <c r="F116" s="2211"/>
      <c r="G116" s="2211"/>
      <c r="H116" s="2211"/>
      <c r="I116" s="2211"/>
      <c r="J116" s="2211"/>
      <c r="K116" s="2211"/>
      <c r="L116" s="2211"/>
      <c r="M116" s="2209"/>
      <c r="N116" s="2209"/>
      <c r="O116" s="2209"/>
    </row>
    <row r="117" spans="1:18" ht="21" customHeight="1">
      <c r="A117" s="2166"/>
      <c r="B117" s="2166"/>
      <c r="C117" s="2166"/>
      <c r="D117" s="2211"/>
      <c r="E117" s="2211"/>
      <c r="F117" s="2211"/>
      <c r="G117" s="2211"/>
      <c r="H117" s="2211"/>
      <c r="I117" s="2211"/>
      <c r="J117" s="2211"/>
      <c r="K117" s="2211"/>
      <c r="L117" s="2211"/>
      <c r="M117" s="2209"/>
      <c r="N117" s="2209"/>
      <c r="O117" s="2209"/>
    </row>
    <row r="118" spans="1:18" ht="20.25" customHeight="1" thickBot="1">
      <c r="A118" s="2267" t="s">
        <v>2316</v>
      </c>
      <c r="B118" s="2271"/>
      <c r="C118" s="2271"/>
      <c r="D118" s="2271"/>
      <c r="E118" s="2271"/>
      <c r="F118" s="2271"/>
      <c r="G118" s="2271"/>
      <c r="H118" s="2271"/>
      <c r="I118" s="2271"/>
      <c r="J118" s="2271"/>
      <c r="K118" s="2271"/>
      <c r="L118" s="2271"/>
      <c r="O118" s="476" t="s">
        <v>2315</v>
      </c>
    </row>
    <row r="119" spans="1:18" ht="17.25" customHeight="1" thickTop="1">
      <c r="A119" s="2695" t="s">
        <v>53</v>
      </c>
      <c r="B119" s="2695" t="s">
        <v>54</v>
      </c>
      <c r="C119" s="2695" t="s">
        <v>55</v>
      </c>
      <c r="D119" s="2695" t="s">
        <v>45</v>
      </c>
      <c r="E119" s="2695"/>
      <c r="F119" s="2695"/>
      <c r="G119" s="2695" t="s">
        <v>46</v>
      </c>
      <c r="H119" s="2695"/>
      <c r="I119" s="2695"/>
      <c r="J119" s="2695" t="s">
        <v>905</v>
      </c>
      <c r="K119" s="2695"/>
      <c r="L119" s="2695"/>
      <c r="M119" s="3359" t="s">
        <v>503</v>
      </c>
      <c r="N119" s="3359" t="s">
        <v>509</v>
      </c>
      <c r="O119" s="3359" t="s">
        <v>502</v>
      </c>
    </row>
    <row r="120" spans="1:18" ht="17.25" customHeight="1">
      <c r="A120" s="2690"/>
      <c r="B120" s="2690"/>
      <c r="C120" s="2690"/>
      <c r="D120" s="2690" t="s">
        <v>1673</v>
      </c>
      <c r="E120" s="2690"/>
      <c r="F120" s="2690"/>
      <c r="G120" s="2690" t="s">
        <v>463</v>
      </c>
      <c r="H120" s="2690"/>
      <c r="I120" s="2690"/>
      <c r="J120" s="2690" t="s">
        <v>464</v>
      </c>
      <c r="K120" s="2690"/>
      <c r="L120" s="2690"/>
      <c r="M120" s="3343"/>
      <c r="N120" s="3343"/>
      <c r="O120" s="3343"/>
    </row>
    <row r="121" spans="1:18" ht="17.25" customHeight="1">
      <c r="A121" s="2690"/>
      <c r="B121" s="2690"/>
      <c r="C121" s="2690"/>
      <c r="D121" s="1334" t="s">
        <v>931</v>
      </c>
      <c r="E121" s="1334" t="s">
        <v>1126</v>
      </c>
      <c r="F121" s="1334" t="s">
        <v>954</v>
      </c>
      <c r="G121" s="1334" t="s">
        <v>931</v>
      </c>
      <c r="H121" s="1334" t="s">
        <v>1126</v>
      </c>
      <c r="I121" s="1334" t="s">
        <v>954</v>
      </c>
      <c r="J121" s="1334" t="s">
        <v>931</v>
      </c>
      <c r="K121" s="1334" t="s">
        <v>1126</v>
      </c>
      <c r="L121" s="1334" t="s">
        <v>954</v>
      </c>
      <c r="M121" s="3343"/>
      <c r="N121" s="3343"/>
      <c r="O121" s="3343"/>
    </row>
    <row r="122" spans="1:18" ht="17.25" customHeight="1" thickBot="1">
      <c r="A122" s="2707"/>
      <c r="B122" s="2707"/>
      <c r="C122" s="2707"/>
      <c r="D122" s="415" t="s">
        <v>934</v>
      </c>
      <c r="E122" s="415" t="s">
        <v>935</v>
      </c>
      <c r="F122" s="415" t="s">
        <v>936</v>
      </c>
      <c r="G122" s="415" t="s">
        <v>934</v>
      </c>
      <c r="H122" s="415" t="s">
        <v>935</v>
      </c>
      <c r="I122" s="415" t="s">
        <v>936</v>
      </c>
      <c r="J122" s="415" t="s">
        <v>934</v>
      </c>
      <c r="K122" s="415" t="s">
        <v>935</v>
      </c>
      <c r="L122" s="415" t="s">
        <v>936</v>
      </c>
      <c r="M122" s="3360"/>
      <c r="N122" s="3360"/>
      <c r="O122" s="3360"/>
    </row>
    <row r="123" spans="1:18" ht="20.25" customHeight="1">
      <c r="A123" s="2834" t="s">
        <v>1490</v>
      </c>
      <c r="B123" s="465" t="s">
        <v>77</v>
      </c>
      <c r="C123" s="413"/>
      <c r="D123" s="465">
        <v>34</v>
      </c>
      <c r="E123" s="465">
        <v>22</v>
      </c>
      <c r="F123" s="465">
        <v>56</v>
      </c>
      <c r="G123" s="465">
        <v>0</v>
      </c>
      <c r="H123" s="465">
        <v>0</v>
      </c>
      <c r="I123" s="465">
        <f>SUM(G123:H123)</f>
        <v>0</v>
      </c>
      <c r="J123" s="465">
        <f>SUM(G123,D123)</f>
        <v>34</v>
      </c>
      <c r="K123" s="465">
        <f t="shared" ref="K123:K130" si="58">SUM(H123,E123)</f>
        <v>22</v>
      </c>
      <c r="L123" s="465">
        <f>SUM(J123:K123)</f>
        <v>56</v>
      </c>
      <c r="M123" s="72"/>
      <c r="N123" s="201" t="s">
        <v>519</v>
      </c>
      <c r="O123" s="2716" t="s">
        <v>1590</v>
      </c>
    </row>
    <row r="124" spans="1:18" ht="22.5" customHeight="1">
      <c r="A124" s="2835"/>
      <c r="B124" s="542" t="s">
        <v>192</v>
      </c>
      <c r="C124" s="372"/>
      <c r="D124" s="83">
        <v>0</v>
      </c>
      <c r="E124" s="83">
        <v>0</v>
      </c>
      <c r="F124" s="465">
        <v>0</v>
      </c>
      <c r="G124" s="465">
        <v>0</v>
      </c>
      <c r="H124" s="465">
        <v>0</v>
      </c>
      <c r="I124" s="465">
        <f t="shared" ref="I124:I142" si="59">SUM(G124:H124)</f>
        <v>0</v>
      </c>
      <c r="J124" s="465">
        <f t="shared" ref="J124:J130" si="60">SUM(G124,D124)</f>
        <v>0</v>
      </c>
      <c r="K124" s="465">
        <f t="shared" si="58"/>
        <v>0</v>
      </c>
      <c r="L124" s="465">
        <f t="shared" ref="L124:L142" si="61">SUM(J124:K124)</f>
        <v>0</v>
      </c>
      <c r="M124" s="425"/>
      <c r="N124" s="98" t="s">
        <v>1564</v>
      </c>
      <c r="O124" s="2717"/>
    </row>
    <row r="125" spans="1:18" ht="18" customHeight="1">
      <c r="A125" s="2835"/>
      <c r="B125" s="413" t="s">
        <v>68</v>
      </c>
      <c r="C125" s="413"/>
      <c r="D125" s="465">
        <v>119</v>
      </c>
      <c r="E125" s="465">
        <v>34</v>
      </c>
      <c r="F125" s="465">
        <v>153</v>
      </c>
      <c r="G125" s="465">
        <v>0</v>
      </c>
      <c r="H125" s="465">
        <v>0</v>
      </c>
      <c r="I125" s="465">
        <f t="shared" si="59"/>
        <v>0</v>
      </c>
      <c r="J125" s="465">
        <f t="shared" si="60"/>
        <v>119</v>
      </c>
      <c r="K125" s="465">
        <f t="shared" si="58"/>
        <v>34</v>
      </c>
      <c r="L125" s="465">
        <f t="shared" si="61"/>
        <v>153</v>
      </c>
      <c r="M125" s="72"/>
      <c r="N125" s="384" t="s">
        <v>496</v>
      </c>
      <c r="O125" s="2717"/>
    </row>
    <row r="126" spans="1:18" ht="18.75" customHeight="1">
      <c r="A126" s="2835"/>
      <c r="B126" s="1998" t="s">
        <v>2068</v>
      </c>
      <c r="C126" s="1998"/>
      <c r="D126" s="1994">
        <v>2</v>
      </c>
      <c r="E126" s="1994">
        <v>3</v>
      </c>
      <c r="F126" s="1994">
        <v>5</v>
      </c>
      <c r="G126" s="1994">
        <v>0</v>
      </c>
      <c r="H126" s="1994">
        <v>0</v>
      </c>
      <c r="I126" s="1994">
        <f t="shared" ref="I126" si="62">SUM(G126:H126)</f>
        <v>0</v>
      </c>
      <c r="J126" s="1994">
        <f t="shared" ref="J126" si="63">SUM(G126,D126)</f>
        <v>2</v>
      </c>
      <c r="K126" s="1994">
        <f t="shared" ref="K126" si="64">SUM(H126,E126)</f>
        <v>3</v>
      </c>
      <c r="L126" s="1994">
        <f t="shared" ref="L126" si="65">SUM(J126:K126)</f>
        <v>5</v>
      </c>
      <c r="M126" s="72"/>
      <c r="N126" s="2171" t="s">
        <v>879</v>
      </c>
      <c r="O126" s="2717"/>
    </row>
    <row r="127" spans="1:18" ht="47.25" customHeight="1">
      <c r="A127" s="2835"/>
      <c r="B127" s="2812" t="s">
        <v>1589</v>
      </c>
      <c r="C127" s="418" t="s">
        <v>1051</v>
      </c>
      <c r="D127" s="465">
        <v>10</v>
      </c>
      <c r="E127" s="465">
        <v>2</v>
      </c>
      <c r="F127" s="465">
        <v>12</v>
      </c>
      <c r="G127" s="465">
        <v>0</v>
      </c>
      <c r="H127" s="465">
        <v>0</v>
      </c>
      <c r="I127" s="465">
        <f t="shared" si="59"/>
        <v>0</v>
      </c>
      <c r="J127" s="465">
        <f t="shared" si="60"/>
        <v>10</v>
      </c>
      <c r="K127" s="465">
        <f t="shared" si="58"/>
        <v>2</v>
      </c>
      <c r="L127" s="465">
        <f t="shared" si="61"/>
        <v>12</v>
      </c>
      <c r="M127" s="1094" t="s">
        <v>1569</v>
      </c>
      <c r="N127" s="3374" t="s">
        <v>1580</v>
      </c>
      <c r="O127" s="2717"/>
      <c r="R127" s="3037"/>
    </row>
    <row r="128" spans="1:18" ht="44.25" customHeight="1">
      <c r="A128" s="2835"/>
      <c r="B128" s="3637"/>
      <c r="C128" s="418" t="s">
        <v>1584</v>
      </c>
      <c r="D128" s="607">
        <v>15</v>
      </c>
      <c r="E128" s="607">
        <v>4</v>
      </c>
      <c r="F128" s="465">
        <v>19</v>
      </c>
      <c r="G128" s="465">
        <v>0</v>
      </c>
      <c r="H128" s="465">
        <v>0</v>
      </c>
      <c r="I128" s="465">
        <f t="shared" si="59"/>
        <v>0</v>
      </c>
      <c r="J128" s="465">
        <f t="shared" si="60"/>
        <v>15</v>
      </c>
      <c r="K128" s="465">
        <f t="shared" si="58"/>
        <v>4</v>
      </c>
      <c r="L128" s="465">
        <f t="shared" si="61"/>
        <v>19</v>
      </c>
      <c r="M128" s="1303" t="s">
        <v>1744</v>
      </c>
      <c r="N128" s="3375"/>
      <c r="O128" s="2717"/>
      <c r="R128" s="3039"/>
    </row>
    <row r="129" spans="1:15" ht="24" customHeight="1">
      <c r="A129" s="2835"/>
      <c r="B129" s="3635" t="s">
        <v>1035</v>
      </c>
      <c r="C129" s="3636"/>
      <c r="D129" s="607">
        <v>25</v>
      </c>
      <c r="E129" s="607">
        <v>6</v>
      </c>
      <c r="F129" s="607">
        <v>31</v>
      </c>
      <c r="G129" s="607">
        <f t="shared" ref="G129:L129" si="66">SUM(G127:G128)</f>
        <v>0</v>
      </c>
      <c r="H129" s="607">
        <f t="shared" si="66"/>
        <v>0</v>
      </c>
      <c r="I129" s="607">
        <f t="shared" si="66"/>
        <v>0</v>
      </c>
      <c r="J129" s="607">
        <f t="shared" si="66"/>
        <v>25</v>
      </c>
      <c r="K129" s="1567">
        <f t="shared" si="66"/>
        <v>6</v>
      </c>
      <c r="L129" s="1567">
        <f t="shared" si="66"/>
        <v>31</v>
      </c>
      <c r="M129" s="3355" t="s">
        <v>2349</v>
      </c>
      <c r="N129" s="3356"/>
      <c r="O129" s="2717"/>
    </row>
    <row r="130" spans="1:15" ht="20.25" customHeight="1">
      <c r="A130" s="2816"/>
      <c r="B130" s="416" t="s">
        <v>84</v>
      </c>
      <c r="C130" s="416"/>
      <c r="D130" s="607">
        <v>36</v>
      </c>
      <c r="E130" s="607">
        <v>22</v>
      </c>
      <c r="F130" s="465">
        <v>58</v>
      </c>
      <c r="G130" s="465">
        <v>0</v>
      </c>
      <c r="H130" s="465">
        <v>0</v>
      </c>
      <c r="I130" s="465">
        <f t="shared" si="59"/>
        <v>0</v>
      </c>
      <c r="J130" s="465">
        <f t="shared" si="60"/>
        <v>36</v>
      </c>
      <c r="K130" s="1567">
        <f t="shared" si="58"/>
        <v>22</v>
      </c>
      <c r="L130" s="1567">
        <f t="shared" si="61"/>
        <v>58</v>
      </c>
      <c r="M130" s="72"/>
      <c r="N130" s="673" t="s">
        <v>532</v>
      </c>
      <c r="O130" s="2718"/>
    </row>
    <row r="131" spans="1:15" ht="22.5" customHeight="1">
      <c r="A131" s="2825" t="s">
        <v>219</v>
      </c>
      <c r="B131" s="2825"/>
      <c r="C131" s="2825"/>
      <c r="D131" s="465">
        <f>SUM(D129:D130,D126,D125,D124,D123)</f>
        <v>216</v>
      </c>
      <c r="E131" s="1994">
        <f t="shared" ref="E131:L131" si="67">SUM(E129:E130,E126,E125,E124,E123)</f>
        <v>87</v>
      </c>
      <c r="F131" s="1994">
        <f t="shared" si="67"/>
        <v>303</v>
      </c>
      <c r="G131" s="1994">
        <f t="shared" si="67"/>
        <v>0</v>
      </c>
      <c r="H131" s="1994">
        <f t="shared" si="67"/>
        <v>0</v>
      </c>
      <c r="I131" s="1994">
        <f t="shared" si="67"/>
        <v>0</v>
      </c>
      <c r="J131" s="1994">
        <f t="shared" si="67"/>
        <v>216</v>
      </c>
      <c r="K131" s="1994">
        <f t="shared" si="67"/>
        <v>87</v>
      </c>
      <c r="L131" s="1994">
        <f t="shared" si="67"/>
        <v>303</v>
      </c>
      <c r="M131" s="3006" t="s">
        <v>2342</v>
      </c>
      <c r="N131" s="3006"/>
      <c r="O131" s="3006"/>
    </row>
    <row r="132" spans="1:15" ht="23.25" customHeight="1">
      <c r="A132" s="3563" t="s">
        <v>1591</v>
      </c>
      <c r="B132" s="413" t="s">
        <v>1592</v>
      </c>
      <c r="C132" s="413"/>
      <c r="D132" s="465">
        <v>37</v>
      </c>
      <c r="E132" s="465">
        <v>16</v>
      </c>
      <c r="F132" s="465">
        <v>53</v>
      </c>
      <c r="G132" s="465">
        <v>0</v>
      </c>
      <c r="H132" s="465">
        <v>0</v>
      </c>
      <c r="I132" s="465">
        <f t="shared" si="59"/>
        <v>0</v>
      </c>
      <c r="J132" s="465">
        <f>SUM(G132,D132)</f>
        <v>37</v>
      </c>
      <c r="K132" s="465">
        <f t="shared" ref="K132:K135" si="68">SUM(H132,E132)</f>
        <v>16</v>
      </c>
      <c r="L132" s="465">
        <f t="shared" si="61"/>
        <v>53</v>
      </c>
      <c r="M132" s="686"/>
      <c r="N132" s="382" t="s">
        <v>1593</v>
      </c>
      <c r="O132" s="2790" t="s">
        <v>1493</v>
      </c>
    </row>
    <row r="133" spans="1:15" ht="30" customHeight="1">
      <c r="A133" s="3563"/>
      <c r="B133" s="413" t="s">
        <v>96</v>
      </c>
      <c r="C133" s="413"/>
      <c r="D133" s="465">
        <v>15</v>
      </c>
      <c r="E133" s="465">
        <v>6</v>
      </c>
      <c r="F133" s="465">
        <v>21</v>
      </c>
      <c r="G133" s="465">
        <v>0</v>
      </c>
      <c r="H133" s="465">
        <v>0</v>
      </c>
      <c r="I133" s="465">
        <f t="shared" si="59"/>
        <v>0</v>
      </c>
      <c r="J133" s="465">
        <f>SUM(G133,D133)</f>
        <v>15</v>
      </c>
      <c r="K133" s="465">
        <f t="shared" si="68"/>
        <v>6</v>
      </c>
      <c r="L133" s="465">
        <f t="shared" si="61"/>
        <v>21</v>
      </c>
      <c r="M133" s="686"/>
      <c r="N133" s="382" t="s">
        <v>581</v>
      </c>
      <c r="O133" s="2760"/>
    </row>
    <row r="134" spans="1:15" ht="30" customHeight="1">
      <c r="A134" s="3563"/>
      <c r="B134" s="687" t="s">
        <v>1594</v>
      </c>
      <c r="C134" s="413"/>
      <c r="D134" s="465">
        <v>32</v>
      </c>
      <c r="E134" s="465">
        <v>18</v>
      </c>
      <c r="F134" s="465">
        <v>50</v>
      </c>
      <c r="G134" s="465">
        <v>0</v>
      </c>
      <c r="H134" s="465">
        <v>0</v>
      </c>
      <c r="I134" s="465">
        <f t="shared" si="59"/>
        <v>0</v>
      </c>
      <c r="J134" s="465">
        <f t="shared" ref="J134:J135" si="69">SUM(G134,D134)</f>
        <v>32</v>
      </c>
      <c r="K134" s="465">
        <f t="shared" si="68"/>
        <v>18</v>
      </c>
      <c r="L134" s="465">
        <f t="shared" si="61"/>
        <v>50</v>
      </c>
      <c r="M134" s="688"/>
      <c r="N134" s="689" t="s">
        <v>1178</v>
      </c>
      <c r="O134" s="2760"/>
    </row>
    <row r="135" spans="1:15" ht="24" customHeight="1">
      <c r="A135" s="3563"/>
      <c r="B135" s="413" t="s">
        <v>1595</v>
      </c>
      <c r="C135" s="413"/>
      <c r="D135" s="465">
        <v>0</v>
      </c>
      <c r="E135" s="465">
        <v>0</v>
      </c>
      <c r="F135" s="465">
        <v>0</v>
      </c>
      <c r="G135" s="465">
        <v>0</v>
      </c>
      <c r="H135" s="465">
        <v>0</v>
      </c>
      <c r="I135" s="465">
        <f t="shared" si="59"/>
        <v>0</v>
      </c>
      <c r="J135" s="465">
        <f t="shared" si="69"/>
        <v>0</v>
      </c>
      <c r="K135" s="465">
        <f t="shared" si="68"/>
        <v>0</v>
      </c>
      <c r="L135" s="465">
        <f t="shared" si="61"/>
        <v>0</v>
      </c>
      <c r="M135" s="688"/>
      <c r="N135" s="405" t="s">
        <v>1596</v>
      </c>
      <c r="O135" s="2761"/>
    </row>
    <row r="136" spans="1:15" ht="21.75" customHeight="1">
      <c r="A136" s="2825" t="s">
        <v>219</v>
      </c>
      <c r="B136" s="2825"/>
      <c r="C136" s="2825"/>
      <c r="D136" s="465">
        <f>SUM(D132:D135)</f>
        <v>84</v>
      </c>
      <c r="E136" s="465">
        <f t="shared" ref="E136:K136" si="70">SUM(E132:E135)</f>
        <v>40</v>
      </c>
      <c r="F136" s="465">
        <f t="shared" ref="F136:F142" si="71">SUM(D136:E136)</f>
        <v>124</v>
      </c>
      <c r="G136" s="465">
        <f t="shared" si="70"/>
        <v>0</v>
      </c>
      <c r="H136" s="465">
        <f t="shared" si="70"/>
        <v>0</v>
      </c>
      <c r="I136" s="465">
        <f t="shared" si="59"/>
        <v>0</v>
      </c>
      <c r="J136" s="465">
        <f t="shared" si="70"/>
        <v>84</v>
      </c>
      <c r="K136" s="465">
        <f t="shared" si="70"/>
        <v>40</v>
      </c>
      <c r="L136" s="465">
        <f t="shared" si="61"/>
        <v>124</v>
      </c>
      <c r="M136" s="2719" t="s">
        <v>2342</v>
      </c>
      <c r="N136" s="2719"/>
      <c r="O136" s="2719"/>
    </row>
    <row r="137" spans="1:15" ht="27.75" customHeight="1">
      <c r="A137" s="2804" t="s">
        <v>1494</v>
      </c>
      <c r="B137" s="413" t="s">
        <v>386</v>
      </c>
      <c r="C137" s="413"/>
      <c r="D137" s="465">
        <v>0</v>
      </c>
      <c r="E137" s="465">
        <v>0</v>
      </c>
      <c r="F137" s="465">
        <v>0</v>
      </c>
      <c r="G137" s="465">
        <v>0</v>
      </c>
      <c r="H137" s="465">
        <v>0</v>
      </c>
      <c r="I137" s="465">
        <f t="shared" si="59"/>
        <v>0</v>
      </c>
      <c r="J137" s="465">
        <f t="shared" ref="J137:K141" si="72">SUM(G137,D137)</f>
        <v>0</v>
      </c>
      <c r="K137" s="465">
        <f t="shared" si="72"/>
        <v>0</v>
      </c>
      <c r="L137" s="465">
        <f t="shared" si="61"/>
        <v>0</v>
      </c>
      <c r="M137" s="669"/>
      <c r="N137" s="384" t="s">
        <v>698</v>
      </c>
      <c r="O137" s="2790" t="s">
        <v>1495</v>
      </c>
    </row>
    <row r="138" spans="1:15" ht="24.75" customHeight="1">
      <c r="A138" s="2805"/>
      <c r="B138" s="465" t="s">
        <v>77</v>
      </c>
      <c r="C138" s="413"/>
      <c r="D138" s="465">
        <v>4</v>
      </c>
      <c r="E138" s="465">
        <v>6</v>
      </c>
      <c r="F138" s="465">
        <v>10</v>
      </c>
      <c r="G138" s="465">
        <v>0</v>
      </c>
      <c r="H138" s="465">
        <v>0</v>
      </c>
      <c r="I138" s="465">
        <f t="shared" si="59"/>
        <v>0</v>
      </c>
      <c r="J138" s="465">
        <f t="shared" si="72"/>
        <v>4</v>
      </c>
      <c r="K138" s="465">
        <f t="shared" si="72"/>
        <v>6</v>
      </c>
      <c r="L138" s="465">
        <f t="shared" si="61"/>
        <v>10</v>
      </c>
      <c r="M138" s="72"/>
      <c r="N138" s="201" t="s">
        <v>519</v>
      </c>
      <c r="O138" s="2760"/>
    </row>
    <row r="139" spans="1:15" ht="24.75" customHeight="1">
      <c r="A139" s="2805"/>
      <c r="B139" s="413" t="s">
        <v>68</v>
      </c>
      <c r="C139" s="413"/>
      <c r="D139" s="465">
        <v>48</v>
      </c>
      <c r="E139" s="465">
        <v>14</v>
      </c>
      <c r="F139" s="465">
        <v>62</v>
      </c>
      <c r="G139" s="465">
        <v>0</v>
      </c>
      <c r="H139" s="465">
        <v>0</v>
      </c>
      <c r="I139" s="465">
        <f t="shared" si="59"/>
        <v>0</v>
      </c>
      <c r="J139" s="465">
        <f t="shared" si="72"/>
        <v>48</v>
      </c>
      <c r="K139" s="465">
        <f t="shared" si="72"/>
        <v>14</v>
      </c>
      <c r="L139" s="465">
        <f t="shared" si="61"/>
        <v>62</v>
      </c>
      <c r="M139" s="686"/>
      <c r="N139" s="382" t="s">
        <v>496</v>
      </c>
      <c r="O139" s="2760"/>
    </row>
    <row r="140" spans="1:15" ht="16.5" customHeight="1">
      <c r="A140" s="2805"/>
      <c r="B140" s="416" t="s">
        <v>88</v>
      </c>
      <c r="C140" s="416"/>
      <c r="D140" s="607">
        <v>21</v>
      </c>
      <c r="E140" s="607">
        <v>5</v>
      </c>
      <c r="F140" s="465">
        <v>26</v>
      </c>
      <c r="G140" s="607">
        <v>0</v>
      </c>
      <c r="H140" s="607">
        <v>0</v>
      </c>
      <c r="I140" s="465">
        <f t="shared" si="59"/>
        <v>0</v>
      </c>
      <c r="J140" s="607">
        <f>SUM(G140,D140)</f>
        <v>21</v>
      </c>
      <c r="K140" s="607">
        <f>SUM(H140,E140)</f>
        <v>5</v>
      </c>
      <c r="L140" s="465">
        <f t="shared" si="61"/>
        <v>26</v>
      </c>
      <c r="M140" s="677"/>
      <c r="N140" s="389" t="s">
        <v>538</v>
      </c>
      <c r="O140" s="2760"/>
    </row>
    <row r="141" spans="1:15" ht="21.75" customHeight="1">
      <c r="A141" s="716"/>
      <c r="B141" s="416" t="s">
        <v>100</v>
      </c>
      <c r="C141" s="416"/>
      <c r="D141" s="607">
        <v>4</v>
      </c>
      <c r="E141" s="607">
        <v>1</v>
      </c>
      <c r="F141" s="2452">
        <v>5</v>
      </c>
      <c r="G141" s="607">
        <v>0</v>
      </c>
      <c r="H141" s="607">
        <v>0</v>
      </c>
      <c r="I141" s="2452">
        <f t="shared" si="59"/>
        <v>0</v>
      </c>
      <c r="J141" s="607">
        <f t="shared" si="72"/>
        <v>4</v>
      </c>
      <c r="K141" s="607">
        <f t="shared" si="72"/>
        <v>1</v>
      </c>
      <c r="L141" s="2452">
        <f t="shared" si="61"/>
        <v>5</v>
      </c>
      <c r="M141" s="677"/>
      <c r="N141" s="375" t="s">
        <v>1175</v>
      </c>
      <c r="O141" s="2760"/>
    </row>
    <row r="142" spans="1:15" ht="24" customHeight="1" thickBot="1">
      <c r="A142" s="3135" t="s">
        <v>219</v>
      </c>
      <c r="B142" s="3135"/>
      <c r="C142" s="3135"/>
      <c r="D142" s="665">
        <f>SUM(D137:D141)</f>
        <v>77</v>
      </c>
      <c r="E142" s="665">
        <f>SUM(E137:E141)</f>
        <v>26</v>
      </c>
      <c r="F142" s="665">
        <f t="shared" si="71"/>
        <v>103</v>
      </c>
      <c r="G142" s="665">
        <v>0</v>
      </c>
      <c r="H142" s="665">
        <v>0</v>
      </c>
      <c r="I142" s="665">
        <f t="shared" si="59"/>
        <v>0</v>
      </c>
      <c r="J142" s="665">
        <f>SUM(J137:J141)</f>
        <v>77</v>
      </c>
      <c r="K142" s="665">
        <f>SUM(K137:K141)</f>
        <v>26</v>
      </c>
      <c r="L142" s="665">
        <f t="shared" si="61"/>
        <v>103</v>
      </c>
      <c r="M142" s="3170" t="s">
        <v>2342</v>
      </c>
      <c r="N142" s="3170"/>
      <c r="O142" s="3170"/>
    </row>
    <row r="143" spans="1:15" ht="21.75" customHeight="1" thickTop="1" thickBot="1">
      <c r="A143" s="2267" t="s">
        <v>2316</v>
      </c>
      <c r="B143" s="2271"/>
      <c r="C143" s="2271"/>
      <c r="D143" s="2271"/>
      <c r="E143" s="2271"/>
      <c r="F143" s="2271"/>
      <c r="G143" s="2271"/>
      <c r="H143" s="2271"/>
      <c r="I143" s="2271"/>
      <c r="J143" s="2271"/>
      <c r="K143" s="2271"/>
      <c r="L143" s="2271"/>
      <c r="O143" s="476" t="s">
        <v>2315</v>
      </c>
    </row>
    <row r="144" spans="1:15" ht="20.25" customHeight="1" thickTop="1">
      <c r="A144" s="2695" t="s">
        <v>53</v>
      </c>
      <c r="B144" s="2695" t="s">
        <v>54</v>
      </c>
      <c r="C144" s="2695" t="s">
        <v>55</v>
      </c>
      <c r="D144" s="2695" t="s">
        <v>45</v>
      </c>
      <c r="E144" s="2695"/>
      <c r="F144" s="2695"/>
      <c r="G144" s="2695" t="s">
        <v>46</v>
      </c>
      <c r="H144" s="2695"/>
      <c r="I144" s="2695"/>
      <c r="J144" s="2695" t="s">
        <v>905</v>
      </c>
      <c r="K144" s="2695"/>
      <c r="L144" s="2695"/>
      <c r="M144" s="3359" t="s">
        <v>503</v>
      </c>
      <c r="N144" s="3359" t="s">
        <v>509</v>
      </c>
      <c r="O144" s="3359" t="s">
        <v>502</v>
      </c>
    </row>
    <row r="145" spans="1:15" ht="20.25" customHeight="1">
      <c r="A145" s="2690"/>
      <c r="B145" s="2690"/>
      <c r="C145" s="2690"/>
      <c r="D145" s="2690" t="s">
        <v>1673</v>
      </c>
      <c r="E145" s="2690"/>
      <c r="F145" s="2690"/>
      <c r="G145" s="2690" t="s">
        <v>463</v>
      </c>
      <c r="H145" s="2690"/>
      <c r="I145" s="2690"/>
      <c r="J145" s="2690" t="s">
        <v>464</v>
      </c>
      <c r="K145" s="2690"/>
      <c r="L145" s="2690"/>
      <c r="M145" s="3343"/>
      <c r="N145" s="3343"/>
      <c r="O145" s="3343"/>
    </row>
    <row r="146" spans="1:15" ht="20.25" customHeight="1">
      <c r="A146" s="2690"/>
      <c r="B146" s="2690"/>
      <c r="C146" s="2690"/>
      <c r="D146" s="1334" t="s">
        <v>931</v>
      </c>
      <c r="E146" s="1334" t="s">
        <v>1126</v>
      </c>
      <c r="F146" s="1334" t="s">
        <v>954</v>
      </c>
      <c r="G146" s="1334" t="s">
        <v>931</v>
      </c>
      <c r="H146" s="1334" t="s">
        <v>1126</v>
      </c>
      <c r="I146" s="1334" t="s">
        <v>954</v>
      </c>
      <c r="J146" s="1334" t="s">
        <v>931</v>
      </c>
      <c r="K146" s="1334" t="s">
        <v>1126</v>
      </c>
      <c r="L146" s="1334" t="s">
        <v>954</v>
      </c>
      <c r="M146" s="3343"/>
      <c r="N146" s="3343"/>
      <c r="O146" s="3343"/>
    </row>
    <row r="147" spans="1:15" ht="20.25" customHeight="1" thickBot="1">
      <c r="A147" s="2707"/>
      <c r="B147" s="2707"/>
      <c r="C147" s="2707"/>
      <c r="D147" s="415" t="s">
        <v>934</v>
      </c>
      <c r="E147" s="415" t="s">
        <v>935</v>
      </c>
      <c r="F147" s="415" t="s">
        <v>936</v>
      </c>
      <c r="G147" s="415" t="s">
        <v>934</v>
      </c>
      <c r="H147" s="415" t="s">
        <v>935</v>
      </c>
      <c r="I147" s="415" t="s">
        <v>936</v>
      </c>
      <c r="J147" s="415" t="s">
        <v>934</v>
      </c>
      <c r="K147" s="415" t="s">
        <v>935</v>
      </c>
      <c r="L147" s="415" t="s">
        <v>936</v>
      </c>
      <c r="M147" s="3360"/>
      <c r="N147" s="3360"/>
      <c r="O147" s="3360"/>
    </row>
    <row r="148" spans="1:15" ht="30" customHeight="1">
      <c r="A148" s="2703" t="s">
        <v>1500</v>
      </c>
      <c r="B148" s="413" t="s">
        <v>68</v>
      </c>
      <c r="C148" s="413"/>
      <c r="D148" s="413">
        <v>97</v>
      </c>
      <c r="E148" s="413">
        <v>14</v>
      </c>
      <c r="F148" s="413">
        <v>111</v>
      </c>
      <c r="G148" s="413">
        <v>0</v>
      </c>
      <c r="H148" s="413">
        <v>0</v>
      </c>
      <c r="I148" s="413">
        <f>SUM(G148:H148)</f>
        <v>0</v>
      </c>
      <c r="J148" s="413">
        <f>SUM(G148,D148)</f>
        <v>97</v>
      </c>
      <c r="K148" s="413">
        <f t="shared" ref="K148:K155" si="73">SUM(H148,E148)</f>
        <v>14</v>
      </c>
      <c r="L148" s="413">
        <f>SUM(J148:K148)</f>
        <v>111</v>
      </c>
      <c r="M148" s="72"/>
      <c r="N148" s="384" t="s">
        <v>496</v>
      </c>
      <c r="O148" s="2720" t="s">
        <v>1501</v>
      </c>
    </row>
    <row r="149" spans="1:15" ht="30" customHeight="1">
      <c r="A149" s="2704"/>
      <c r="B149" s="413" t="s">
        <v>1592</v>
      </c>
      <c r="C149" s="413"/>
      <c r="D149" s="413">
        <v>27</v>
      </c>
      <c r="E149" s="413">
        <v>6</v>
      </c>
      <c r="F149" s="413">
        <v>33</v>
      </c>
      <c r="G149" s="413">
        <v>0</v>
      </c>
      <c r="H149" s="413">
        <v>0</v>
      </c>
      <c r="I149" s="413">
        <f t="shared" ref="I149:I162" si="74">SUM(G149:H149)</f>
        <v>0</v>
      </c>
      <c r="J149" s="413">
        <f>SUM(G149,D149)</f>
        <v>27</v>
      </c>
      <c r="K149" s="413">
        <f t="shared" si="73"/>
        <v>6</v>
      </c>
      <c r="L149" s="413">
        <f t="shared" ref="L149:L162" si="75">SUM(J149:K149)</f>
        <v>33</v>
      </c>
      <c r="M149" s="686"/>
      <c r="N149" s="382" t="s">
        <v>1593</v>
      </c>
      <c r="O149" s="2717"/>
    </row>
    <row r="150" spans="1:15" ht="30" customHeight="1">
      <c r="A150" s="2704"/>
      <c r="B150" s="416" t="s">
        <v>90</v>
      </c>
      <c r="C150" s="413"/>
      <c r="D150" s="413">
        <v>0</v>
      </c>
      <c r="E150" s="413">
        <v>0</v>
      </c>
      <c r="F150" s="413">
        <v>0</v>
      </c>
      <c r="G150" s="413">
        <v>0</v>
      </c>
      <c r="H150" s="413">
        <v>0</v>
      </c>
      <c r="I150" s="413">
        <f t="shared" si="74"/>
        <v>0</v>
      </c>
      <c r="J150" s="413">
        <f t="shared" ref="J150:J155" si="76">SUM(G150,D150)</f>
        <v>0</v>
      </c>
      <c r="K150" s="413">
        <f t="shared" si="73"/>
        <v>0</v>
      </c>
      <c r="L150" s="413">
        <f t="shared" si="75"/>
        <v>0</v>
      </c>
      <c r="M150" s="686"/>
      <c r="N150" s="377" t="s">
        <v>551</v>
      </c>
      <c r="O150" s="2717"/>
    </row>
    <row r="151" spans="1:15" ht="38.25" customHeight="1">
      <c r="A151" s="2704"/>
      <c r="B151" s="2812" t="s">
        <v>1589</v>
      </c>
      <c r="C151" s="2627" t="s">
        <v>1051</v>
      </c>
      <c r="D151" s="413">
        <v>79</v>
      </c>
      <c r="E151" s="413">
        <v>12</v>
      </c>
      <c r="F151" s="413">
        <v>91</v>
      </c>
      <c r="G151" s="413">
        <v>0</v>
      </c>
      <c r="H151" s="413">
        <v>0</v>
      </c>
      <c r="I151" s="413">
        <f t="shared" si="74"/>
        <v>0</v>
      </c>
      <c r="J151" s="413">
        <f t="shared" si="76"/>
        <v>79</v>
      </c>
      <c r="K151" s="413">
        <f t="shared" si="73"/>
        <v>12</v>
      </c>
      <c r="L151" s="413">
        <f t="shared" si="75"/>
        <v>91</v>
      </c>
      <c r="M151" s="1094" t="s">
        <v>1569</v>
      </c>
      <c r="N151" s="2720" t="s">
        <v>1580</v>
      </c>
      <c r="O151" s="2717"/>
    </row>
    <row r="152" spans="1:15" ht="36.75" customHeight="1">
      <c r="A152" s="2704"/>
      <c r="B152" s="2814"/>
      <c r="C152" s="418" t="s">
        <v>1584</v>
      </c>
      <c r="D152" s="416">
        <v>42</v>
      </c>
      <c r="E152" s="416">
        <v>6</v>
      </c>
      <c r="F152" s="413">
        <v>48</v>
      </c>
      <c r="G152" s="413">
        <v>0</v>
      </c>
      <c r="H152" s="413">
        <v>0</v>
      </c>
      <c r="I152" s="413">
        <f t="shared" si="74"/>
        <v>0</v>
      </c>
      <c r="J152" s="413">
        <f t="shared" si="76"/>
        <v>42</v>
      </c>
      <c r="K152" s="413">
        <f t="shared" si="73"/>
        <v>6</v>
      </c>
      <c r="L152" s="413">
        <f t="shared" si="75"/>
        <v>48</v>
      </c>
      <c r="M152" s="1303" t="s">
        <v>1744</v>
      </c>
      <c r="N152" s="2718"/>
      <c r="O152" s="2717"/>
    </row>
    <row r="153" spans="1:15" ht="35.25" customHeight="1">
      <c r="A153" s="2704"/>
      <c r="B153" s="611" t="s">
        <v>87</v>
      </c>
      <c r="C153" s="413"/>
      <c r="D153" s="413">
        <v>86</v>
      </c>
      <c r="E153" s="413">
        <v>26</v>
      </c>
      <c r="F153" s="413">
        <v>112</v>
      </c>
      <c r="G153" s="413">
        <v>0</v>
      </c>
      <c r="H153" s="413">
        <v>0</v>
      </c>
      <c r="I153" s="413">
        <f t="shared" si="74"/>
        <v>0</v>
      </c>
      <c r="J153" s="413">
        <f t="shared" si="76"/>
        <v>86</v>
      </c>
      <c r="K153" s="413">
        <f t="shared" si="73"/>
        <v>26</v>
      </c>
      <c r="L153" s="413">
        <f t="shared" si="75"/>
        <v>112</v>
      </c>
      <c r="M153" s="692"/>
      <c r="N153" s="612" t="s">
        <v>676</v>
      </c>
      <c r="O153" s="2717"/>
    </row>
    <row r="154" spans="1:15" ht="33.75" customHeight="1">
      <c r="A154" s="2704"/>
      <c r="B154" s="611" t="s">
        <v>40</v>
      </c>
      <c r="C154" s="669"/>
      <c r="D154" s="413">
        <v>124</v>
      </c>
      <c r="E154" s="413">
        <v>7</v>
      </c>
      <c r="F154" s="413">
        <v>131</v>
      </c>
      <c r="G154" s="413">
        <v>0</v>
      </c>
      <c r="H154" s="413">
        <v>0</v>
      </c>
      <c r="I154" s="413">
        <f t="shared" si="74"/>
        <v>0</v>
      </c>
      <c r="J154" s="413">
        <f t="shared" si="76"/>
        <v>124</v>
      </c>
      <c r="K154" s="413">
        <f t="shared" si="73"/>
        <v>7</v>
      </c>
      <c r="L154" s="413">
        <f t="shared" si="75"/>
        <v>131</v>
      </c>
      <c r="M154" s="72"/>
      <c r="N154" s="693" t="s">
        <v>1597</v>
      </c>
      <c r="O154" s="2717"/>
    </row>
    <row r="155" spans="1:15" ht="34.5" customHeight="1">
      <c r="A155" s="2704"/>
      <c r="B155" s="423" t="s">
        <v>101</v>
      </c>
      <c r="C155" s="423"/>
      <c r="D155" s="423">
        <v>18</v>
      </c>
      <c r="E155" s="423">
        <v>10</v>
      </c>
      <c r="F155" s="413">
        <v>28</v>
      </c>
      <c r="G155" s="416">
        <v>0</v>
      </c>
      <c r="H155" s="416">
        <v>0</v>
      </c>
      <c r="I155" s="413">
        <f t="shared" si="74"/>
        <v>0</v>
      </c>
      <c r="J155" s="416">
        <f t="shared" si="76"/>
        <v>18</v>
      </c>
      <c r="K155" s="416">
        <f t="shared" si="73"/>
        <v>10</v>
      </c>
      <c r="L155" s="413">
        <f t="shared" si="75"/>
        <v>28</v>
      </c>
      <c r="M155" s="222"/>
      <c r="N155" s="390" t="s">
        <v>1545</v>
      </c>
      <c r="O155" s="2717"/>
    </row>
    <row r="156" spans="1:15" ht="26.25" customHeight="1">
      <c r="A156" s="2825" t="s">
        <v>219</v>
      </c>
      <c r="B156" s="2825"/>
      <c r="C156" s="2825"/>
      <c r="D156" s="413">
        <f>SUM(D148:D155)</f>
        <v>473</v>
      </c>
      <c r="E156" s="413">
        <f t="shared" ref="E156:K156" si="77">SUM(E148:E155)</f>
        <v>81</v>
      </c>
      <c r="F156" s="413">
        <f t="shared" ref="F156:F162" si="78">SUM(D156:E156)</f>
        <v>554</v>
      </c>
      <c r="G156" s="413">
        <f t="shared" si="77"/>
        <v>0</v>
      </c>
      <c r="H156" s="413">
        <f t="shared" si="77"/>
        <v>0</v>
      </c>
      <c r="I156" s="413">
        <f t="shared" si="74"/>
        <v>0</v>
      </c>
      <c r="J156" s="413">
        <f t="shared" si="77"/>
        <v>473</v>
      </c>
      <c r="K156" s="413">
        <f t="shared" si="77"/>
        <v>81</v>
      </c>
      <c r="L156" s="413">
        <f t="shared" si="75"/>
        <v>554</v>
      </c>
      <c r="M156" s="3006" t="s">
        <v>2342</v>
      </c>
      <c r="N156" s="3006"/>
      <c r="O156" s="3006"/>
    </row>
    <row r="157" spans="1:15" ht="48" customHeight="1">
      <c r="A157" s="717" t="s">
        <v>1598</v>
      </c>
      <c r="B157" s="426" t="s">
        <v>1137</v>
      </c>
      <c r="C157" s="718"/>
      <c r="D157" s="589">
        <v>1</v>
      </c>
      <c r="E157" s="589">
        <v>0</v>
      </c>
      <c r="F157" s="413">
        <f t="shared" si="78"/>
        <v>1</v>
      </c>
      <c r="G157" s="589">
        <v>0</v>
      </c>
      <c r="H157" s="589">
        <v>0</v>
      </c>
      <c r="I157" s="413">
        <f t="shared" si="74"/>
        <v>0</v>
      </c>
      <c r="J157" s="589">
        <f>SUM(G157,D157)</f>
        <v>1</v>
      </c>
      <c r="K157" s="589">
        <f t="shared" ref="K157" si="79">SUM(H157,E157)</f>
        <v>0</v>
      </c>
      <c r="L157" s="413">
        <f t="shared" si="75"/>
        <v>1</v>
      </c>
      <c r="M157" s="207"/>
      <c r="N157" s="393" t="s">
        <v>1580</v>
      </c>
      <c r="O157" s="719" t="s">
        <v>1503</v>
      </c>
    </row>
    <row r="158" spans="1:15" ht="27" customHeight="1">
      <c r="A158" s="2825" t="s">
        <v>219</v>
      </c>
      <c r="B158" s="2825"/>
      <c r="C158" s="2825"/>
      <c r="D158" s="413">
        <f>SUM(D157)</f>
        <v>1</v>
      </c>
      <c r="E158" s="1984">
        <f t="shared" ref="E158:L158" si="80">SUM(E157)</f>
        <v>0</v>
      </c>
      <c r="F158" s="1984">
        <f t="shared" si="80"/>
        <v>1</v>
      </c>
      <c r="G158" s="1984">
        <f t="shared" si="80"/>
        <v>0</v>
      </c>
      <c r="H158" s="1984">
        <f t="shared" si="80"/>
        <v>0</v>
      </c>
      <c r="I158" s="1984">
        <f t="shared" si="80"/>
        <v>0</v>
      </c>
      <c r="J158" s="1984">
        <f t="shared" si="80"/>
        <v>1</v>
      </c>
      <c r="K158" s="1984">
        <f t="shared" si="80"/>
        <v>0</v>
      </c>
      <c r="L158" s="1984">
        <f t="shared" si="80"/>
        <v>1</v>
      </c>
      <c r="M158" s="2719" t="s">
        <v>2342</v>
      </c>
      <c r="N158" s="2719"/>
      <c r="O158" s="2719"/>
    </row>
    <row r="159" spans="1:15" ht="28.5" customHeight="1">
      <c r="A159" s="2724" t="s">
        <v>1504</v>
      </c>
      <c r="B159" s="413" t="s">
        <v>68</v>
      </c>
      <c r="C159" s="413"/>
      <c r="D159" s="413">
        <v>63</v>
      </c>
      <c r="E159" s="413">
        <v>16</v>
      </c>
      <c r="F159" s="413">
        <v>79</v>
      </c>
      <c r="G159" s="413">
        <v>0</v>
      </c>
      <c r="H159" s="413">
        <v>0</v>
      </c>
      <c r="I159" s="413">
        <f t="shared" si="74"/>
        <v>0</v>
      </c>
      <c r="J159" s="413">
        <f>SUM(G159,D159)</f>
        <v>63</v>
      </c>
      <c r="K159" s="413">
        <f t="shared" ref="K159:K161" si="81">SUM(H159,E159)</f>
        <v>16</v>
      </c>
      <c r="L159" s="413">
        <f t="shared" si="75"/>
        <v>79</v>
      </c>
      <c r="M159" s="72"/>
      <c r="N159" s="201" t="s">
        <v>496</v>
      </c>
      <c r="O159" s="2720" t="s">
        <v>1505</v>
      </c>
    </row>
    <row r="160" spans="1:15" ht="28.5" customHeight="1">
      <c r="A160" s="2724"/>
      <c r="B160" s="694" t="s">
        <v>1594</v>
      </c>
      <c r="C160" s="413"/>
      <c r="D160" s="413">
        <v>44</v>
      </c>
      <c r="E160" s="413">
        <v>25</v>
      </c>
      <c r="F160" s="413">
        <v>69</v>
      </c>
      <c r="G160" s="413">
        <v>0</v>
      </c>
      <c r="H160" s="413">
        <v>0</v>
      </c>
      <c r="I160" s="413">
        <f t="shared" si="74"/>
        <v>0</v>
      </c>
      <c r="J160" s="413">
        <f t="shared" ref="J160:J161" si="82">SUM(G160,D160)</f>
        <v>44</v>
      </c>
      <c r="K160" s="413">
        <f t="shared" si="81"/>
        <v>25</v>
      </c>
      <c r="L160" s="413">
        <f t="shared" si="75"/>
        <v>69</v>
      </c>
      <c r="M160" s="686"/>
      <c r="N160" s="689" t="s">
        <v>1178</v>
      </c>
      <c r="O160" s="2717"/>
    </row>
    <row r="161" spans="1:15" ht="28.5" customHeight="1">
      <c r="A161" s="2703"/>
      <c r="B161" s="3633" t="s">
        <v>1589</v>
      </c>
      <c r="C161" s="3634"/>
      <c r="D161" s="416">
        <v>22</v>
      </c>
      <c r="E161" s="416">
        <v>1</v>
      </c>
      <c r="F161" s="2455">
        <v>23</v>
      </c>
      <c r="G161" s="416">
        <v>0</v>
      </c>
      <c r="H161" s="416">
        <v>0</v>
      </c>
      <c r="I161" s="2455">
        <f t="shared" si="74"/>
        <v>0</v>
      </c>
      <c r="J161" s="416">
        <f t="shared" si="82"/>
        <v>22</v>
      </c>
      <c r="K161" s="416">
        <f t="shared" si="81"/>
        <v>1</v>
      </c>
      <c r="L161" s="2455">
        <f t="shared" si="75"/>
        <v>23</v>
      </c>
      <c r="M161" s="416"/>
      <c r="N161" s="128" t="s">
        <v>1580</v>
      </c>
      <c r="O161" s="2717"/>
    </row>
    <row r="162" spans="1:15" ht="28.5" customHeight="1" thickBot="1">
      <c r="A162" s="3135" t="s">
        <v>219</v>
      </c>
      <c r="B162" s="3135"/>
      <c r="C162" s="3135"/>
      <c r="D162" s="1466">
        <f>SUM(D159:D161)</f>
        <v>129</v>
      </c>
      <c r="E162" s="1466">
        <f t="shared" ref="E162:K162" si="83">SUM(E159:E161)</f>
        <v>42</v>
      </c>
      <c r="F162" s="1466">
        <f t="shared" si="78"/>
        <v>171</v>
      </c>
      <c r="G162" s="1466">
        <f t="shared" si="83"/>
        <v>0</v>
      </c>
      <c r="H162" s="1466">
        <f t="shared" si="83"/>
        <v>0</v>
      </c>
      <c r="I162" s="1466">
        <f t="shared" si="74"/>
        <v>0</v>
      </c>
      <c r="J162" s="1466">
        <f t="shared" si="83"/>
        <v>129</v>
      </c>
      <c r="K162" s="1466">
        <f t="shared" si="83"/>
        <v>42</v>
      </c>
      <c r="L162" s="1466">
        <f t="shared" si="75"/>
        <v>171</v>
      </c>
      <c r="M162" s="2713" t="s">
        <v>2342</v>
      </c>
      <c r="N162" s="2713"/>
      <c r="O162" s="2713"/>
    </row>
    <row r="163" spans="1:15" ht="19.5" thickTop="1" thickBot="1">
      <c r="A163" s="2267" t="s">
        <v>2316</v>
      </c>
      <c r="B163" s="2271"/>
      <c r="C163" s="2271"/>
      <c r="D163" s="2271"/>
      <c r="E163" s="2271"/>
      <c r="F163" s="2271"/>
      <c r="G163" s="2271"/>
      <c r="H163" s="2271"/>
      <c r="I163" s="2271"/>
      <c r="J163" s="2271"/>
      <c r="K163" s="2271"/>
      <c r="L163" s="2271"/>
      <c r="O163" s="476" t="s">
        <v>2315</v>
      </c>
    </row>
    <row r="164" spans="1:15" ht="16.5" customHeight="1" thickTop="1">
      <c r="A164" s="2695" t="s">
        <v>53</v>
      </c>
      <c r="B164" s="2695" t="s">
        <v>54</v>
      </c>
      <c r="C164" s="2695" t="s">
        <v>55</v>
      </c>
      <c r="D164" s="2695" t="s">
        <v>45</v>
      </c>
      <c r="E164" s="2695"/>
      <c r="F164" s="2695"/>
      <c r="G164" s="2695" t="s">
        <v>46</v>
      </c>
      <c r="H164" s="2695"/>
      <c r="I164" s="2695"/>
      <c r="J164" s="2695" t="s">
        <v>905</v>
      </c>
      <c r="K164" s="2695"/>
      <c r="L164" s="2695"/>
      <c r="M164" s="3359" t="s">
        <v>503</v>
      </c>
      <c r="N164" s="3359" t="s">
        <v>509</v>
      </c>
      <c r="O164" s="3359" t="s">
        <v>502</v>
      </c>
    </row>
    <row r="165" spans="1:15" ht="16.5" customHeight="1">
      <c r="A165" s="2690"/>
      <c r="B165" s="2690"/>
      <c r="C165" s="2690"/>
      <c r="D165" s="2690" t="s">
        <v>1673</v>
      </c>
      <c r="E165" s="2690"/>
      <c r="F165" s="2690"/>
      <c r="G165" s="2690" t="s">
        <v>463</v>
      </c>
      <c r="H165" s="2690"/>
      <c r="I165" s="2690"/>
      <c r="J165" s="2690" t="s">
        <v>464</v>
      </c>
      <c r="K165" s="2690"/>
      <c r="L165" s="2690"/>
      <c r="M165" s="3343"/>
      <c r="N165" s="3343"/>
      <c r="O165" s="3343"/>
    </row>
    <row r="166" spans="1:15" ht="16.5" customHeight="1">
      <c r="A166" s="2690"/>
      <c r="B166" s="2690"/>
      <c r="C166" s="2690"/>
      <c r="D166" s="1334" t="s">
        <v>931</v>
      </c>
      <c r="E166" s="1334" t="s">
        <v>1126</v>
      </c>
      <c r="F166" s="1334" t="s">
        <v>954</v>
      </c>
      <c r="G166" s="1334" t="s">
        <v>931</v>
      </c>
      <c r="H166" s="1334" t="s">
        <v>1126</v>
      </c>
      <c r="I166" s="1334" t="s">
        <v>954</v>
      </c>
      <c r="J166" s="1334" t="s">
        <v>931</v>
      </c>
      <c r="K166" s="1334" t="s">
        <v>1126</v>
      </c>
      <c r="L166" s="1334" t="s">
        <v>954</v>
      </c>
      <c r="M166" s="3343"/>
      <c r="N166" s="3343"/>
      <c r="O166" s="3343"/>
    </row>
    <row r="167" spans="1:15" ht="16.5" customHeight="1" thickBot="1">
      <c r="A167" s="2707"/>
      <c r="B167" s="2707"/>
      <c r="C167" s="2707"/>
      <c r="D167" s="415" t="s">
        <v>934</v>
      </c>
      <c r="E167" s="415" t="s">
        <v>935</v>
      </c>
      <c r="F167" s="415" t="s">
        <v>936</v>
      </c>
      <c r="G167" s="415" t="s">
        <v>934</v>
      </c>
      <c r="H167" s="415" t="s">
        <v>935</v>
      </c>
      <c r="I167" s="415" t="s">
        <v>936</v>
      </c>
      <c r="J167" s="415" t="s">
        <v>934</v>
      </c>
      <c r="K167" s="415" t="s">
        <v>935</v>
      </c>
      <c r="L167" s="415" t="s">
        <v>936</v>
      </c>
      <c r="M167" s="3360"/>
      <c r="N167" s="3360"/>
      <c r="O167" s="3360"/>
    </row>
    <row r="168" spans="1:15" ht="24" customHeight="1">
      <c r="A168" s="428" t="s">
        <v>1600</v>
      </c>
      <c r="B168" s="696"/>
      <c r="C168" s="428"/>
      <c r="D168" s="2854"/>
      <c r="E168" s="2854"/>
      <c r="F168" s="2854"/>
      <c r="G168" s="2854"/>
      <c r="H168" s="2854"/>
      <c r="I168" s="2854"/>
      <c r="J168" s="2854"/>
      <c r="K168" s="2854"/>
      <c r="L168" s="2854"/>
      <c r="M168" s="630"/>
      <c r="N168" s="2986" t="s">
        <v>1509</v>
      </c>
      <c r="O168" s="2986"/>
    </row>
    <row r="169" spans="1:15" ht="30.75" customHeight="1">
      <c r="A169" s="606" t="s">
        <v>68</v>
      </c>
      <c r="B169" s="413" t="s">
        <v>70</v>
      </c>
      <c r="C169" s="413"/>
      <c r="D169" s="465">
        <v>74</v>
      </c>
      <c r="E169" s="465">
        <v>13</v>
      </c>
      <c r="F169" s="465">
        <v>87</v>
      </c>
      <c r="G169" s="465">
        <v>0</v>
      </c>
      <c r="H169" s="465">
        <v>0</v>
      </c>
      <c r="I169" s="465">
        <f>SUM(G169:H169)</f>
        <v>0</v>
      </c>
      <c r="J169" s="465">
        <f>SUM(G169,D169)</f>
        <v>74</v>
      </c>
      <c r="K169" s="465">
        <f t="shared" ref="K169" si="84">SUM(H169,E169)</f>
        <v>13</v>
      </c>
      <c r="L169" s="465">
        <f>SUM(J169:K169)</f>
        <v>87</v>
      </c>
      <c r="M169" s="72"/>
      <c r="N169" s="384" t="s">
        <v>506</v>
      </c>
      <c r="O169" s="699" t="s">
        <v>496</v>
      </c>
    </row>
    <row r="170" spans="1:15" ht="24" customHeight="1">
      <c r="A170" s="701" t="s">
        <v>1601</v>
      </c>
      <c r="B170" s="413" t="s">
        <v>1604</v>
      </c>
      <c r="C170" s="413"/>
      <c r="D170" s="465">
        <v>179</v>
      </c>
      <c r="E170" s="465">
        <v>11</v>
      </c>
      <c r="F170" s="465">
        <v>190</v>
      </c>
      <c r="G170" s="465">
        <v>0</v>
      </c>
      <c r="H170" s="465">
        <v>0</v>
      </c>
      <c r="I170" s="465">
        <f t="shared" ref="I170:I173" si="85">SUM(G170:H170)</f>
        <v>0</v>
      </c>
      <c r="J170" s="465">
        <f>SUM(G170,D170)</f>
        <v>179</v>
      </c>
      <c r="K170" s="465">
        <f>SUM(H170,E170)</f>
        <v>11</v>
      </c>
      <c r="L170" s="465">
        <f t="shared" ref="L170:L173" si="86">SUM(J170:K170)</f>
        <v>190</v>
      </c>
      <c r="M170" s="669"/>
      <c r="N170" s="384" t="s">
        <v>1605</v>
      </c>
      <c r="O170" s="720" t="s">
        <v>1602</v>
      </c>
    </row>
    <row r="171" spans="1:15" ht="30.75" customHeight="1">
      <c r="A171" s="2804" t="s">
        <v>65</v>
      </c>
      <c r="B171" s="611" t="s">
        <v>101</v>
      </c>
      <c r="C171" s="413"/>
      <c r="D171" s="465">
        <v>2</v>
      </c>
      <c r="E171" s="465">
        <v>6</v>
      </c>
      <c r="F171" s="465">
        <v>8</v>
      </c>
      <c r="G171" s="465">
        <v>0</v>
      </c>
      <c r="H171" s="465">
        <v>0</v>
      </c>
      <c r="I171" s="465">
        <f t="shared" si="85"/>
        <v>0</v>
      </c>
      <c r="J171" s="465">
        <f>SUM(G171,D171)</f>
        <v>2</v>
      </c>
      <c r="K171" s="465">
        <f>SUM(H171,E171)</f>
        <v>6</v>
      </c>
      <c r="L171" s="465">
        <f t="shared" si="86"/>
        <v>8</v>
      </c>
      <c r="M171" s="72"/>
      <c r="N171" s="390" t="s">
        <v>1545</v>
      </c>
      <c r="O171" s="2702" t="s">
        <v>1168</v>
      </c>
    </row>
    <row r="172" spans="1:15" ht="21.75" customHeight="1">
      <c r="A172" s="2805"/>
      <c r="B172" s="611" t="s">
        <v>93</v>
      </c>
      <c r="C172" s="413"/>
      <c r="D172" s="465">
        <v>15</v>
      </c>
      <c r="E172" s="465">
        <v>2</v>
      </c>
      <c r="F172" s="465">
        <v>17</v>
      </c>
      <c r="G172" s="465">
        <v>0</v>
      </c>
      <c r="H172" s="465">
        <v>0</v>
      </c>
      <c r="I172" s="465">
        <f t="shared" si="85"/>
        <v>0</v>
      </c>
      <c r="J172" s="465">
        <f>SUM(G172,D172)</f>
        <v>15</v>
      </c>
      <c r="K172" s="465">
        <f>SUM(H172,E172)</f>
        <v>2</v>
      </c>
      <c r="L172" s="465">
        <f t="shared" si="86"/>
        <v>17</v>
      </c>
      <c r="M172" s="72"/>
      <c r="N172" s="384" t="s">
        <v>1187</v>
      </c>
      <c r="O172" s="2701"/>
    </row>
    <row r="173" spans="1:15" ht="21.75" customHeight="1">
      <c r="A173" s="721" t="s">
        <v>1606</v>
      </c>
      <c r="B173" s="721"/>
      <c r="C173" s="416"/>
      <c r="D173" s="416">
        <f>SUM(D169:D172)</f>
        <v>270</v>
      </c>
      <c r="E173" s="416">
        <f t="shared" ref="E173:K173" si="87">SUM(E169:E172)</f>
        <v>32</v>
      </c>
      <c r="F173" s="416">
        <f t="shared" ref="F173" si="88">SUM(D173:E173)</f>
        <v>302</v>
      </c>
      <c r="G173" s="416">
        <f t="shared" si="87"/>
        <v>0</v>
      </c>
      <c r="H173" s="416">
        <f t="shared" si="87"/>
        <v>0</v>
      </c>
      <c r="I173" s="416">
        <f t="shared" si="85"/>
        <v>0</v>
      </c>
      <c r="J173" s="416">
        <f t="shared" si="87"/>
        <v>270</v>
      </c>
      <c r="K173" s="416">
        <f t="shared" si="87"/>
        <v>32</v>
      </c>
      <c r="L173" s="416">
        <f t="shared" si="86"/>
        <v>302</v>
      </c>
      <c r="M173" s="677"/>
      <c r="N173" s="3631" t="s">
        <v>1607</v>
      </c>
      <c r="O173" s="3631"/>
    </row>
    <row r="174" spans="1:15" ht="21.75" customHeight="1">
      <c r="A174" s="3237" t="s">
        <v>1533</v>
      </c>
      <c r="B174" s="722" t="s">
        <v>68</v>
      </c>
      <c r="C174" s="467"/>
      <c r="D174" s="722">
        <v>126</v>
      </c>
      <c r="E174" s="722">
        <v>17</v>
      </c>
      <c r="F174" s="722">
        <v>143</v>
      </c>
      <c r="G174" s="722">
        <v>0</v>
      </c>
      <c r="H174" s="722">
        <v>0</v>
      </c>
      <c r="I174" s="722">
        <v>0</v>
      </c>
      <c r="J174" s="722">
        <f>SUM(G174,D174)</f>
        <v>126</v>
      </c>
      <c r="K174" s="722">
        <f t="shared" ref="K174:L175" si="89">SUM(H174,E174)</f>
        <v>17</v>
      </c>
      <c r="L174" s="722">
        <f t="shared" si="89"/>
        <v>143</v>
      </c>
      <c r="M174" s="467"/>
      <c r="N174" s="2456" t="s">
        <v>496</v>
      </c>
      <c r="O174" s="2847" t="s">
        <v>1534</v>
      </c>
    </row>
    <row r="175" spans="1:15" ht="33" customHeight="1">
      <c r="A175" s="3632"/>
      <c r="B175" s="46" t="s">
        <v>1618</v>
      </c>
      <c r="C175" s="467"/>
      <c r="D175" s="722">
        <v>78</v>
      </c>
      <c r="E175" s="722">
        <v>55</v>
      </c>
      <c r="F175" s="722">
        <v>133</v>
      </c>
      <c r="G175" s="722">
        <v>0</v>
      </c>
      <c r="H175" s="722">
        <v>0</v>
      </c>
      <c r="I175" s="722">
        <v>0</v>
      </c>
      <c r="J175" s="722">
        <f t="shared" ref="J175" si="90">SUM(G175,D175)</f>
        <v>78</v>
      </c>
      <c r="K175" s="722">
        <f t="shared" si="89"/>
        <v>55</v>
      </c>
      <c r="L175" s="722">
        <f t="shared" si="89"/>
        <v>133</v>
      </c>
      <c r="M175" s="467"/>
      <c r="N175" s="575" t="s">
        <v>1619</v>
      </c>
      <c r="O175" s="2848"/>
    </row>
    <row r="176" spans="1:15" ht="33" customHeight="1">
      <c r="A176" s="3238"/>
      <c r="B176" s="46" t="s">
        <v>1308</v>
      </c>
      <c r="C176" s="467"/>
      <c r="D176" s="722">
        <v>6</v>
      </c>
      <c r="E176" s="722">
        <v>15</v>
      </c>
      <c r="F176" s="722">
        <v>21</v>
      </c>
      <c r="G176" s="722">
        <v>0</v>
      </c>
      <c r="H176" s="722">
        <v>0</v>
      </c>
      <c r="I176" s="722">
        <v>0</v>
      </c>
      <c r="J176" s="722">
        <f t="shared" ref="J176" si="91">SUM(G176,D176)</f>
        <v>6</v>
      </c>
      <c r="K176" s="722">
        <f t="shared" ref="K176" si="92">SUM(H176,E176)</f>
        <v>15</v>
      </c>
      <c r="L176" s="722">
        <f t="shared" ref="L176" si="93">SUM(I176,F176)</f>
        <v>21</v>
      </c>
      <c r="M176" s="467"/>
      <c r="N176" s="2220" t="s">
        <v>1175</v>
      </c>
      <c r="O176" s="2849"/>
    </row>
    <row r="177" spans="1:15" ht="21" customHeight="1">
      <c r="A177" s="2825" t="s">
        <v>219</v>
      </c>
      <c r="B177" s="2825"/>
      <c r="C177" s="2825"/>
      <c r="D177" s="722">
        <f>SUM(D174:D176)</f>
        <v>210</v>
      </c>
      <c r="E177" s="722">
        <f t="shared" ref="E177:L177" si="94">SUM(E174:E176)</f>
        <v>87</v>
      </c>
      <c r="F177" s="722">
        <f t="shared" si="94"/>
        <v>297</v>
      </c>
      <c r="G177" s="722">
        <f t="shared" si="94"/>
        <v>0</v>
      </c>
      <c r="H177" s="722">
        <f t="shared" si="94"/>
        <v>0</v>
      </c>
      <c r="I177" s="722">
        <f t="shared" si="94"/>
        <v>0</v>
      </c>
      <c r="J177" s="722">
        <f t="shared" si="94"/>
        <v>210</v>
      </c>
      <c r="K177" s="722">
        <f t="shared" si="94"/>
        <v>87</v>
      </c>
      <c r="L177" s="722">
        <f t="shared" si="94"/>
        <v>297</v>
      </c>
      <c r="M177" s="2771" t="s">
        <v>2342</v>
      </c>
      <c r="N177" s="2771"/>
      <c r="O177" s="2771"/>
    </row>
    <row r="178" spans="1:15" ht="19.5" customHeight="1">
      <c r="A178" s="3128" t="s">
        <v>1608</v>
      </c>
      <c r="B178" s="3128"/>
      <c r="C178" s="413"/>
      <c r="D178" s="465"/>
      <c r="E178" s="465"/>
      <c r="F178" s="465"/>
      <c r="G178" s="465"/>
      <c r="H178" s="465"/>
      <c r="I178" s="465"/>
      <c r="J178" s="465"/>
      <c r="K178" s="465"/>
      <c r="L178" s="465"/>
      <c r="M178" s="686"/>
      <c r="N178" s="382"/>
      <c r="O178" s="382" t="s">
        <v>1511</v>
      </c>
    </row>
    <row r="179" spans="1:15" ht="27.75" customHeight="1">
      <c r="A179" s="2858" t="s">
        <v>65</v>
      </c>
      <c r="B179" s="611" t="s">
        <v>100</v>
      </c>
      <c r="C179" s="413"/>
      <c r="D179" s="465">
        <v>75</v>
      </c>
      <c r="E179" s="465">
        <v>47</v>
      </c>
      <c r="F179" s="465">
        <v>122</v>
      </c>
      <c r="G179" s="465">
        <v>0</v>
      </c>
      <c r="H179" s="465">
        <v>0</v>
      </c>
      <c r="I179" s="465">
        <f>SUM(G179:H179)</f>
        <v>0</v>
      </c>
      <c r="J179" s="465">
        <f>SUM(G179,D179)</f>
        <v>75</v>
      </c>
      <c r="K179" s="465">
        <f t="shared" ref="K179:K182" si="95">SUM(H179,E179)</f>
        <v>47</v>
      </c>
      <c r="L179" s="465">
        <f>SUM(J179:K179)</f>
        <v>122</v>
      </c>
      <c r="M179" s="686"/>
      <c r="N179" s="563" t="s">
        <v>1175</v>
      </c>
      <c r="O179" s="2989" t="s">
        <v>1168</v>
      </c>
    </row>
    <row r="180" spans="1:15" ht="27.75" customHeight="1">
      <c r="A180" s="2859"/>
      <c r="B180" s="611" t="s">
        <v>101</v>
      </c>
      <c r="C180" s="413"/>
      <c r="D180" s="465">
        <v>18</v>
      </c>
      <c r="E180" s="465">
        <v>30</v>
      </c>
      <c r="F180" s="465">
        <v>48</v>
      </c>
      <c r="G180" s="465">
        <v>0</v>
      </c>
      <c r="H180" s="465">
        <v>0</v>
      </c>
      <c r="I180" s="465">
        <f t="shared" ref="I180:I186" si="96">SUM(G180:H180)</f>
        <v>0</v>
      </c>
      <c r="J180" s="465">
        <f t="shared" ref="J180:J182" si="97">SUM(G180,D180)</f>
        <v>18</v>
      </c>
      <c r="K180" s="465">
        <f t="shared" si="95"/>
        <v>30</v>
      </c>
      <c r="L180" s="465">
        <f t="shared" ref="L180:L186" si="98">SUM(J180:K180)</f>
        <v>48</v>
      </c>
      <c r="M180" s="686"/>
      <c r="N180" s="563" t="s">
        <v>1176</v>
      </c>
      <c r="O180" s="3602"/>
    </row>
    <row r="181" spans="1:15" ht="22.5" customHeight="1">
      <c r="A181" s="2859"/>
      <c r="B181" s="611" t="s">
        <v>1169</v>
      </c>
      <c r="C181" s="413"/>
      <c r="D181" s="465">
        <v>130</v>
      </c>
      <c r="E181" s="465">
        <v>33</v>
      </c>
      <c r="F181" s="465">
        <v>163</v>
      </c>
      <c r="G181" s="465">
        <v>0</v>
      </c>
      <c r="H181" s="465">
        <v>0</v>
      </c>
      <c r="I181" s="465">
        <f t="shared" si="96"/>
        <v>0</v>
      </c>
      <c r="J181" s="465">
        <f t="shared" si="97"/>
        <v>130</v>
      </c>
      <c r="K181" s="465">
        <f t="shared" si="95"/>
        <v>33</v>
      </c>
      <c r="L181" s="465">
        <f t="shared" si="98"/>
        <v>163</v>
      </c>
      <c r="M181" s="669"/>
      <c r="N181" s="698" t="s">
        <v>494</v>
      </c>
      <c r="O181" s="3602"/>
    </row>
    <row r="182" spans="1:15" ht="27.75" customHeight="1">
      <c r="A182" s="2859"/>
      <c r="B182" s="683" t="s">
        <v>88</v>
      </c>
      <c r="C182" s="416"/>
      <c r="D182" s="607">
        <v>228</v>
      </c>
      <c r="E182" s="607">
        <v>44</v>
      </c>
      <c r="F182" s="2190">
        <v>272</v>
      </c>
      <c r="G182" s="607">
        <v>0</v>
      </c>
      <c r="H182" s="607">
        <v>0</v>
      </c>
      <c r="I182" s="2190">
        <f t="shared" si="96"/>
        <v>0</v>
      </c>
      <c r="J182" s="607">
        <f t="shared" si="97"/>
        <v>228</v>
      </c>
      <c r="K182" s="607">
        <f t="shared" si="95"/>
        <v>44</v>
      </c>
      <c r="L182" s="2190">
        <f t="shared" si="98"/>
        <v>272</v>
      </c>
      <c r="M182" s="677"/>
      <c r="N182" s="681" t="s">
        <v>538</v>
      </c>
      <c r="O182" s="3602"/>
    </row>
    <row r="183" spans="1:15" ht="27" customHeight="1">
      <c r="A183" s="2825" t="s">
        <v>219</v>
      </c>
      <c r="B183" s="2825"/>
      <c r="C183" s="2825"/>
      <c r="D183" s="2189">
        <f>SUM(D179:D182)</f>
        <v>451</v>
      </c>
      <c r="E183" s="2189">
        <f t="shared" ref="E183:K183" si="99">SUM(E179:E182)</f>
        <v>154</v>
      </c>
      <c r="F183" s="2189">
        <f t="shared" ref="F183:F186" si="100">SUM(D183:E183)</f>
        <v>605</v>
      </c>
      <c r="G183" s="2189">
        <f t="shared" si="99"/>
        <v>0</v>
      </c>
      <c r="H183" s="2189">
        <f t="shared" si="99"/>
        <v>0</v>
      </c>
      <c r="I183" s="2189">
        <f t="shared" si="96"/>
        <v>0</v>
      </c>
      <c r="J183" s="2189">
        <f t="shared" si="99"/>
        <v>451</v>
      </c>
      <c r="K183" s="2189">
        <f t="shared" si="99"/>
        <v>154</v>
      </c>
      <c r="L183" s="2189">
        <f t="shared" si="98"/>
        <v>605</v>
      </c>
      <c r="M183" s="2719" t="s">
        <v>2342</v>
      </c>
      <c r="N183" s="2719"/>
      <c r="O183" s="2719"/>
    </row>
    <row r="184" spans="1:15" ht="27.75" customHeight="1">
      <c r="A184" s="2168" t="s">
        <v>68</v>
      </c>
      <c r="B184" s="426" t="s">
        <v>68</v>
      </c>
      <c r="C184" s="426"/>
      <c r="D184" s="551">
        <v>333</v>
      </c>
      <c r="E184" s="551">
        <v>112</v>
      </c>
      <c r="F184" s="551">
        <v>445</v>
      </c>
      <c r="G184" s="551">
        <v>0</v>
      </c>
      <c r="H184" s="551">
        <v>0</v>
      </c>
      <c r="I184" s="551">
        <f t="shared" si="96"/>
        <v>0</v>
      </c>
      <c r="J184" s="551">
        <f>SUM(G184,D184)</f>
        <v>333</v>
      </c>
      <c r="K184" s="551">
        <f t="shared" ref="K184:K185" si="101">SUM(H184,E184)</f>
        <v>112</v>
      </c>
      <c r="L184" s="551">
        <f t="shared" si="98"/>
        <v>445</v>
      </c>
      <c r="M184" s="700"/>
      <c r="N184" s="929" t="s">
        <v>496</v>
      </c>
      <c r="O184" s="2235" t="s">
        <v>496</v>
      </c>
    </row>
    <row r="185" spans="1:15" ht="35.25" customHeight="1">
      <c r="A185" s="419" t="s">
        <v>1609</v>
      </c>
      <c r="B185" s="683" t="s">
        <v>70</v>
      </c>
      <c r="C185" s="423"/>
      <c r="D185" s="70">
        <v>24</v>
      </c>
      <c r="E185" s="70">
        <v>12</v>
      </c>
      <c r="F185" s="2452">
        <v>36</v>
      </c>
      <c r="G185" s="70">
        <v>0</v>
      </c>
      <c r="H185" s="70">
        <v>0</v>
      </c>
      <c r="I185" s="2452">
        <f t="shared" si="96"/>
        <v>0</v>
      </c>
      <c r="J185" s="70">
        <f>SUM(G185,D185)</f>
        <v>24</v>
      </c>
      <c r="K185" s="70">
        <f t="shared" si="101"/>
        <v>12</v>
      </c>
      <c r="L185" s="2452">
        <f t="shared" si="98"/>
        <v>36</v>
      </c>
      <c r="M185" s="685"/>
      <c r="N185" s="2237" t="s">
        <v>506</v>
      </c>
      <c r="O185" s="2618" t="s">
        <v>1610</v>
      </c>
    </row>
    <row r="186" spans="1:15" ht="23.25" customHeight="1" thickBot="1">
      <c r="A186" s="3135" t="s">
        <v>1611</v>
      </c>
      <c r="B186" s="3135"/>
      <c r="C186" s="3135"/>
      <c r="D186" s="665">
        <f>SUM(D183,D184,D185)</f>
        <v>808</v>
      </c>
      <c r="E186" s="665">
        <f>SUM(E183,E184,E185)</f>
        <v>278</v>
      </c>
      <c r="F186" s="665">
        <f t="shared" si="100"/>
        <v>1086</v>
      </c>
      <c r="G186" s="665">
        <f>SUM(G183,G184,G185)</f>
        <v>0</v>
      </c>
      <c r="H186" s="665">
        <f>SUM(H183,H184,H185)</f>
        <v>0</v>
      </c>
      <c r="I186" s="665">
        <f t="shared" si="96"/>
        <v>0</v>
      </c>
      <c r="J186" s="665">
        <f>SUM(J183,J184,J185)</f>
        <v>808</v>
      </c>
      <c r="K186" s="665">
        <f>SUM(K183,K184,K185)</f>
        <v>278</v>
      </c>
      <c r="L186" s="665">
        <f t="shared" si="98"/>
        <v>1086</v>
      </c>
      <c r="M186" s="2713" t="s">
        <v>1612</v>
      </c>
      <c r="N186" s="2713"/>
      <c r="O186" s="2713"/>
    </row>
    <row r="187" spans="1:15" ht="19.5" thickTop="1" thickBot="1">
      <c r="A187" s="2267" t="s">
        <v>2316</v>
      </c>
      <c r="B187" s="2271"/>
      <c r="C187" s="2271"/>
      <c r="D187" s="2271"/>
      <c r="E187" s="2271"/>
      <c r="F187" s="2271"/>
      <c r="G187" s="2271"/>
      <c r="H187" s="2271"/>
      <c r="I187" s="2271"/>
      <c r="J187" s="2271"/>
      <c r="K187" s="2271"/>
      <c r="L187" s="2271"/>
      <c r="O187" s="476" t="s">
        <v>2315</v>
      </c>
    </row>
    <row r="188" spans="1:15" thickTop="1">
      <c r="A188" s="2695" t="s">
        <v>53</v>
      </c>
      <c r="B188" s="2695" t="s">
        <v>54</v>
      </c>
      <c r="C188" s="2695" t="s">
        <v>55</v>
      </c>
      <c r="D188" s="2695" t="s">
        <v>45</v>
      </c>
      <c r="E188" s="2695"/>
      <c r="F188" s="2695"/>
      <c r="G188" s="2695" t="s">
        <v>46</v>
      </c>
      <c r="H188" s="2695"/>
      <c r="I188" s="2695"/>
      <c r="J188" s="2695" t="s">
        <v>905</v>
      </c>
      <c r="K188" s="2695"/>
      <c r="L188" s="2695"/>
      <c r="M188" s="2696" t="s">
        <v>503</v>
      </c>
      <c r="N188" s="2696" t="s">
        <v>509</v>
      </c>
      <c r="O188" s="2696" t="s">
        <v>502</v>
      </c>
    </row>
    <row r="189" spans="1:15" ht="18.75" customHeight="1">
      <c r="A189" s="2690"/>
      <c r="B189" s="2690"/>
      <c r="C189" s="2690"/>
      <c r="D189" s="2690" t="s">
        <v>1673</v>
      </c>
      <c r="E189" s="2690"/>
      <c r="F189" s="2690"/>
      <c r="G189" s="2690" t="s">
        <v>463</v>
      </c>
      <c r="H189" s="2690"/>
      <c r="I189" s="2690"/>
      <c r="J189" s="2690" t="s">
        <v>464</v>
      </c>
      <c r="K189" s="2690"/>
      <c r="L189" s="2690"/>
      <c r="M189" s="2697"/>
      <c r="N189" s="2697"/>
      <c r="O189" s="2697"/>
    </row>
    <row r="190" spans="1:15" ht="18">
      <c r="A190" s="2690"/>
      <c r="B190" s="2690"/>
      <c r="C190" s="2690"/>
      <c r="D190" s="1334" t="s">
        <v>931</v>
      </c>
      <c r="E190" s="1334" t="s">
        <v>1126</v>
      </c>
      <c r="F190" s="1334" t="s">
        <v>954</v>
      </c>
      <c r="G190" s="1334" t="s">
        <v>931</v>
      </c>
      <c r="H190" s="1334" t="s">
        <v>1126</v>
      </c>
      <c r="I190" s="1334" t="s">
        <v>954</v>
      </c>
      <c r="J190" s="1334" t="s">
        <v>931</v>
      </c>
      <c r="K190" s="1334" t="s">
        <v>1126</v>
      </c>
      <c r="L190" s="1334" t="s">
        <v>954</v>
      </c>
      <c r="M190" s="2697"/>
      <c r="N190" s="2697"/>
      <c r="O190" s="2697"/>
    </row>
    <row r="191" spans="1:15" thickBot="1">
      <c r="A191" s="2707"/>
      <c r="B191" s="2707"/>
      <c r="C191" s="2707"/>
      <c r="D191" s="415" t="s">
        <v>934</v>
      </c>
      <c r="E191" s="415" t="s">
        <v>935</v>
      </c>
      <c r="F191" s="415" t="s">
        <v>936</v>
      </c>
      <c r="G191" s="415" t="s">
        <v>934</v>
      </c>
      <c r="H191" s="415" t="s">
        <v>935</v>
      </c>
      <c r="I191" s="415" t="s">
        <v>936</v>
      </c>
      <c r="J191" s="415" t="s">
        <v>934</v>
      </c>
      <c r="K191" s="415" t="s">
        <v>935</v>
      </c>
      <c r="L191" s="415" t="s">
        <v>936</v>
      </c>
      <c r="M191" s="2698"/>
      <c r="N191" s="2698"/>
      <c r="O191" s="2698"/>
    </row>
    <row r="192" spans="1:15" ht="30.75" customHeight="1">
      <c r="A192" s="2747" t="s">
        <v>1512</v>
      </c>
      <c r="B192" s="465" t="s">
        <v>1613</v>
      </c>
      <c r="C192" s="465"/>
      <c r="D192" s="1332">
        <v>19</v>
      </c>
      <c r="E192" s="1332">
        <v>24</v>
      </c>
      <c r="F192" s="1332">
        <v>43</v>
      </c>
      <c r="G192" s="1332">
        <v>0</v>
      </c>
      <c r="H192" s="1332">
        <v>0</v>
      </c>
      <c r="I192" s="1332">
        <f>SUM(G192:H192)</f>
        <v>0</v>
      </c>
      <c r="J192" s="1332">
        <f>SUM(G192,D192)</f>
        <v>19</v>
      </c>
      <c r="K192" s="1332">
        <f t="shared" ref="K192:K194" si="102">SUM(H192,E192)</f>
        <v>24</v>
      </c>
      <c r="L192" s="1332">
        <f>SUM(J192:K192)</f>
        <v>43</v>
      </c>
      <c r="M192" s="669"/>
      <c r="N192" s="1166" t="s">
        <v>698</v>
      </c>
      <c r="O192" s="2759" t="s">
        <v>1513</v>
      </c>
    </row>
    <row r="193" spans="1:15" ht="30.75" customHeight="1">
      <c r="A193" s="2710"/>
      <c r="B193" s="3629" t="s">
        <v>1589</v>
      </c>
      <c r="C193" s="3630"/>
      <c r="D193" s="1332">
        <v>99</v>
      </c>
      <c r="E193" s="1332">
        <v>10</v>
      </c>
      <c r="F193" s="1332">
        <v>109</v>
      </c>
      <c r="G193" s="1332">
        <v>0</v>
      </c>
      <c r="H193" s="1332">
        <v>0</v>
      </c>
      <c r="I193" s="1332">
        <f t="shared" ref="I193:I202" si="103">SUM(G193:H193)</f>
        <v>0</v>
      </c>
      <c r="J193" s="1332">
        <f t="shared" ref="J193:J194" si="104">SUM(G193,D193)</f>
        <v>99</v>
      </c>
      <c r="K193" s="1332">
        <f t="shared" si="102"/>
        <v>10</v>
      </c>
      <c r="L193" s="1332">
        <f t="shared" ref="L193:L202" si="105">SUM(J193:K193)</f>
        <v>109</v>
      </c>
      <c r="M193" s="413"/>
      <c r="N193" s="42" t="s">
        <v>1580</v>
      </c>
      <c r="O193" s="2760"/>
    </row>
    <row r="194" spans="1:15" ht="30.75" customHeight="1">
      <c r="A194" s="2711"/>
      <c r="B194" s="607" t="s">
        <v>84</v>
      </c>
      <c r="C194" s="607"/>
      <c r="D194" s="1333">
        <v>12</v>
      </c>
      <c r="E194" s="1333">
        <v>30</v>
      </c>
      <c r="F194" s="1332">
        <v>42</v>
      </c>
      <c r="G194" s="1333">
        <v>0</v>
      </c>
      <c r="H194" s="1333">
        <v>0</v>
      </c>
      <c r="I194" s="1332">
        <f t="shared" si="103"/>
        <v>0</v>
      </c>
      <c r="J194" s="1333">
        <f t="shared" si="104"/>
        <v>12</v>
      </c>
      <c r="K194" s="1333">
        <f t="shared" si="102"/>
        <v>30</v>
      </c>
      <c r="L194" s="1332">
        <f t="shared" si="105"/>
        <v>42</v>
      </c>
      <c r="M194" s="677"/>
      <c r="N194" s="709" t="s">
        <v>532</v>
      </c>
      <c r="O194" s="2761"/>
    </row>
    <row r="195" spans="1:15" ht="24.75" customHeight="1">
      <c r="A195" s="2825" t="s">
        <v>219</v>
      </c>
      <c r="B195" s="2825"/>
      <c r="C195" s="2825"/>
      <c r="D195" s="1332">
        <f>SUM(D192:D194)</f>
        <v>130</v>
      </c>
      <c r="E195" s="1994">
        <f t="shared" ref="E195:L195" si="106">SUM(E192:E194)</f>
        <v>64</v>
      </c>
      <c r="F195" s="1994">
        <f t="shared" si="106"/>
        <v>194</v>
      </c>
      <c r="G195" s="1994">
        <f t="shared" si="106"/>
        <v>0</v>
      </c>
      <c r="H195" s="1994">
        <f t="shared" si="106"/>
        <v>0</v>
      </c>
      <c r="I195" s="1994">
        <f t="shared" si="106"/>
        <v>0</v>
      </c>
      <c r="J195" s="1994">
        <f t="shared" si="106"/>
        <v>130</v>
      </c>
      <c r="K195" s="1994">
        <f t="shared" si="106"/>
        <v>64</v>
      </c>
      <c r="L195" s="1994">
        <f t="shared" si="106"/>
        <v>194</v>
      </c>
      <c r="M195" s="2719" t="s">
        <v>2342</v>
      </c>
      <c r="N195" s="2719"/>
      <c r="O195" s="2719"/>
    </row>
    <row r="196" spans="1:15" ht="26.25" customHeight="1">
      <c r="A196" s="3601" t="s">
        <v>1514</v>
      </c>
      <c r="B196" s="426" t="s">
        <v>68</v>
      </c>
      <c r="C196" s="426"/>
      <c r="D196" s="551">
        <v>244</v>
      </c>
      <c r="E196" s="551">
        <v>19</v>
      </c>
      <c r="F196" s="1332">
        <v>263</v>
      </c>
      <c r="G196" s="551">
        <v>0</v>
      </c>
      <c r="H196" s="551">
        <v>0</v>
      </c>
      <c r="I196" s="1332">
        <f t="shared" si="103"/>
        <v>0</v>
      </c>
      <c r="J196" s="551">
        <f>SUM(G196,D196)</f>
        <v>244</v>
      </c>
      <c r="K196" s="551">
        <f t="shared" ref="K196:K202" si="107">SUM(H196,E196)</f>
        <v>19</v>
      </c>
      <c r="L196" s="1332">
        <f t="shared" si="105"/>
        <v>263</v>
      </c>
      <c r="M196" s="700"/>
      <c r="N196" s="376" t="s">
        <v>496</v>
      </c>
      <c r="O196" s="2790" t="s">
        <v>1515</v>
      </c>
    </row>
    <row r="197" spans="1:15" ht="27" customHeight="1">
      <c r="A197" s="3601"/>
      <c r="B197" s="416" t="s">
        <v>173</v>
      </c>
      <c r="C197" s="416"/>
      <c r="D197" s="1333">
        <v>30</v>
      </c>
      <c r="E197" s="1333">
        <v>11</v>
      </c>
      <c r="F197" s="1332">
        <v>41</v>
      </c>
      <c r="G197" s="551">
        <v>0</v>
      </c>
      <c r="H197" s="551">
        <v>0</v>
      </c>
      <c r="I197" s="1332">
        <f t="shared" si="103"/>
        <v>0</v>
      </c>
      <c r="J197" s="551">
        <f t="shared" ref="J197:J199" si="108">SUM(G197,D197)</f>
        <v>30</v>
      </c>
      <c r="K197" s="551">
        <f t="shared" si="107"/>
        <v>11</v>
      </c>
      <c r="L197" s="1332">
        <f t="shared" si="105"/>
        <v>41</v>
      </c>
      <c r="M197" s="677"/>
      <c r="N197" s="389" t="s">
        <v>1572</v>
      </c>
      <c r="O197" s="2760"/>
    </row>
    <row r="198" spans="1:15" ht="36.75" customHeight="1">
      <c r="A198" s="3601"/>
      <c r="B198" s="2815" t="s">
        <v>1589</v>
      </c>
      <c r="C198" s="387" t="s">
        <v>1584</v>
      </c>
      <c r="D198" s="1333">
        <v>51</v>
      </c>
      <c r="E198" s="1333">
        <v>5</v>
      </c>
      <c r="F198" s="1332">
        <v>56</v>
      </c>
      <c r="G198" s="551">
        <v>0</v>
      </c>
      <c r="H198" s="551">
        <v>0</v>
      </c>
      <c r="I198" s="1332">
        <f t="shared" si="103"/>
        <v>0</v>
      </c>
      <c r="J198" s="551">
        <f t="shared" si="108"/>
        <v>51</v>
      </c>
      <c r="K198" s="551">
        <f t="shared" si="107"/>
        <v>5</v>
      </c>
      <c r="L198" s="1332">
        <f t="shared" si="105"/>
        <v>56</v>
      </c>
      <c r="M198" s="1108" t="s">
        <v>1744</v>
      </c>
      <c r="N198" s="3374" t="s">
        <v>1580</v>
      </c>
      <c r="O198" s="2760"/>
    </row>
    <row r="199" spans="1:15" ht="42.75" customHeight="1">
      <c r="A199" s="3601"/>
      <c r="B199" s="2816"/>
      <c r="C199" s="413" t="s">
        <v>1051</v>
      </c>
      <c r="D199" s="1332">
        <v>37</v>
      </c>
      <c r="E199" s="1332">
        <v>0</v>
      </c>
      <c r="F199" s="1332">
        <v>37</v>
      </c>
      <c r="G199" s="1332">
        <v>0</v>
      </c>
      <c r="H199" s="1332">
        <v>0</v>
      </c>
      <c r="I199" s="1332">
        <f t="shared" si="103"/>
        <v>0</v>
      </c>
      <c r="J199" s="551">
        <f t="shared" si="108"/>
        <v>37</v>
      </c>
      <c r="K199" s="551">
        <f t="shared" si="107"/>
        <v>0</v>
      </c>
      <c r="L199" s="1332">
        <f t="shared" si="105"/>
        <v>37</v>
      </c>
      <c r="M199" s="1080" t="s">
        <v>1569</v>
      </c>
      <c r="N199" s="3375"/>
      <c r="O199" s="2760"/>
    </row>
    <row r="200" spans="1:15" ht="24" customHeight="1">
      <c r="A200" s="2825" t="s">
        <v>219</v>
      </c>
      <c r="B200" s="2825"/>
      <c r="C200" s="2825"/>
      <c r="D200" s="1332">
        <f>SUM(D196:D199)</f>
        <v>362</v>
      </c>
      <c r="E200" s="1994">
        <f t="shared" ref="E200:L200" si="109">SUM(E196:E199)</f>
        <v>35</v>
      </c>
      <c r="F200" s="1994">
        <f t="shared" si="109"/>
        <v>397</v>
      </c>
      <c r="G200" s="1994">
        <f t="shared" si="109"/>
        <v>0</v>
      </c>
      <c r="H200" s="1994">
        <f t="shared" si="109"/>
        <v>0</v>
      </c>
      <c r="I200" s="1994">
        <f t="shared" si="109"/>
        <v>0</v>
      </c>
      <c r="J200" s="1994">
        <f t="shared" si="109"/>
        <v>362</v>
      </c>
      <c r="K200" s="1994">
        <f t="shared" si="109"/>
        <v>35</v>
      </c>
      <c r="L200" s="1994">
        <f t="shared" si="109"/>
        <v>397</v>
      </c>
      <c r="M200" s="2719" t="s">
        <v>2342</v>
      </c>
      <c r="N200" s="2719"/>
      <c r="O200" s="2719"/>
    </row>
    <row r="201" spans="1:15" ht="25.5" customHeight="1">
      <c r="A201" s="3600" t="s">
        <v>1516</v>
      </c>
      <c r="B201" s="413" t="s">
        <v>1613</v>
      </c>
      <c r="C201" s="413"/>
      <c r="D201" s="1332">
        <v>40</v>
      </c>
      <c r="E201" s="1332">
        <v>15</v>
      </c>
      <c r="F201" s="1332">
        <v>55</v>
      </c>
      <c r="G201" s="1332">
        <v>0</v>
      </c>
      <c r="H201" s="1332">
        <v>0</v>
      </c>
      <c r="I201" s="1332">
        <f t="shared" si="103"/>
        <v>0</v>
      </c>
      <c r="J201" s="1332">
        <f>SUM(G201,D201)</f>
        <v>40</v>
      </c>
      <c r="K201" s="1332">
        <f t="shared" si="107"/>
        <v>15</v>
      </c>
      <c r="L201" s="1332">
        <f t="shared" si="105"/>
        <v>55</v>
      </c>
      <c r="M201" s="669"/>
      <c r="N201" s="659" t="s">
        <v>698</v>
      </c>
      <c r="O201" s="3028" t="s">
        <v>1517</v>
      </c>
    </row>
    <row r="202" spans="1:15" ht="36" customHeight="1">
      <c r="A202" s="3601"/>
      <c r="B202" s="413" t="s">
        <v>87</v>
      </c>
      <c r="C202" s="413"/>
      <c r="D202" s="1332">
        <v>18</v>
      </c>
      <c r="E202" s="1332">
        <v>10</v>
      </c>
      <c r="F202" s="1332">
        <v>28</v>
      </c>
      <c r="G202" s="1332">
        <v>0</v>
      </c>
      <c r="H202" s="1332">
        <v>0</v>
      </c>
      <c r="I202" s="1332">
        <f t="shared" si="103"/>
        <v>0</v>
      </c>
      <c r="J202" s="1332">
        <f>SUM(G202,D202)</f>
        <v>18</v>
      </c>
      <c r="K202" s="1332">
        <f t="shared" si="107"/>
        <v>10</v>
      </c>
      <c r="L202" s="1332">
        <f t="shared" si="105"/>
        <v>28</v>
      </c>
      <c r="M202" s="692"/>
      <c r="N202" s="575" t="s">
        <v>676</v>
      </c>
      <c r="O202" s="3157"/>
    </row>
    <row r="203" spans="1:15" ht="27.75" customHeight="1">
      <c r="A203" s="3110"/>
      <c r="B203" s="1984" t="s">
        <v>1543</v>
      </c>
      <c r="C203" s="1984"/>
      <c r="D203" s="1995">
        <v>52</v>
      </c>
      <c r="E203" s="1995">
        <v>8</v>
      </c>
      <c r="F203" s="1995">
        <v>60</v>
      </c>
      <c r="G203" s="1994">
        <v>0</v>
      </c>
      <c r="H203" s="1994">
        <v>0</v>
      </c>
      <c r="I203" s="1994">
        <f t="shared" ref="I203" si="110">SUM(G203:H203)</f>
        <v>0</v>
      </c>
      <c r="J203" s="1994">
        <f>SUM(G203,D203)</f>
        <v>52</v>
      </c>
      <c r="K203" s="1994">
        <f t="shared" ref="K203" si="111">SUM(H203,E203)</f>
        <v>8</v>
      </c>
      <c r="L203" s="1994">
        <f t="shared" ref="L203" si="112">SUM(J203:K203)</f>
        <v>60</v>
      </c>
      <c r="M203" s="692"/>
      <c r="N203" s="1991" t="s">
        <v>1580</v>
      </c>
      <c r="O203" s="3029"/>
    </row>
    <row r="204" spans="1:15" ht="21" customHeight="1">
      <c r="A204" s="2825" t="s">
        <v>219</v>
      </c>
      <c r="B204" s="2825"/>
      <c r="C204" s="2825"/>
      <c r="D204" s="1333">
        <f>SUM(D201:D203)</f>
        <v>110</v>
      </c>
      <c r="E204" s="1995">
        <f t="shared" ref="E204:L204" si="113">SUM(E201:E203)</f>
        <v>33</v>
      </c>
      <c r="F204" s="1995">
        <f t="shared" si="113"/>
        <v>143</v>
      </c>
      <c r="G204" s="1995">
        <f t="shared" si="113"/>
        <v>0</v>
      </c>
      <c r="H204" s="1995">
        <f t="shared" si="113"/>
        <v>0</v>
      </c>
      <c r="I204" s="1995">
        <f t="shared" si="113"/>
        <v>0</v>
      </c>
      <c r="J204" s="1995">
        <f t="shared" si="113"/>
        <v>110</v>
      </c>
      <c r="K204" s="1995">
        <f t="shared" si="113"/>
        <v>33</v>
      </c>
      <c r="L204" s="1995">
        <f t="shared" si="113"/>
        <v>143</v>
      </c>
      <c r="M204" s="2771" t="s">
        <v>2342</v>
      </c>
      <c r="N204" s="2771"/>
      <c r="O204" s="2771"/>
    </row>
    <row r="205" spans="1:15" ht="36" customHeight="1">
      <c r="A205" s="3600" t="s">
        <v>1518</v>
      </c>
      <c r="B205" s="413" t="s">
        <v>235</v>
      </c>
      <c r="C205" s="413"/>
      <c r="D205" s="1332">
        <v>39</v>
      </c>
      <c r="E205" s="1332">
        <v>12</v>
      </c>
      <c r="F205" s="1332">
        <v>51</v>
      </c>
      <c r="G205" s="1332">
        <v>0</v>
      </c>
      <c r="H205" s="1332">
        <v>0</v>
      </c>
      <c r="I205" s="1332">
        <v>0</v>
      </c>
      <c r="J205" s="1332">
        <f>SUM(G205,D205)</f>
        <v>39</v>
      </c>
      <c r="K205" s="1332">
        <f t="shared" ref="K205:L207" si="114">SUM(H205,E205)</f>
        <v>12</v>
      </c>
      <c r="L205" s="1332">
        <f t="shared" si="114"/>
        <v>51</v>
      </c>
      <c r="M205" s="669"/>
      <c r="N205" s="575" t="s">
        <v>676</v>
      </c>
      <c r="O205" s="3028" t="s">
        <v>1517</v>
      </c>
    </row>
    <row r="206" spans="1:15" ht="29.25" customHeight="1">
      <c r="A206" s="3601"/>
      <c r="B206" s="413" t="s">
        <v>1615</v>
      </c>
      <c r="C206" s="413"/>
      <c r="D206" s="1332">
        <v>10</v>
      </c>
      <c r="E206" s="1332">
        <v>8</v>
      </c>
      <c r="F206" s="1332">
        <v>18</v>
      </c>
      <c r="G206" s="1332">
        <v>0</v>
      </c>
      <c r="H206" s="1332">
        <v>0</v>
      </c>
      <c r="I206" s="1332">
        <v>0</v>
      </c>
      <c r="J206" s="1332">
        <f t="shared" ref="J206:J207" si="115">SUM(G206,D206)</f>
        <v>10</v>
      </c>
      <c r="K206" s="1332">
        <f t="shared" si="114"/>
        <v>8</v>
      </c>
      <c r="L206" s="1332">
        <f t="shared" si="114"/>
        <v>18</v>
      </c>
      <c r="M206" s="692"/>
      <c r="N206" s="1327" t="s">
        <v>1749</v>
      </c>
      <c r="O206" s="3029"/>
    </row>
    <row r="207" spans="1:15" ht="26.25" customHeight="1">
      <c r="A207" s="3601"/>
      <c r="B207" s="416" t="s">
        <v>100</v>
      </c>
      <c r="C207" s="416"/>
      <c r="D207" s="1333">
        <v>29</v>
      </c>
      <c r="E207" s="1333">
        <v>17</v>
      </c>
      <c r="F207" s="1333">
        <v>46</v>
      </c>
      <c r="G207" s="1333">
        <v>0</v>
      </c>
      <c r="H207" s="1333">
        <v>0</v>
      </c>
      <c r="I207" s="1333">
        <v>0</v>
      </c>
      <c r="J207" s="1333">
        <f t="shared" si="115"/>
        <v>29</v>
      </c>
      <c r="K207" s="1333">
        <f t="shared" si="114"/>
        <v>17</v>
      </c>
      <c r="L207" s="1333">
        <f t="shared" si="114"/>
        <v>46</v>
      </c>
      <c r="M207" s="724"/>
      <c r="N207" s="704" t="s">
        <v>1175</v>
      </c>
      <c r="O207" s="404"/>
    </row>
    <row r="208" spans="1:15" ht="21" customHeight="1" thickBot="1">
      <c r="A208" s="3135" t="s">
        <v>219</v>
      </c>
      <c r="B208" s="3135"/>
      <c r="C208" s="3135"/>
      <c r="D208" s="665">
        <f>SUM(D205:D207)</f>
        <v>78</v>
      </c>
      <c r="E208" s="665">
        <f t="shared" ref="E208:L208" si="116">SUM(E205:E207)</f>
        <v>37</v>
      </c>
      <c r="F208" s="665">
        <f t="shared" si="116"/>
        <v>115</v>
      </c>
      <c r="G208" s="665">
        <f t="shared" si="116"/>
        <v>0</v>
      </c>
      <c r="H208" s="665">
        <f t="shared" si="116"/>
        <v>0</v>
      </c>
      <c r="I208" s="665">
        <f t="shared" si="116"/>
        <v>0</v>
      </c>
      <c r="J208" s="665">
        <f t="shared" si="116"/>
        <v>78</v>
      </c>
      <c r="K208" s="665">
        <f t="shared" si="116"/>
        <v>37</v>
      </c>
      <c r="L208" s="665">
        <f t="shared" si="116"/>
        <v>115</v>
      </c>
      <c r="M208" s="2713" t="s">
        <v>2342</v>
      </c>
      <c r="N208" s="2713"/>
      <c r="O208" s="2713"/>
    </row>
    <row r="209" spans="1:15" ht="26.25" customHeight="1" thickTop="1" thickBot="1">
      <c r="A209" s="2267" t="s">
        <v>2316</v>
      </c>
      <c r="B209" s="2271"/>
      <c r="C209" s="2271"/>
      <c r="D209" s="2271"/>
      <c r="E209" s="2271"/>
      <c r="F209" s="2271"/>
      <c r="G209" s="2271"/>
      <c r="H209" s="2271"/>
      <c r="I209" s="2271"/>
      <c r="J209" s="2271"/>
      <c r="K209" s="2271"/>
      <c r="L209" s="2271"/>
      <c r="O209" s="476" t="s">
        <v>2315</v>
      </c>
    </row>
    <row r="210" spans="1:15" ht="26.25" customHeight="1" thickTop="1">
      <c r="A210" s="2695" t="s">
        <v>53</v>
      </c>
      <c r="B210" s="2695" t="s">
        <v>54</v>
      </c>
      <c r="C210" s="2695" t="s">
        <v>55</v>
      </c>
      <c r="D210" s="2695" t="s">
        <v>45</v>
      </c>
      <c r="E210" s="2695"/>
      <c r="F210" s="2695"/>
      <c r="G210" s="2695" t="s">
        <v>46</v>
      </c>
      <c r="H210" s="2695"/>
      <c r="I210" s="2695"/>
      <c r="J210" s="2695" t="s">
        <v>47</v>
      </c>
      <c r="K210" s="2695"/>
      <c r="L210" s="2695"/>
      <c r="M210" s="3359" t="s">
        <v>503</v>
      </c>
      <c r="N210" s="3359" t="s">
        <v>509</v>
      </c>
      <c r="O210" s="3359" t="s">
        <v>502</v>
      </c>
    </row>
    <row r="211" spans="1:15" ht="26.25" customHeight="1">
      <c r="A211" s="2690"/>
      <c r="B211" s="2690" t="s">
        <v>54</v>
      </c>
      <c r="C211" s="2690"/>
      <c r="D211" s="2690" t="s">
        <v>1673</v>
      </c>
      <c r="E211" s="2690"/>
      <c r="F211" s="2690"/>
      <c r="G211" s="2690" t="s">
        <v>463</v>
      </c>
      <c r="H211" s="2690"/>
      <c r="I211" s="2690"/>
      <c r="J211" s="2690" t="s">
        <v>464</v>
      </c>
      <c r="K211" s="2690"/>
      <c r="L211" s="2690"/>
      <c r="M211" s="3343"/>
      <c r="N211" s="3343"/>
      <c r="O211" s="3343"/>
    </row>
    <row r="212" spans="1:15" ht="20.25" customHeight="1">
      <c r="A212" s="2690"/>
      <c r="B212" s="2690"/>
      <c r="C212" s="2690"/>
      <c r="D212" s="1334" t="s">
        <v>931</v>
      </c>
      <c r="E212" s="1334" t="s">
        <v>1126</v>
      </c>
      <c r="F212" s="1334" t="s">
        <v>954</v>
      </c>
      <c r="G212" s="1334" t="s">
        <v>931</v>
      </c>
      <c r="H212" s="1334" t="s">
        <v>1126</v>
      </c>
      <c r="I212" s="1334" t="s">
        <v>954</v>
      </c>
      <c r="J212" s="1334" t="s">
        <v>931</v>
      </c>
      <c r="K212" s="1334" t="s">
        <v>1126</v>
      </c>
      <c r="L212" s="1334" t="s">
        <v>954</v>
      </c>
      <c r="M212" s="3343"/>
      <c r="N212" s="3343"/>
      <c r="O212" s="3343"/>
    </row>
    <row r="213" spans="1:15" ht="26.25" customHeight="1" thickBot="1">
      <c r="A213" s="2707"/>
      <c r="B213" s="2707"/>
      <c r="C213" s="2707"/>
      <c r="D213" s="415" t="s">
        <v>934</v>
      </c>
      <c r="E213" s="415" t="s">
        <v>935</v>
      </c>
      <c r="F213" s="415" t="s">
        <v>936</v>
      </c>
      <c r="G213" s="415" t="s">
        <v>934</v>
      </c>
      <c r="H213" s="415" t="s">
        <v>935</v>
      </c>
      <c r="I213" s="415" t="s">
        <v>936</v>
      </c>
      <c r="J213" s="415" t="s">
        <v>934</v>
      </c>
      <c r="K213" s="415" t="s">
        <v>935</v>
      </c>
      <c r="L213" s="415" t="s">
        <v>936</v>
      </c>
      <c r="M213" s="3360"/>
      <c r="N213" s="3360"/>
      <c r="O213" s="3360"/>
    </row>
    <row r="214" spans="1:15" ht="27" customHeight="1">
      <c r="A214" s="3592" t="s">
        <v>1519</v>
      </c>
      <c r="B214" s="413" t="s">
        <v>87</v>
      </c>
      <c r="C214" s="413"/>
      <c r="D214" s="413">
        <v>81</v>
      </c>
      <c r="E214" s="413">
        <v>30</v>
      </c>
      <c r="F214" s="413">
        <v>111</v>
      </c>
      <c r="G214" s="413">
        <v>0</v>
      </c>
      <c r="H214" s="413">
        <v>0</v>
      </c>
      <c r="I214" s="413">
        <f t="shared" ref="I214:I243" si="117">SUM(G214:H214)</f>
        <v>0</v>
      </c>
      <c r="J214" s="413">
        <f>SUM(G214,D214)</f>
        <v>81</v>
      </c>
      <c r="K214" s="413">
        <f>SUM(H214,E214)</f>
        <v>30</v>
      </c>
      <c r="L214" s="413">
        <f t="shared" ref="L214:L243" si="118">SUM(J214:K214)</f>
        <v>111</v>
      </c>
      <c r="M214" s="2986" t="s">
        <v>676</v>
      </c>
      <c r="N214" s="2986"/>
      <c r="O214" s="2759" t="s">
        <v>1520</v>
      </c>
    </row>
    <row r="215" spans="1:15" ht="27" customHeight="1">
      <c r="A215" s="3591"/>
      <c r="B215" s="426" t="s">
        <v>68</v>
      </c>
      <c r="C215" s="426"/>
      <c r="D215" s="426">
        <v>116</v>
      </c>
      <c r="E215" s="426">
        <v>31</v>
      </c>
      <c r="F215" s="413">
        <v>147</v>
      </c>
      <c r="G215" s="413">
        <v>0</v>
      </c>
      <c r="H215" s="413">
        <v>0</v>
      </c>
      <c r="I215" s="413">
        <f t="shared" si="117"/>
        <v>0</v>
      </c>
      <c r="J215" s="413">
        <f t="shared" ref="J215:J217" si="119">SUM(G215,D215)</f>
        <v>116</v>
      </c>
      <c r="K215" s="413">
        <f>SUM(H215,E215)</f>
        <v>31</v>
      </c>
      <c r="L215" s="413">
        <f t="shared" si="118"/>
        <v>147</v>
      </c>
      <c r="M215" s="700"/>
      <c r="N215" s="376" t="s">
        <v>496</v>
      </c>
      <c r="O215" s="2760"/>
    </row>
    <row r="216" spans="1:15" ht="27" customHeight="1">
      <c r="A216" s="3591"/>
      <c r="B216" s="3586" t="s">
        <v>1589</v>
      </c>
      <c r="C216" s="3586"/>
      <c r="D216" s="413">
        <v>171</v>
      </c>
      <c r="E216" s="413">
        <v>9</v>
      </c>
      <c r="F216" s="413">
        <v>180</v>
      </c>
      <c r="G216" s="413">
        <v>0</v>
      </c>
      <c r="H216" s="413">
        <v>0</v>
      </c>
      <c r="I216" s="413">
        <f t="shared" si="117"/>
        <v>0</v>
      </c>
      <c r="J216" s="413">
        <f t="shared" si="119"/>
        <v>171</v>
      </c>
      <c r="K216" s="413">
        <f>SUM(H216,E216)</f>
        <v>9</v>
      </c>
      <c r="L216" s="413">
        <f t="shared" si="118"/>
        <v>180</v>
      </c>
      <c r="M216" s="413"/>
      <c r="N216" s="414" t="s">
        <v>1580</v>
      </c>
      <c r="O216" s="2760"/>
    </row>
    <row r="217" spans="1:15" ht="35.25" customHeight="1">
      <c r="A217" s="3591"/>
      <c r="B217" s="416" t="s">
        <v>1563</v>
      </c>
      <c r="C217" s="416"/>
      <c r="D217" s="416">
        <v>136</v>
      </c>
      <c r="E217" s="416">
        <v>1</v>
      </c>
      <c r="F217" s="413">
        <v>137</v>
      </c>
      <c r="G217" s="413">
        <v>0</v>
      </c>
      <c r="H217" s="413">
        <v>0</v>
      </c>
      <c r="I217" s="413">
        <f t="shared" si="117"/>
        <v>0</v>
      </c>
      <c r="J217" s="413">
        <f t="shared" si="119"/>
        <v>136</v>
      </c>
      <c r="K217" s="413">
        <f>SUM(H217,E217)</f>
        <v>1</v>
      </c>
      <c r="L217" s="413">
        <f t="shared" si="118"/>
        <v>137</v>
      </c>
      <c r="M217" s="680"/>
      <c r="N217" s="389" t="s">
        <v>1379</v>
      </c>
      <c r="O217" s="2760"/>
    </row>
    <row r="218" spans="1:15" ht="27" customHeight="1">
      <c r="A218" s="3591"/>
      <c r="B218" s="416" t="s">
        <v>1613</v>
      </c>
      <c r="C218" s="416"/>
      <c r="D218" s="416">
        <v>56</v>
      </c>
      <c r="E218" s="416">
        <v>42</v>
      </c>
      <c r="F218" s="416">
        <v>98</v>
      </c>
      <c r="G218" s="416">
        <v>0</v>
      </c>
      <c r="H218" s="416">
        <v>0</v>
      </c>
      <c r="I218" s="416">
        <f t="shared" si="117"/>
        <v>0</v>
      </c>
      <c r="J218" s="416">
        <f>SUM(G218,D218)</f>
        <v>56</v>
      </c>
      <c r="K218" s="416">
        <f>SUM(H218,E218)</f>
        <v>42</v>
      </c>
      <c r="L218" s="416">
        <f t="shared" si="118"/>
        <v>98</v>
      </c>
      <c r="M218" s="684"/>
      <c r="N218" s="726" t="s">
        <v>698</v>
      </c>
      <c r="O218" s="2760"/>
    </row>
    <row r="219" spans="1:15" ht="27" customHeight="1">
      <c r="A219" s="3591"/>
      <c r="B219" s="1998" t="s">
        <v>1928</v>
      </c>
      <c r="C219" s="1998"/>
      <c r="D219" s="1998">
        <v>15</v>
      </c>
      <c r="E219" s="1998">
        <v>3</v>
      </c>
      <c r="F219" s="1998">
        <v>18</v>
      </c>
      <c r="G219" s="1998">
        <v>0</v>
      </c>
      <c r="H219" s="1998">
        <v>0</v>
      </c>
      <c r="I219" s="1998">
        <f t="shared" ref="I219:I222" si="120">SUM(G219:H219)</f>
        <v>0</v>
      </c>
      <c r="J219" s="1998">
        <f t="shared" ref="J219:J222" si="121">SUM(G219,D219)</f>
        <v>15</v>
      </c>
      <c r="K219" s="1998">
        <f t="shared" ref="K219:K222" si="122">SUM(H219,E219)</f>
        <v>3</v>
      </c>
      <c r="L219" s="1998">
        <f t="shared" ref="L219:L222" si="123">SUM(J219:K219)</f>
        <v>18</v>
      </c>
      <c r="M219" s="684"/>
      <c r="N219" s="1982" t="s">
        <v>1550</v>
      </c>
      <c r="O219" s="2760"/>
    </row>
    <row r="220" spans="1:15" ht="27" customHeight="1">
      <c r="A220" s="3591"/>
      <c r="B220" s="1998" t="s">
        <v>2056</v>
      </c>
      <c r="C220" s="1998"/>
      <c r="D220" s="1998">
        <v>2</v>
      </c>
      <c r="E220" s="1998">
        <v>0</v>
      </c>
      <c r="F220" s="1998">
        <v>2</v>
      </c>
      <c r="G220" s="1998">
        <v>0</v>
      </c>
      <c r="H220" s="1998">
        <v>0</v>
      </c>
      <c r="I220" s="1998">
        <f t="shared" si="120"/>
        <v>0</v>
      </c>
      <c r="J220" s="1998">
        <f t="shared" si="121"/>
        <v>2</v>
      </c>
      <c r="K220" s="1998">
        <f t="shared" si="122"/>
        <v>0</v>
      </c>
      <c r="L220" s="1998">
        <f t="shared" si="123"/>
        <v>2</v>
      </c>
      <c r="M220" s="684"/>
      <c r="N220" s="749" t="s">
        <v>1545</v>
      </c>
      <c r="O220" s="2760"/>
    </row>
    <row r="221" spans="1:15" ht="27" customHeight="1">
      <c r="A221" s="3591"/>
      <c r="B221" s="1998" t="s">
        <v>1871</v>
      </c>
      <c r="C221" s="1998"/>
      <c r="D221" s="1998">
        <v>16</v>
      </c>
      <c r="E221" s="1998">
        <v>13</v>
      </c>
      <c r="F221" s="1998">
        <v>29</v>
      </c>
      <c r="G221" s="1998">
        <v>0</v>
      </c>
      <c r="H221" s="1998">
        <v>0</v>
      </c>
      <c r="I221" s="1998">
        <f t="shared" si="120"/>
        <v>0</v>
      </c>
      <c r="J221" s="1998">
        <f t="shared" si="121"/>
        <v>16</v>
      </c>
      <c r="K221" s="1998">
        <f t="shared" si="122"/>
        <v>13</v>
      </c>
      <c r="L221" s="1998">
        <f t="shared" si="123"/>
        <v>29</v>
      </c>
      <c r="M221" s="684"/>
      <c r="N221" s="709" t="s">
        <v>532</v>
      </c>
      <c r="O221" s="2760"/>
    </row>
    <row r="222" spans="1:15" ht="27" customHeight="1">
      <c r="A222" s="3593"/>
      <c r="B222" s="1998" t="s">
        <v>67</v>
      </c>
      <c r="C222" s="1998"/>
      <c r="D222" s="1998">
        <v>11</v>
      </c>
      <c r="E222" s="1998">
        <v>4</v>
      </c>
      <c r="F222" s="1998">
        <v>15</v>
      </c>
      <c r="G222" s="1998">
        <v>0</v>
      </c>
      <c r="H222" s="1998">
        <v>0</v>
      </c>
      <c r="I222" s="1998">
        <f t="shared" si="120"/>
        <v>0</v>
      </c>
      <c r="J222" s="1998">
        <f t="shared" si="121"/>
        <v>11</v>
      </c>
      <c r="K222" s="1998">
        <f t="shared" si="122"/>
        <v>4</v>
      </c>
      <c r="L222" s="1998">
        <f t="shared" si="123"/>
        <v>15</v>
      </c>
      <c r="M222" s="684"/>
      <c r="N222" s="2458" t="s">
        <v>494</v>
      </c>
      <c r="O222" s="2761"/>
    </row>
    <row r="223" spans="1:15" ht="27" customHeight="1">
      <c r="A223" s="2825" t="s">
        <v>219</v>
      </c>
      <c r="B223" s="2825"/>
      <c r="C223" s="2825"/>
      <c r="D223" s="413">
        <f>SUM(D214:D222)</f>
        <v>604</v>
      </c>
      <c r="E223" s="1984">
        <f t="shared" ref="E223:L223" si="124">SUM(E214:E222)</f>
        <v>133</v>
      </c>
      <c r="F223" s="1984">
        <f t="shared" si="124"/>
        <v>737</v>
      </c>
      <c r="G223" s="1984">
        <f t="shared" si="124"/>
        <v>0</v>
      </c>
      <c r="H223" s="1984">
        <f t="shared" si="124"/>
        <v>0</v>
      </c>
      <c r="I223" s="1984">
        <f t="shared" si="124"/>
        <v>0</v>
      </c>
      <c r="J223" s="1984">
        <f t="shared" si="124"/>
        <v>604</v>
      </c>
      <c r="K223" s="1984">
        <f t="shared" si="124"/>
        <v>133</v>
      </c>
      <c r="L223" s="1984">
        <f t="shared" si="124"/>
        <v>737</v>
      </c>
      <c r="M223" s="2719" t="s">
        <v>2342</v>
      </c>
      <c r="N223" s="2719"/>
      <c r="O223" s="2719"/>
    </row>
    <row r="224" spans="1:15" ht="27" customHeight="1">
      <c r="A224" s="2704" t="s">
        <v>1506</v>
      </c>
      <c r="B224" s="3628" t="s">
        <v>1589</v>
      </c>
      <c r="C224" s="3627"/>
      <c r="D224" s="426">
        <v>99</v>
      </c>
      <c r="E224" s="426">
        <v>16</v>
      </c>
      <c r="F224" s="380">
        <v>115</v>
      </c>
      <c r="G224" s="426">
        <v>0</v>
      </c>
      <c r="H224" s="426">
        <v>0</v>
      </c>
      <c r="I224" s="380">
        <f t="shared" si="117"/>
        <v>0</v>
      </c>
      <c r="J224" s="426">
        <f>SUM(G224,D224)</f>
        <v>99</v>
      </c>
      <c r="K224" s="426">
        <f t="shared" ref="K224:K228" si="125">SUM(H224,E224)</f>
        <v>16</v>
      </c>
      <c r="L224" s="380">
        <f t="shared" si="118"/>
        <v>115</v>
      </c>
      <c r="M224" s="426"/>
      <c r="N224" s="395" t="s">
        <v>1580</v>
      </c>
      <c r="O224" s="2717" t="s">
        <v>1507</v>
      </c>
    </row>
    <row r="225" spans="1:15" ht="36.75" customHeight="1">
      <c r="A225" s="2704"/>
      <c r="B225" s="413" t="s">
        <v>1563</v>
      </c>
      <c r="C225" s="413"/>
      <c r="D225" s="413">
        <v>95</v>
      </c>
      <c r="E225" s="413">
        <v>1</v>
      </c>
      <c r="F225" s="383">
        <v>96</v>
      </c>
      <c r="G225" s="413">
        <v>0</v>
      </c>
      <c r="H225" s="413">
        <v>0</v>
      </c>
      <c r="I225" s="383">
        <f t="shared" si="117"/>
        <v>0</v>
      </c>
      <c r="J225" s="413">
        <f t="shared" ref="J225:J228" si="126">SUM(G225,D225)</f>
        <v>95</v>
      </c>
      <c r="K225" s="413">
        <f t="shared" si="125"/>
        <v>1</v>
      </c>
      <c r="L225" s="383">
        <f t="shared" si="118"/>
        <v>96</v>
      </c>
      <c r="M225" s="695"/>
      <c r="N225" s="389" t="s">
        <v>1379</v>
      </c>
      <c r="O225" s="2717"/>
    </row>
    <row r="226" spans="1:15" ht="27" customHeight="1">
      <c r="A226" s="2704"/>
      <c r="B226" s="413" t="s">
        <v>386</v>
      </c>
      <c r="C226" s="413"/>
      <c r="D226" s="413">
        <v>33</v>
      </c>
      <c r="E226" s="413">
        <v>8</v>
      </c>
      <c r="F226" s="383">
        <v>41</v>
      </c>
      <c r="G226" s="413">
        <v>0</v>
      </c>
      <c r="H226" s="413">
        <v>0</v>
      </c>
      <c r="I226" s="383">
        <f t="shared" si="117"/>
        <v>0</v>
      </c>
      <c r="J226" s="413">
        <f t="shared" si="126"/>
        <v>33</v>
      </c>
      <c r="K226" s="413">
        <f t="shared" si="125"/>
        <v>8</v>
      </c>
      <c r="L226" s="383">
        <f t="shared" si="118"/>
        <v>41</v>
      </c>
      <c r="M226" s="669"/>
      <c r="N226" s="384" t="s">
        <v>698</v>
      </c>
      <c r="O226" s="2717"/>
    </row>
    <row r="227" spans="1:15" ht="27" customHeight="1">
      <c r="A227" s="2704"/>
      <c r="B227" s="413" t="s">
        <v>68</v>
      </c>
      <c r="C227" s="413"/>
      <c r="D227" s="413">
        <v>81</v>
      </c>
      <c r="E227" s="413">
        <v>14</v>
      </c>
      <c r="F227" s="383">
        <v>95</v>
      </c>
      <c r="G227" s="413">
        <v>0</v>
      </c>
      <c r="H227" s="413">
        <v>0</v>
      </c>
      <c r="I227" s="383">
        <f t="shared" si="117"/>
        <v>0</v>
      </c>
      <c r="J227" s="413">
        <f t="shared" si="126"/>
        <v>81</v>
      </c>
      <c r="K227" s="413">
        <f t="shared" si="125"/>
        <v>14</v>
      </c>
      <c r="L227" s="383">
        <f t="shared" si="118"/>
        <v>95</v>
      </c>
      <c r="M227" s="72"/>
      <c r="N227" s="384" t="s">
        <v>496</v>
      </c>
      <c r="O227" s="2717"/>
    </row>
    <row r="228" spans="1:15" ht="27" customHeight="1">
      <c r="A228" s="2704"/>
      <c r="B228" s="416" t="s">
        <v>87</v>
      </c>
      <c r="C228" s="416"/>
      <c r="D228" s="416">
        <v>37</v>
      </c>
      <c r="E228" s="416">
        <v>27</v>
      </c>
      <c r="F228" s="2188">
        <v>64</v>
      </c>
      <c r="G228" s="416">
        <v>0</v>
      </c>
      <c r="H228" s="416">
        <v>0</v>
      </c>
      <c r="I228" s="2188">
        <f t="shared" si="117"/>
        <v>0</v>
      </c>
      <c r="J228" s="416">
        <f t="shared" si="126"/>
        <v>37</v>
      </c>
      <c r="K228" s="416">
        <f t="shared" si="125"/>
        <v>27</v>
      </c>
      <c r="L228" s="2188">
        <f t="shared" si="118"/>
        <v>64</v>
      </c>
      <c r="M228" s="724"/>
      <c r="N228" s="389" t="s">
        <v>676</v>
      </c>
      <c r="O228" s="2717"/>
    </row>
    <row r="229" spans="1:15" ht="27" customHeight="1" thickBot="1">
      <c r="A229" s="2858" t="s">
        <v>219</v>
      </c>
      <c r="B229" s="3135"/>
      <c r="C229" s="3135"/>
      <c r="D229" s="1466">
        <f>SUM(D224:D228)</f>
        <v>345</v>
      </c>
      <c r="E229" s="1466">
        <f t="shared" ref="E229:K229" si="127">SUM(E224:E228)</f>
        <v>66</v>
      </c>
      <c r="F229" s="2442">
        <f t="shared" ref="F229:F243" si="128">SUM(D229:E229)</f>
        <v>411</v>
      </c>
      <c r="G229" s="1466">
        <f t="shared" si="127"/>
        <v>0</v>
      </c>
      <c r="H229" s="1466">
        <f t="shared" si="127"/>
        <v>0</v>
      </c>
      <c r="I229" s="2442">
        <f t="shared" si="117"/>
        <v>0</v>
      </c>
      <c r="J229" s="1466">
        <f t="shared" si="127"/>
        <v>345</v>
      </c>
      <c r="K229" s="1466">
        <f t="shared" si="127"/>
        <v>66</v>
      </c>
      <c r="L229" s="2442">
        <f t="shared" si="118"/>
        <v>411</v>
      </c>
      <c r="M229" s="2713" t="s">
        <v>2342</v>
      </c>
      <c r="N229" s="2713"/>
      <c r="O229" s="2713"/>
    </row>
    <row r="230" spans="1:15" ht="18.75" customHeight="1" thickTop="1">
      <c r="A230" s="2449"/>
      <c r="B230" s="2432"/>
      <c r="C230" s="2432"/>
      <c r="D230" s="2471"/>
      <c r="E230" s="2471"/>
      <c r="F230" s="2420"/>
      <c r="G230" s="2471"/>
      <c r="H230" s="2471"/>
      <c r="I230" s="2420"/>
      <c r="J230" s="2471"/>
      <c r="K230" s="2471"/>
      <c r="L230" s="2420"/>
      <c r="M230" s="2424"/>
      <c r="N230" s="2424"/>
      <c r="O230" s="2424"/>
    </row>
    <row r="231" spans="1:15" thickBot="1">
      <c r="A231" s="2267" t="s">
        <v>2316</v>
      </c>
      <c r="B231" s="2271"/>
      <c r="C231" s="2271"/>
      <c r="D231" s="2271"/>
      <c r="E231" s="2271"/>
      <c r="F231" s="2271"/>
      <c r="G231" s="2271"/>
      <c r="H231" s="2271"/>
      <c r="I231" s="2271"/>
      <c r="J231" s="2271"/>
      <c r="K231" s="2271"/>
      <c r="L231" s="2271"/>
      <c r="O231" s="476" t="s">
        <v>2315</v>
      </c>
    </row>
    <row r="232" spans="1:15" thickTop="1">
      <c r="A232" s="2695" t="s">
        <v>53</v>
      </c>
      <c r="B232" s="2695" t="s">
        <v>54</v>
      </c>
      <c r="C232" s="2695" t="s">
        <v>55</v>
      </c>
      <c r="D232" s="2695" t="s">
        <v>45</v>
      </c>
      <c r="E232" s="2695"/>
      <c r="F232" s="2695"/>
      <c r="G232" s="2695" t="s">
        <v>46</v>
      </c>
      <c r="H232" s="2695"/>
      <c r="I232" s="2695"/>
      <c r="J232" s="409" t="s">
        <v>47</v>
      </c>
      <c r="K232" s="409"/>
      <c r="L232" s="409"/>
      <c r="M232" s="3359" t="s">
        <v>503</v>
      </c>
      <c r="N232" s="3359" t="s">
        <v>509</v>
      </c>
      <c r="O232" s="3359" t="s">
        <v>502</v>
      </c>
    </row>
    <row r="233" spans="1:15" ht="18.75" customHeight="1">
      <c r="A233" s="2690"/>
      <c r="B233" s="2690" t="s">
        <v>54</v>
      </c>
      <c r="C233" s="2690"/>
      <c r="D233" s="2690" t="s">
        <v>1673</v>
      </c>
      <c r="E233" s="2690"/>
      <c r="F233" s="2690"/>
      <c r="G233" s="2690" t="s">
        <v>463</v>
      </c>
      <c r="H233" s="2690"/>
      <c r="I233" s="2690"/>
      <c r="J233" s="2690" t="s">
        <v>464</v>
      </c>
      <c r="K233" s="2690"/>
      <c r="L233" s="2690"/>
      <c r="M233" s="3343"/>
      <c r="N233" s="3343"/>
      <c r="O233" s="3343"/>
    </row>
    <row r="234" spans="1:15" ht="18">
      <c r="A234" s="2690"/>
      <c r="B234" s="2690"/>
      <c r="C234" s="2690"/>
      <c r="D234" s="1334" t="s">
        <v>931</v>
      </c>
      <c r="E234" s="1334" t="s">
        <v>1126</v>
      </c>
      <c r="F234" s="1334" t="s">
        <v>954</v>
      </c>
      <c r="G234" s="1334" t="s">
        <v>931</v>
      </c>
      <c r="H234" s="1334" t="s">
        <v>1126</v>
      </c>
      <c r="I234" s="1334" t="s">
        <v>954</v>
      </c>
      <c r="J234" s="1334" t="s">
        <v>931</v>
      </c>
      <c r="K234" s="1334" t="s">
        <v>1126</v>
      </c>
      <c r="L234" s="1334" t="s">
        <v>954</v>
      </c>
      <c r="M234" s="3343"/>
      <c r="N234" s="3343"/>
      <c r="O234" s="3343"/>
    </row>
    <row r="235" spans="1:15" thickBot="1">
      <c r="A235" s="2707"/>
      <c r="B235" s="2707"/>
      <c r="C235" s="2707"/>
      <c r="D235" s="415" t="s">
        <v>934</v>
      </c>
      <c r="E235" s="415" t="s">
        <v>935</v>
      </c>
      <c r="F235" s="415" t="s">
        <v>936</v>
      </c>
      <c r="G235" s="415" t="s">
        <v>934</v>
      </c>
      <c r="H235" s="415" t="s">
        <v>935</v>
      </c>
      <c r="I235" s="415" t="s">
        <v>936</v>
      </c>
      <c r="J235" s="415" t="s">
        <v>934</v>
      </c>
      <c r="K235" s="415" t="s">
        <v>935</v>
      </c>
      <c r="L235" s="415" t="s">
        <v>936</v>
      </c>
      <c r="M235" s="3360"/>
      <c r="N235" s="3360"/>
      <c r="O235" s="3360"/>
    </row>
    <row r="236" spans="1:15" ht="33" customHeight="1">
      <c r="A236" s="2805" t="s">
        <v>1496</v>
      </c>
      <c r="B236" s="426" t="s">
        <v>226</v>
      </c>
      <c r="C236" s="2198"/>
      <c r="D236" s="426">
        <v>36</v>
      </c>
      <c r="E236" s="426">
        <v>6</v>
      </c>
      <c r="F236" s="383">
        <v>42</v>
      </c>
      <c r="G236" s="426">
        <v>0</v>
      </c>
      <c r="H236" s="426">
        <v>0</v>
      </c>
      <c r="I236" s="383">
        <f t="shared" si="117"/>
        <v>0</v>
      </c>
      <c r="J236" s="426">
        <f>SUM(G236,D236)</f>
        <v>36</v>
      </c>
      <c r="K236" s="426">
        <f t="shared" ref="K236:K239" si="129">SUM(H236,E236)</f>
        <v>6</v>
      </c>
      <c r="L236" s="383">
        <f t="shared" si="118"/>
        <v>42</v>
      </c>
      <c r="M236" s="675"/>
      <c r="N236" s="725" t="s">
        <v>887</v>
      </c>
      <c r="O236" s="2720" t="s">
        <v>1536</v>
      </c>
    </row>
    <row r="237" spans="1:15" ht="21" customHeight="1">
      <c r="A237" s="2805"/>
      <c r="B237" s="2156" t="s">
        <v>104</v>
      </c>
      <c r="C237" s="2198"/>
      <c r="D237" s="426">
        <v>4</v>
      </c>
      <c r="E237" s="426">
        <v>3</v>
      </c>
      <c r="F237" s="426">
        <v>7</v>
      </c>
      <c r="G237" s="426">
        <v>0</v>
      </c>
      <c r="H237" s="426">
        <v>0</v>
      </c>
      <c r="I237" s="1985">
        <f t="shared" ref="I237" si="130">SUM(G237:H237)</f>
        <v>0</v>
      </c>
      <c r="J237" s="426">
        <f>SUM(G237,D237)</f>
        <v>4</v>
      </c>
      <c r="K237" s="426">
        <f t="shared" ref="K237" si="131">SUM(H237,E237)</f>
        <v>3</v>
      </c>
      <c r="L237" s="1985">
        <f t="shared" ref="L237" si="132">SUM(J237:K237)</f>
        <v>7</v>
      </c>
      <c r="M237" s="677"/>
      <c r="N237" s="98" t="s">
        <v>1580</v>
      </c>
      <c r="O237" s="2717"/>
    </row>
    <row r="238" spans="1:15" ht="23.25" customHeight="1">
      <c r="A238" s="2805"/>
      <c r="B238" s="2156" t="s">
        <v>1589</v>
      </c>
      <c r="C238" s="2198"/>
      <c r="D238" s="426">
        <v>39</v>
      </c>
      <c r="E238" s="426">
        <v>3</v>
      </c>
      <c r="F238" s="426">
        <v>42</v>
      </c>
      <c r="G238" s="413">
        <v>0</v>
      </c>
      <c r="H238" s="413">
        <v>0</v>
      </c>
      <c r="I238" s="383">
        <f t="shared" si="117"/>
        <v>0</v>
      </c>
      <c r="J238" s="413">
        <f t="shared" ref="J238:J239" si="133">SUM(G238,D238)</f>
        <v>39</v>
      </c>
      <c r="K238" s="413">
        <f t="shared" si="129"/>
        <v>3</v>
      </c>
      <c r="L238" s="383">
        <f t="shared" si="118"/>
        <v>42</v>
      </c>
      <c r="M238" s="677"/>
      <c r="N238" s="98" t="s">
        <v>1580</v>
      </c>
      <c r="O238" s="2717"/>
    </row>
    <row r="239" spans="1:15" ht="24" customHeight="1">
      <c r="A239" s="2805"/>
      <c r="B239" s="416" t="s">
        <v>1549</v>
      </c>
      <c r="C239" s="416"/>
      <c r="D239" s="416">
        <v>44</v>
      </c>
      <c r="E239" s="416">
        <v>7</v>
      </c>
      <c r="F239" s="383">
        <v>51</v>
      </c>
      <c r="G239" s="413">
        <v>0</v>
      </c>
      <c r="H239" s="413">
        <v>0</v>
      </c>
      <c r="I239" s="383">
        <f t="shared" si="117"/>
        <v>0</v>
      </c>
      <c r="J239" s="413">
        <f t="shared" si="133"/>
        <v>44</v>
      </c>
      <c r="K239" s="413">
        <f t="shared" si="129"/>
        <v>7</v>
      </c>
      <c r="L239" s="383">
        <f t="shared" si="118"/>
        <v>51</v>
      </c>
      <c r="M239" s="677"/>
      <c r="N239" s="98" t="s">
        <v>1550</v>
      </c>
      <c r="O239" s="2718"/>
    </row>
    <row r="240" spans="1:15" ht="18.75" customHeight="1">
      <c r="A240" s="2825" t="s">
        <v>219</v>
      </c>
      <c r="B240" s="2825"/>
      <c r="C240" s="2825"/>
      <c r="D240" s="413">
        <f>SUM(D236:D239)</f>
        <v>123</v>
      </c>
      <c r="E240" s="1984">
        <f t="shared" ref="E240:L240" si="134">SUM(E236:E239)</f>
        <v>19</v>
      </c>
      <c r="F240" s="1984">
        <f t="shared" si="134"/>
        <v>142</v>
      </c>
      <c r="G240" s="1984">
        <f t="shared" si="134"/>
        <v>0</v>
      </c>
      <c r="H240" s="1984">
        <f t="shared" si="134"/>
        <v>0</v>
      </c>
      <c r="I240" s="1984">
        <f t="shared" si="134"/>
        <v>0</v>
      </c>
      <c r="J240" s="1984">
        <f t="shared" si="134"/>
        <v>123</v>
      </c>
      <c r="K240" s="1984">
        <f t="shared" si="134"/>
        <v>19</v>
      </c>
      <c r="L240" s="1984">
        <f t="shared" si="134"/>
        <v>142</v>
      </c>
      <c r="M240" s="3006" t="s">
        <v>2342</v>
      </c>
      <c r="N240" s="3006"/>
      <c r="O240" s="3006"/>
    </row>
    <row r="241" spans="1:15" ht="25.5" customHeight="1">
      <c r="A241" s="2815" t="s">
        <v>1498</v>
      </c>
      <c r="B241" s="413" t="s">
        <v>68</v>
      </c>
      <c r="C241" s="413"/>
      <c r="D241" s="413">
        <v>40</v>
      </c>
      <c r="E241" s="413">
        <v>24</v>
      </c>
      <c r="F241" s="383">
        <v>64</v>
      </c>
      <c r="G241" s="413">
        <v>0</v>
      </c>
      <c r="H241" s="413">
        <v>0</v>
      </c>
      <c r="I241" s="383">
        <f t="shared" si="117"/>
        <v>0</v>
      </c>
      <c r="J241" s="413">
        <f>SUM(G241,D241)</f>
        <v>40</v>
      </c>
      <c r="K241" s="413">
        <f t="shared" ref="K241:K242" si="135">SUM(H241,E241)</f>
        <v>24</v>
      </c>
      <c r="L241" s="383">
        <f t="shared" si="118"/>
        <v>64</v>
      </c>
      <c r="M241" s="72"/>
      <c r="N241" s="384" t="s">
        <v>496</v>
      </c>
      <c r="O241" s="2720" t="s">
        <v>1499</v>
      </c>
    </row>
    <row r="242" spans="1:15" ht="25.5" customHeight="1">
      <c r="A242" s="2816"/>
      <c r="B242" s="416" t="s">
        <v>93</v>
      </c>
      <c r="C242" s="416"/>
      <c r="D242" s="416">
        <v>3</v>
      </c>
      <c r="E242" s="416">
        <v>1</v>
      </c>
      <c r="F242" s="2188">
        <v>4</v>
      </c>
      <c r="G242" s="416">
        <v>0</v>
      </c>
      <c r="H242" s="416">
        <v>0</v>
      </c>
      <c r="I242" s="2188">
        <f t="shared" si="117"/>
        <v>0</v>
      </c>
      <c r="J242" s="416">
        <f>SUM(G242,D242)</f>
        <v>3</v>
      </c>
      <c r="K242" s="416">
        <f t="shared" si="135"/>
        <v>1</v>
      </c>
      <c r="L242" s="2188">
        <f t="shared" si="118"/>
        <v>4</v>
      </c>
      <c r="M242" s="677"/>
      <c r="N242" s="375" t="s">
        <v>1187</v>
      </c>
      <c r="O242" s="2717"/>
    </row>
    <row r="243" spans="1:15" ht="24" customHeight="1">
      <c r="A243" s="2825" t="s">
        <v>219</v>
      </c>
      <c r="B243" s="2825"/>
      <c r="C243" s="2825"/>
      <c r="D243" s="2156">
        <f>SUM(D241:D242)</f>
        <v>43</v>
      </c>
      <c r="E243" s="2156">
        <f>SUM(E241:E242)</f>
        <v>25</v>
      </c>
      <c r="F243" s="2156">
        <f t="shared" si="128"/>
        <v>68</v>
      </c>
      <c r="G243" s="2156">
        <v>0</v>
      </c>
      <c r="H243" s="2156">
        <v>0</v>
      </c>
      <c r="I243" s="2156">
        <f t="shared" si="117"/>
        <v>0</v>
      </c>
      <c r="J243" s="2156">
        <f>SUM(J241:J242)</f>
        <v>43</v>
      </c>
      <c r="K243" s="2156">
        <f>SUM(K241:K242)</f>
        <v>25</v>
      </c>
      <c r="L243" s="2156">
        <f t="shared" si="118"/>
        <v>68</v>
      </c>
      <c r="M243" s="3006" t="s">
        <v>2342</v>
      </c>
      <c r="N243" s="3006"/>
      <c r="O243" s="3006"/>
    </row>
    <row r="244" spans="1:15" ht="25.5" customHeight="1">
      <c r="A244" s="3591" t="s">
        <v>2069</v>
      </c>
      <c r="B244" s="426" t="s">
        <v>386</v>
      </c>
      <c r="C244" s="426"/>
      <c r="D244" s="426">
        <v>36</v>
      </c>
      <c r="E244" s="426">
        <v>19</v>
      </c>
      <c r="F244" s="426">
        <v>55</v>
      </c>
      <c r="G244" s="426">
        <v>0</v>
      </c>
      <c r="H244" s="426">
        <v>0</v>
      </c>
      <c r="I244" s="426">
        <f>SUM(G244:H244)</f>
        <v>0</v>
      </c>
      <c r="J244" s="551">
        <f>SUM(G244,D244)</f>
        <v>36</v>
      </c>
      <c r="K244" s="551">
        <f t="shared" ref="K244:K245" si="136">SUM(H244,E244)</f>
        <v>19</v>
      </c>
      <c r="L244" s="551">
        <f>SUM(J244:K244)</f>
        <v>55</v>
      </c>
      <c r="M244" s="700"/>
      <c r="N244" s="929" t="s">
        <v>496</v>
      </c>
      <c r="O244" s="2760" t="s">
        <v>1539</v>
      </c>
    </row>
    <row r="245" spans="1:15" ht="28.5" customHeight="1">
      <c r="A245" s="3593"/>
      <c r="B245" s="1984" t="s">
        <v>1587</v>
      </c>
      <c r="C245" s="1984"/>
      <c r="D245" s="1984">
        <v>58</v>
      </c>
      <c r="E245" s="1984">
        <v>33</v>
      </c>
      <c r="F245" s="1984">
        <v>91</v>
      </c>
      <c r="G245" s="1984">
        <v>0</v>
      </c>
      <c r="H245" s="1984">
        <v>0</v>
      </c>
      <c r="I245" s="1984">
        <f t="shared" ref="I245" si="137">SUM(G245:H245)</f>
        <v>0</v>
      </c>
      <c r="J245" s="1994">
        <f>SUM(G245,D245)</f>
        <v>58</v>
      </c>
      <c r="K245" s="1994">
        <f t="shared" si="136"/>
        <v>33</v>
      </c>
      <c r="L245" s="1994">
        <f t="shared" ref="L245" si="138">SUM(J245:K245)</f>
        <v>91</v>
      </c>
      <c r="M245" s="669"/>
      <c r="N245" s="726" t="s">
        <v>1620</v>
      </c>
      <c r="O245" s="2760"/>
    </row>
    <row r="246" spans="1:15" ht="19.5" customHeight="1">
      <c r="A246" s="2825" t="s">
        <v>219</v>
      </c>
      <c r="B246" s="2825"/>
      <c r="C246" s="2825"/>
      <c r="D246" s="1984">
        <f>SUM(D244:D245)</f>
        <v>94</v>
      </c>
      <c r="E246" s="1984">
        <f t="shared" ref="E246:L246" si="139">SUM(E244:E245)</f>
        <v>52</v>
      </c>
      <c r="F246" s="1984">
        <f t="shared" si="139"/>
        <v>146</v>
      </c>
      <c r="G246" s="1984">
        <f t="shared" si="139"/>
        <v>0</v>
      </c>
      <c r="H246" s="1984">
        <f t="shared" si="139"/>
        <v>0</v>
      </c>
      <c r="I246" s="1984">
        <f t="shared" si="139"/>
        <v>0</v>
      </c>
      <c r="J246" s="1984">
        <f t="shared" si="139"/>
        <v>94</v>
      </c>
      <c r="K246" s="1984">
        <f t="shared" si="139"/>
        <v>52</v>
      </c>
      <c r="L246" s="1984">
        <f t="shared" si="139"/>
        <v>146</v>
      </c>
      <c r="M246" s="2719" t="s">
        <v>2342</v>
      </c>
      <c r="N246" s="2719"/>
      <c r="O246" s="2719"/>
    </row>
    <row r="247" spans="1:15" ht="26.25" customHeight="1">
      <c r="A247" s="3591" t="s">
        <v>1538</v>
      </c>
      <c r="B247" s="426" t="s">
        <v>68</v>
      </c>
      <c r="C247" s="426"/>
      <c r="D247" s="426">
        <v>99</v>
      </c>
      <c r="E247" s="426">
        <v>18</v>
      </c>
      <c r="F247" s="426">
        <v>117</v>
      </c>
      <c r="G247" s="426">
        <v>0</v>
      </c>
      <c r="H247" s="426">
        <v>0</v>
      </c>
      <c r="I247" s="426">
        <f>SUM(G247:H247)</f>
        <v>0</v>
      </c>
      <c r="J247" s="551">
        <f>SUM(G247,D247)</f>
        <v>99</v>
      </c>
      <c r="K247" s="551">
        <f t="shared" ref="K247:K266" si="140">SUM(H247,E247)</f>
        <v>18</v>
      </c>
      <c r="L247" s="551">
        <f>SUM(J247:K247)</f>
        <v>117</v>
      </c>
      <c r="M247" s="700"/>
      <c r="N247" s="376" t="s">
        <v>496</v>
      </c>
      <c r="O247" s="2760" t="s">
        <v>1539</v>
      </c>
    </row>
    <row r="248" spans="1:15" ht="24.75" customHeight="1">
      <c r="A248" s="3593"/>
      <c r="B248" s="413" t="s">
        <v>1078</v>
      </c>
      <c r="C248" s="413"/>
      <c r="D248" s="413">
        <v>40</v>
      </c>
      <c r="E248" s="413">
        <v>39</v>
      </c>
      <c r="F248" s="413">
        <v>79</v>
      </c>
      <c r="G248" s="413">
        <v>0</v>
      </c>
      <c r="H248" s="413">
        <v>0</v>
      </c>
      <c r="I248" s="413">
        <f t="shared" ref="I248:I266" si="141">SUM(G248:H248)</f>
        <v>0</v>
      </c>
      <c r="J248" s="465">
        <f>SUM(G248,D248)</f>
        <v>40</v>
      </c>
      <c r="K248" s="465">
        <f t="shared" si="140"/>
        <v>39</v>
      </c>
      <c r="L248" s="465">
        <f t="shared" ref="L248:L266" si="142">SUM(J248:K248)</f>
        <v>79</v>
      </c>
      <c r="M248" s="669"/>
      <c r="N248" s="726" t="s">
        <v>1620</v>
      </c>
      <c r="O248" s="2760"/>
    </row>
    <row r="249" spans="1:15" ht="18" customHeight="1">
      <c r="A249" s="2825" t="s">
        <v>219</v>
      </c>
      <c r="B249" s="2825"/>
      <c r="C249" s="2825"/>
      <c r="D249" s="413">
        <f>SUM(D247:D248)</f>
        <v>139</v>
      </c>
      <c r="E249" s="413">
        <f t="shared" ref="E249:H249" si="143">SUM(E247:E248)</f>
        <v>57</v>
      </c>
      <c r="F249" s="413">
        <f t="shared" ref="F249:F264" si="144">SUM(D249:E249)</f>
        <v>196</v>
      </c>
      <c r="G249" s="413">
        <f t="shared" si="143"/>
        <v>0</v>
      </c>
      <c r="H249" s="413">
        <f t="shared" si="143"/>
        <v>0</v>
      </c>
      <c r="I249" s="413">
        <f t="shared" si="141"/>
        <v>0</v>
      </c>
      <c r="J249" s="465">
        <f t="shared" ref="J249:J253" si="145">SUM(G249,D249)</f>
        <v>139</v>
      </c>
      <c r="K249" s="465">
        <f t="shared" si="140"/>
        <v>57</v>
      </c>
      <c r="L249" s="465">
        <f t="shared" si="142"/>
        <v>196</v>
      </c>
      <c r="M249" s="2719" t="s">
        <v>2342</v>
      </c>
      <c r="N249" s="2719"/>
      <c r="O249" s="2719"/>
    </row>
    <row r="250" spans="1:15" ht="28.5" customHeight="1">
      <c r="A250" s="3587" t="s">
        <v>1521</v>
      </c>
      <c r="B250" s="413" t="s">
        <v>87</v>
      </c>
      <c r="C250" s="413"/>
      <c r="D250" s="413">
        <v>41</v>
      </c>
      <c r="E250" s="413">
        <v>19</v>
      </c>
      <c r="F250" s="413">
        <v>60</v>
      </c>
      <c r="G250" s="413">
        <v>0</v>
      </c>
      <c r="H250" s="413">
        <v>0</v>
      </c>
      <c r="I250" s="413">
        <f t="shared" si="141"/>
        <v>0</v>
      </c>
      <c r="J250" s="465">
        <f t="shared" si="145"/>
        <v>41</v>
      </c>
      <c r="K250" s="465">
        <f t="shared" si="140"/>
        <v>19</v>
      </c>
      <c r="L250" s="465">
        <f t="shared" si="142"/>
        <v>60</v>
      </c>
      <c r="M250" s="692"/>
      <c r="N250" s="1982" t="s">
        <v>676</v>
      </c>
      <c r="O250" s="2790" t="s">
        <v>1522</v>
      </c>
    </row>
    <row r="251" spans="1:15" ht="21" customHeight="1">
      <c r="A251" s="3588"/>
      <c r="B251" s="426" t="s">
        <v>68</v>
      </c>
      <c r="C251" s="426"/>
      <c r="D251" s="426">
        <v>51</v>
      </c>
      <c r="E251" s="426">
        <v>17</v>
      </c>
      <c r="F251" s="413">
        <v>68</v>
      </c>
      <c r="G251" s="413">
        <v>0</v>
      </c>
      <c r="H251" s="413">
        <v>0</v>
      </c>
      <c r="I251" s="413">
        <f t="shared" si="141"/>
        <v>0</v>
      </c>
      <c r="J251" s="465">
        <f t="shared" si="145"/>
        <v>51</v>
      </c>
      <c r="K251" s="465">
        <f t="shared" si="140"/>
        <v>17</v>
      </c>
      <c r="L251" s="465">
        <f t="shared" si="142"/>
        <v>68</v>
      </c>
      <c r="M251" s="700"/>
      <c r="N251" s="929" t="s">
        <v>496</v>
      </c>
      <c r="O251" s="2760"/>
    </row>
    <row r="252" spans="1:15" ht="18.75" customHeight="1">
      <c r="A252" s="3588"/>
      <c r="B252" s="413" t="s">
        <v>386</v>
      </c>
      <c r="C252" s="413"/>
      <c r="D252" s="413">
        <v>6</v>
      </c>
      <c r="E252" s="413">
        <v>7</v>
      </c>
      <c r="F252" s="413">
        <v>13</v>
      </c>
      <c r="G252" s="413">
        <v>0</v>
      </c>
      <c r="H252" s="413">
        <v>0</v>
      </c>
      <c r="I252" s="413">
        <f t="shared" si="141"/>
        <v>0</v>
      </c>
      <c r="J252" s="465">
        <f t="shared" si="145"/>
        <v>6</v>
      </c>
      <c r="K252" s="465">
        <f t="shared" si="140"/>
        <v>7</v>
      </c>
      <c r="L252" s="465">
        <f t="shared" si="142"/>
        <v>13</v>
      </c>
      <c r="M252" s="669"/>
      <c r="N252" s="1981" t="s">
        <v>698</v>
      </c>
      <c r="O252" s="2760"/>
    </row>
    <row r="253" spans="1:15" ht="19.5" customHeight="1">
      <c r="A253" s="3588"/>
      <c r="B253" s="2786" t="s">
        <v>1589</v>
      </c>
      <c r="C253" s="2786"/>
      <c r="D253" s="413">
        <v>68</v>
      </c>
      <c r="E253" s="413">
        <v>4</v>
      </c>
      <c r="F253" s="413">
        <v>72</v>
      </c>
      <c r="G253" s="413">
        <v>0</v>
      </c>
      <c r="H253" s="413">
        <v>0</v>
      </c>
      <c r="I253" s="413">
        <f t="shared" si="141"/>
        <v>0</v>
      </c>
      <c r="J253" s="465">
        <f t="shared" si="145"/>
        <v>68</v>
      </c>
      <c r="K253" s="465">
        <f t="shared" si="140"/>
        <v>4</v>
      </c>
      <c r="L253" s="465">
        <f t="shared" si="142"/>
        <v>72</v>
      </c>
      <c r="M253" s="1984"/>
      <c r="N253" s="1999" t="s">
        <v>1580</v>
      </c>
      <c r="O253" s="2760"/>
    </row>
    <row r="254" spans="1:15" ht="26.25" customHeight="1">
      <c r="A254" s="3589"/>
      <c r="B254" s="2188" t="s">
        <v>1932</v>
      </c>
      <c r="C254" s="2188"/>
      <c r="D254" s="2198">
        <v>8</v>
      </c>
      <c r="E254" s="2198">
        <v>11</v>
      </c>
      <c r="F254" s="2198">
        <v>19</v>
      </c>
      <c r="G254" s="2198">
        <v>0</v>
      </c>
      <c r="H254" s="2198">
        <v>0</v>
      </c>
      <c r="I254" s="2198">
        <f t="shared" ref="I254" si="146">SUM(G254:H254)</f>
        <v>0</v>
      </c>
      <c r="J254" s="2190">
        <f t="shared" ref="J254" si="147">SUM(G254,D254)</f>
        <v>8</v>
      </c>
      <c r="K254" s="2190">
        <f t="shared" ref="K254" si="148">SUM(H254,E254)</f>
        <v>11</v>
      </c>
      <c r="L254" s="2190">
        <f t="shared" ref="L254" si="149">SUM(J254:K254)</f>
        <v>19</v>
      </c>
      <c r="M254" s="2198"/>
      <c r="N254" s="389" t="s">
        <v>1545</v>
      </c>
      <c r="O254" s="2761"/>
    </row>
    <row r="255" spans="1:15" ht="26.25" customHeight="1" thickBot="1">
      <c r="A255" s="3135" t="s">
        <v>219</v>
      </c>
      <c r="B255" s="3135"/>
      <c r="C255" s="3135"/>
      <c r="D255" s="1466">
        <f>SUM(D250:D254)</f>
        <v>174</v>
      </c>
      <c r="E255" s="1466">
        <f t="shared" ref="E255:L255" si="150">SUM(E250:E254)</f>
        <v>58</v>
      </c>
      <c r="F255" s="1466">
        <f t="shared" si="150"/>
        <v>232</v>
      </c>
      <c r="G255" s="1466">
        <f t="shared" si="150"/>
        <v>0</v>
      </c>
      <c r="H255" s="1466">
        <f t="shared" si="150"/>
        <v>0</v>
      </c>
      <c r="I255" s="1466">
        <f t="shared" si="150"/>
        <v>0</v>
      </c>
      <c r="J255" s="1466">
        <f t="shared" si="150"/>
        <v>174</v>
      </c>
      <c r="K255" s="1466">
        <f t="shared" si="150"/>
        <v>58</v>
      </c>
      <c r="L255" s="1466">
        <f t="shared" si="150"/>
        <v>232</v>
      </c>
      <c r="M255" s="2713" t="s">
        <v>2342</v>
      </c>
      <c r="N255" s="2713"/>
      <c r="O255" s="2713"/>
    </row>
    <row r="256" spans="1:15" ht="16.5" customHeight="1" thickTop="1">
      <c r="A256" s="2191"/>
      <c r="B256" s="2191"/>
      <c r="C256" s="2191"/>
      <c r="D256" s="2217"/>
      <c r="E256" s="2217"/>
      <c r="F256" s="2217"/>
      <c r="G256" s="2217"/>
      <c r="H256" s="2217"/>
      <c r="I256" s="2217"/>
      <c r="J256" s="2217"/>
      <c r="K256" s="2217"/>
      <c r="L256" s="2217"/>
      <c r="M256" s="2180"/>
      <c r="N256" s="2180"/>
      <c r="O256" s="2180"/>
    </row>
    <row r="257" spans="1:15" thickBot="1">
      <c r="A257" s="2267" t="s">
        <v>2316</v>
      </c>
      <c r="B257" s="2271"/>
      <c r="C257" s="2271"/>
      <c r="D257" s="2271"/>
      <c r="E257" s="2271"/>
      <c r="F257" s="2271"/>
      <c r="G257" s="2271"/>
      <c r="H257" s="2271"/>
      <c r="I257" s="2271"/>
      <c r="J257" s="2271"/>
      <c r="K257" s="2271"/>
      <c r="L257" s="2271"/>
      <c r="O257" s="476" t="s">
        <v>2315</v>
      </c>
    </row>
    <row r="258" spans="1:15" thickTop="1">
      <c r="A258" s="2695" t="s">
        <v>53</v>
      </c>
      <c r="B258" s="2695" t="s">
        <v>54</v>
      </c>
      <c r="C258" s="2695" t="s">
        <v>55</v>
      </c>
      <c r="D258" s="2695" t="s">
        <v>45</v>
      </c>
      <c r="E258" s="2695"/>
      <c r="F258" s="2695"/>
      <c r="G258" s="2695" t="s">
        <v>46</v>
      </c>
      <c r="H258" s="2695"/>
      <c r="I258" s="2695"/>
      <c r="J258" s="2152" t="s">
        <v>47</v>
      </c>
      <c r="K258" s="2152"/>
      <c r="L258" s="2152"/>
      <c r="M258" s="3359" t="s">
        <v>503</v>
      </c>
      <c r="N258" s="3359" t="s">
        <v>509</v>
      </c>
      <c r="O258" s="3359" t="s">
        <v>502</v>
      </c>
    </row>
    <row r="259" spans="1:15" ht="18.75" customHeight="1">
      <c r="A259" s="2690"/>
      <c r="B259" s="2690" t="s">
        <v>54</v>
      </c>
      <c r="C259" s="2690"/>
      <c r="D259" s="2690" t="s">
        <v>1673</v>
      </c>
      <c r="E259" s="2690"/>
      <c r="F259" s="2690"/>
      <c r="G259" s="2690" t="s">
        <v>463</v>
      </c>
      <c r="H259" s="2690"/>
      <c r="I259" s="2690"/>
      <c r="J259" s="2690" t="s">
        <v>464</v>
      </c>
      <c r="K259" s="2690"/>
      <c r="L259" s="2690"/>
      <c r="M259" s="3343"/>
      <c r="N259" s="3343"/>
      <c r="O259" s="3343"/>
    </row>
    <row r="260" spans="1:15" ht="18">
      <c r="A260" s="2690"/>
      <c r="B260" s="2690"/>
      <c r="C260" s="2690"/>
      <c r="D260" s="2204" t="s">
        <v>931</v>
      </c>
      <c r="E260" s="2204" t="s">
        <v>1126</v>
      </c>
      <c r="F260" s="2204" t="s">
        <v>954</v>
      </c>
      <c r="G260" s="2204" t="s">
        <v>931</v>
      </c>
      <c r="H260" s="2204" t="s">
        <v>1126</v>
      </c>
      <c r="I260" s="2204" t="s">
        <v>954</v>
      </c>
      <c r="J260" s="2204" t="s">
        <v>931</v>
      </c>
      <c r="K260" s="2204" t="s">
        <v>1126</v>
      </c>
      <c r="L260" s="2204" t="s">
        <v>954</v>
      </c>
      <c r="M260" s="3343"/>
      <c r="N260" s="3343"/>
      <c r="O260" s="3343"/>
    </row>
    <row r="261" spans="1:15" thickBot="1">
      <c r="A261" s="2707"/>
      <c r="B261" s="2707"/>
      <c r="C261" s="2707"/>
      <c r="D261" s="415" t="s">
        <v>934</v>
      </c>
      <c r="E261" s="415" t="s">
        <v>935</v>
      </c>
      <c r="F261" s="415" t="s">
        <v>936</v>
      </c>
      <c r="G261" s="415" t="s">
        <v>934</v>
      </c>
      <c r="H261" s="415" t="s">
        <v>935</v>
      </c>
      <c r="I261" s="415" t="s">
        <v>936</v>
      </c>
      <c r="J261" s="415" t="s">
        <v>934</v>
      </c>
      <c r="K261" s="415" t="s">
        <v>935</v>
      </c>
      <c r="L261" s="415" t="s">
        <v>936</v>
      </c>
      <c r="M261" s="3360"/>
      <c r="N261" s="3360"/>
      <c r="O261" s="3360"/>
    </row>
    <row r="262" spans="1:15" ht="26.25" customHeight="1">
      <c r="A262" s="3588" t="s">
        <v>1523</v>
      </c>
      <c r="B262" s="551" t="s">
        <v>1616</v>
      </c>
      <c r="C262" s="426"/>
      <c r="D262" s="426">
        <v>5</v>
      </c>
      <c r="E262" s="426">
        <v>4</v>
      </c>
      <c r="F262" s="426">
        <v>9</v>
      </c>
      <c r="G262" s="2425">
        <v>0</v>
      </c>
      <c r="H262" s="2425">
        <v>0</v>
      </c>
      <c r="I262" s="426">
        <v>0</v>
      </c>
      <c r="J262" s="426">
        <f>SUM(G262,D262)</f>
        <v>5</v>
      </c>
      <c r="K262" s="426">
        <f>SUM(H262,E262)</f>
        <v>4</v>
      </c>
      <c r="L262" s="426">
        <f t="shared" si="142"/>
        <v>9</v>
      </c>
      <c r="M262" s="2162"/>
      <c r="N262" s="1269" t="s">
        <v>1746</v>
      </c>
      <c r="O262" s="2760" t="s">
        <v>1524</v>
      </c>
    </row>
    <row r="263" spans="1:15" ht="26.25" customHeight="1">
      <c r="A263" s="3588"/>
      <c r="B263" s="1995" t="s">
        <v>1617</v>
      </c>
      <c r="C263" s="1998"/>
      <c r="D263" s="1998">
        <v>15</v>
      </c>
      <c r="E263" s="1998">
        <v>5</v>
      </c>
      <c r="F263" s="1998">
        <v>20</v>
      </c>
      <c r="G263" s="2425">
        <v>0</v>
      </c>
      <c r="H263" s="2425">
        <v>0</v>
      </c>
      <c r="I263" s="1998">
        <v>0</v>
      </c>
      <c r="J263" s="2198">
        <f>SUM(G263,D263)</f>
        <v>15</v>
      </c>
      <c r="K263" s="2198">
        <f>SUM(H263,E263)</f>
        <v>5</v>
      </c>
      <c r="L263" s="2198">
        <f t="shared" si="142"/>
        <v>20</v>
      </c>
      <c r="M263" s="685"/>
      <c r="N263" s="1198" t="s">
        <v>1747</v>
      </c>
      <c r="O263" s="2760"/>
    </row>
    <row r="264" spans="1:15" ht="26.25" customHeight="1">
      <c r="A264" s="2825" t="s">
        <v>219</v>
      </c>
      <c r="B264" s="2825"/>
      <c r="C264" s="2825"/>
      <c r="D264" s="2156">
        <f>SUM(D262:D263)</f>
        <v>20</v>
      </c>
      <c r="E264" s="2156">
        <f>SUM(E262:E263)</f>
        <v>9</v>
      </c>
      <c r="F264" s="2156">
        <f t="shared" si="144"/>
        <v>29</v>
      </c>
      <c r="G264" s="2425">
        <v>0</v>
      </c>
      <c r="H264" s="2425">
        <v>0</v>
      </c>
      <c r="I264" s="2156">
        <v>0</v>
      </c>
      <c r="J264" s="2156">
        <f>SUM(J262:J263)</f>
        <v>20</v>
      </c>
      <c r="K264" s="2156">
        <f>SUM(K262:K263)</f>
        <v>9</v>
      </c>
      <c r="L264" s="2156">
        <f t="shared" si="142"/>
        <v>29</v>
      </c>
      <c r="M264" s="2719" t="s">
        <v>2342</v>
      </c>
      <c r="N264" s="2719"/>
      <c r="O264" s="2719"/>
    </row>
    <row r="265" spans="1:15" ht="24" customHeight="1">
      <c r="A265" s="3587" t="s">
        <v>1527</v>
      </c>
      <c r="B265" s="3627" t="s">
        <v>1589</v>
      </c>
      <c r="C265" s="3627"/>
      <c r="D265" s="426">
        <v>20</v>
      </c>
      <c r="E265" s="426">
        <v>1</v>
      </c>
      <c r="F265" s="426">
        <v>21</v>
      </c>
      <c r="G265" s="426">
        <v>0</v>
      </c>
      <c r="H265" s="426">
        <v>0</v>
      </c>
      <c r="I265" s="426">
        <f t="shared" si="141"/>
        <v>0</v>
      </c>
      <c r="J265" s="426">
        <f>SUM(G265,D265)</f>
        <v>20</v>
      </c>
      <c r="K265" s="426">
        <f t="shared" si="140"/>
        <v>1</v>
      </c>
      <c r="L265" s="426">
        <f t="shared" si="142"/>
        <v>21</v>
      </c>
      <c r="M265" s="426"/>
      <c r="N265" s="2208" t="s">
        <v>1580</v>
      </c>
      <c r="O265" s="3028" t="s">
        <v>1528</v>
      </c>
    </row>
    <row r="266" spans="1:15" ht="27.75" customHeight="1">
      <c r="A266" s="3588"/>
      <c r="B266" s="2450" t="s">
        <v>87</v>
      </c>
      <c r="C266" s="413"/>
      <c r="D266" s="426">
        <v>28</v>
      </c>
      <c r="E266" s="426">
        <v>18</v>
      </c>
      <c r="F266" s="426">
        <v>46</v>
      </c>
      <c r="G266" s="426">
        <v>0</v>
      </c>
      <c r="H266" s="426">
        <v>0</v>
      </c>
      <c r="I266" s="426">
        <f t="shared" si="141"/>
        <v>0</v>
      </c>
      <c r="J266" s="426">
        <f>SUM(G266,D266)</f>
        <v>28</v>
      </c>
      <c r="K266" s="426">
        <f t="shared" si="140"/>
        <v>18</v>
      </c>
      <c r="L266" s="426">
        <f t="shared" si="142"/>
        <v>46</v>
      </c>
      <c r="M266" s="692"/>
      <c r="N266" s="2416" t="s">
        <v>676</v>
      </c>
      <c r="O266" s="3157"/>
    </row>
    <row r="267" spans="1:15" ht="34.5" customHeight="1">
      <c r="A267" s="3589"/>
      <c r="B267" s="1984" t="s">
        <v>1932</v>
      </c>
      <c r="C267" s="1984"/>
      <c r="D267" s="426">
        <v>1</v>
      </c>
      <c r="E267" s="426">
        <v>3</v>
      </c>
      <c r="F267" s="426">
        <v>4</v>
      </c>
      <c r="G267" s="426">
        <v>0</v>
      </c>
      <c r="H267" s="426">
        <v>0</v>
      </c>
      <c r="I267" s="426">
        <v>0</v>
      </c>
      <c r="J267" s="426">
        <f>SUM(G267,D267)</f>
        <v>1</v>
      </c>
      <c r="K267" s="426">
        <f t="shared" ref="K267" si="151">SUM(H267,E267)</f>
        <v>3</v>
      </c>
      <c r="L267" s="426">
        <f t="shared" ref="L267" si="152">SUM(J267:K267)</f>
        <v>4</v>
      </c>
      <c r="M267" s="692"/>
      <c r="N267" s="1982" t="s">
        <v>1545</v>
      </c>
      <c r="O267" s="3029"/>
    </row>
    <row r="268" spans="1:15" ht="26.25" customHeight="1">
      <c r="A268" s="2825" t="s">
        <v>219</v>
      </c>
      <c r="B268" s="2825"/>
      <c r="C268" s="2825"/>
      <c r="D268" s="426">
        <f>SUM(D265:D267)</f>
        <v>49</v>
      </c>
      <c r="E268" s="426">
        <f t="shared" ref="E268:L268" si="153">SUM(E265:E267)</f>
        <v>22</v>
      </c>
      <c r="F268" s="426">
        <f t="shared" si="153"/>
        <v>71</v>
      </c>
      <c r="G268" s="426">
        <f t="shared" si="153"/>
        <v>0</v>
      </c>
      <c r="H268" s="426">
        <f t="shared" si="153"/>
        <v>0</v>
      </c>
      <c r="I268" s="426">
        <f t="shared" si="153"/>
        <v>0</v>
      </c>
      <c r="J268" s="426">
        <f t="shared" si="153"/>
        <v>49</v>
      </c>
      <c r="K268" s="426">
        <f t="shared" si="153"/>
        <v>22</v>
      </c>
      <c r="L268" s="426">
        <f t="shared" si="153"/>
        <v>71</v>
      </c>
      <c r="M268" s="2719" t="s">
        <v>2342</v>
      </c>
      <c r="N268" s="2719"/>
      <c r="O268" s="2719"/>
    </row>
    <row r="269" spans="1:15" ht="33" customHeight="1">
      <c r="A269" s="3590" t="s">
        <v>2060</v>
      </c>
      <c r="B269" s="551" t="s">
        <v>1308</v>
      </c>
      <c r="C269" s="426"/>
      <c r="D269" s="426">
        <v>13</v>
      </c>
      <c r="E269" s="426">
        <v>7</v>
      </c>
      <c r="F269" s="426">
        <v>20</v>
      </c>
      <c r="G269" s="426">
        <v>0</v>
      </c>
      <c r="H269" s="426">
        <v>0</v>
      </c>
      <c r="I269" s="426">
        <v>0</v>
      </c>
      <c r="J269" s="426">
        <f t="shared" ref="J269:K271" si="154">SUM(G269,D269)</f>
        <v>13</v>
      </c>
      <c r="K269" s="426">
        <f t="shared" si="154"/>
        <v>7</v>
      </c>
      <c r="L269" s="426">
        <f t="shared" ref="L269:L271" si="155">SUM(J269:K269)</f>
        <v>20</v>
      </c>
      <c r="M269" s="703"/>
      <c r="N269" s="2220" t="s">
        <v>1175</v>
      </c>
      <c r="O269" s="2790" t="s">
        <v>2333</v>
      </c>
    </row>
    <row r="270" spans="1:15" ht="28.5" customHeight="1">
      <c r="A270" s="3591"/>
      <c r="B270" s="551" t="s">
        <v>1932</v>
      </c>
      <c r="C270" s="426"/>
      <c r="D270" s="426">
        <v>0</v>
      </c>
      <c r="E270" s="426">
        <v>3</v>
      </c>
      <c r="F270" s="1984">
        <v>3</v>
      </c>
      <c r="G270" s="1984">
        <v>0</v>
      </c>
      <c r="H270" s="1984">
        <v>0</v>
      </c>
      <c r="I270" s="1984">
        <v>0</v>
      </c>
      <c r="J270" s="1984">
        <f t="shared" si="154"/>
        <v>0</v>
      </c>
      <c r="K270" s="1984">
        <f t="shared" si="154"/>
        <v>3</v>
      </c>
      <c r="L270" s="1984">
        <f t="shared" si="155"/>
        <v>3</v>
      </c>
      <c r="M270" s="700"/>
      <c r="N270" s="1982" t="s">
        <v>1545</v>
      </c>
      <c r="O270" s="2760"/>
    </row>
    <row r="271" spans="1:15" ht="19.5" customHeight="1">
      <c r="A271" s="3593"/>
      <c r="B271" s="83" t="s">
        <v>67</v>
      </c>
      <c r="C271" s="1984"/>
      <c r="D271" s="1984">
        <v>7</v>
      </c>
      <c r="E271" s="1984">
        <v>8</v>
      </c>
      <c r="F271" s="1984">
        <v>15</v>
      </c>
      <c r="G271" s="1984">
        <v>0</v>
      </c>
      <c r="H271" s="1984">
        <v>0</v>
      </c>
      <c r="I271" s="1984">
        <v>0</v>
      </c>
      <c r="J271" s="1984">
        <f t="shared" si="154"/>
        <v>7</v>
      </c>
      <c r="K271" s="1984">
        <f t="shared" si="154"/>
        <v>8</v>
      </c>
      <c r="L271" s="1984">
        <f t="shared" si="155"/>
        <v>15</v>
      </c>
      <c r="M271" s="1984"/>
      <c r="N271" s="2458" t="s">
        <v>494</v>
      </c>
      <c r="O271" s="2761"/>
    </row>
    <row r="272" spans="1:15" ht="24" customHeight="1">
      <c r="A272" s="2825" t="s">
        <v>219</v>
      </c>
      <c r="B272" s="2825"/>
      <c r="C272" s="2825"/>
      <c r="D272" s="1984">
        <f t="shared" ref="D272:L272" si="156">SUM(D269:D271)</f>
        <v>20</v>
      </c>
      <c r="E272" s="1984">
        <f t="shared" si="156"/>
        <v>18</v>
      </c>
      <c r="F272" s="1984">
        <f t="shared" si="156"/>
        <v>38</v>
      </c>
      <c r="G272" s="1984">
        <f t="shared" si="156"/>
        <v>0</v>
      </c>
      <c r="H272" s="1984">
        <f t="shared" si="156"/>
        <v>0</v>
      </c>
      <c r="I272" s="1984">
        <f t="shared" si="156"/>
        <v>0</v>
      </c>
      <c r="J272" s="1984">
        <f t="shared" si="156"/>
        <v>20</v>
      </c>
      <c r="K272" s="1984">
        <f t="shared" si="156"/>
        <v>18</v>
      </c>
      <c r="L272" s="1984">
        <f t="shared" si="156"/>
        <v>38</v>
      </c>
      <c r="M272" s="2719" t="s">
        <v>2342</v>
      </c>
      <c r="N272" s="2719"/>
      <c r="O272" s="2719"/>
    </row>
    <row r="273" spans="1:15" ht="24" customHeight="1">
      <c r="A273" s="3590" t="s">
        <v>2070</v>
      </c>
      <c r="B273" s="551" t="s">
        <v>1928</v>
      </c>
      <c r="C273" s="426"/>
      <c r="D273" s="426">
        <v>14</v>
      </c>
      <c r="E273" s="426">
        <v>0</v>
      </c>
      <c r="F273" s="1984">
        <v>14</v>
      </c>
      <c r="G273" s="1984">
        <v>0</v>
      </c>
      <c r="H273" s="1984">
        <v>0</v>
      </c>
      <c r="I273" s="1984">
        <v>0</v>
      </c>
      <c r="J273" s="1984">
        <f t="shared" ref="J273:J279" si="157">SUM(D273,G273)</f>
        <v>14</v>
      </c>
      <c r="K273" s="1984">
        <f t="shared" ref="K273:L279" si="158">SUM(E273,H273)</f>
        <v>0</v>
      </c>
      <c r="L273" s="1984">
        <f t="shared" si="158"/>
        <v>14</v>
      </c>
      <c r="M273" s="700"/>
      <c r="N273" s="929" t="s">
        <v>1550</v>
      </c>
      <c r="O273" s="2790" t="s">
        <v>2334</v>
      </c>
    </row>
    <row r="274" spans="1:15" ht="24" customHeight="1">
      <c r="A274" s="3591"/>
      <c r="B274" s="83" t="s">
        <v>2062</v>
      </c>
      <c r="C274" s="1984"/>
      <c r="D274" s="1984">
        <v>29</v>
      </c>
      <c r="E274" s="1984">
        <v>5</v>
      </c>
      <c r="F274" s="1984">
        <v>34</v>
      </c>
      <c r="G274" s="1984">
        <v>0</v>
      </c>
      <c r="H274" s="1984">
        <v>0</v>
      </c>
      <c r="I274" s="1984">
        <v>0</v>
      </c>
      <c r="J274" s="1984">
        <f t="shared" si="157"/>
        <v>29</v>
      </c>
      <c r="K274" s="1984">
        <f t="shared" si="158"/>
        <v>5</v>
      </c>
      <c r="L274" s="1984">
        <f t="shared" si="158"/>
        <v>34</v>
      </c>
      <c r="M274" s="1984"/>
      <c r="N274" s="1999" t="s">
        <v>1580</v>
      </c>
      <c r="O274" s="2760"/>
    </row>
    <row r="275" spans="1:15" ht="24" customHeight="1">
      <c r="A275" s="3591"/>
      <c r="B275" s="1995" t="s">
        <v>2003</v>
      </c>
      <c r="C275" s="1998"/>
      <c r="D275" s="1998">
        <v>83</v>
      </c>
      <c r="E275" s="1998">
        <v>22</v>
      </c>
      <c r="F275" s="1984">
        <v>105</v>
      </c>
      <c r="G275" s="1984">
        <v>0</v>
      </c>
      <c r="H275" s="1984">
        <v>0</v>
      </c>
      <c r="I275" s="1984">
        <v>0</v>
      </c>
      <c r="J275" s="1984">
        <f t="shared" si="157"/>
        <v>83</v>
      </c>
      <c r="K275" s="1984">
        <f t="shared" si="158"/>
        <v>22</v>
      </c>
      <c r="L275" s="1984">
        <f t="shared" si="158"/>
        <v>105</v>
      </c>
      <c r="M275" s="680"/>
      <c r="N275" s="929" t="s">
        <v>698</v>
      </c>
      <c r="O275" s="2760"/>
    </row>
    <row r="276" spans="1:15" ht="24" customHeight="1">
      <c r="A276" s="3591"/>
      <c r="B276" s="1995" t="s">
        <v>68</v>
      </c>
      <c r="C276" s="1998"/>
      <c r="D276" s="1998">
        <v>12</v>
      </c>
      <c r="E276" s="1998">
        <v>1</v>
      </c>
      <c r="F276" s="1998">
        <v>13</v>
      </c>
      <c r="G276" s="1998">
        <v>0</v>
      </c>
      <c r="H276" s="1998">
        <v>0</v>
      </c>
      <c r="I276" s="1998">
        <v>0</v>
      </c>
      <c r="J276" s="1984">
        <f t="shared" si="157"/>
        <v>12</v>
      </c>
      <c r="K276" s="1984">
        <f t="shared" si="158"/>
        <v>1</v>
      </c>
      <c r="L276" s="1984">
        <f t="shared" si="158"/>
        <v>13</v>
      </c>
      <c r="M276" s="1301"/>
      <c r="N276" s="929" t="s">
        <v>496</v>
      </c>
      <c r="O276" s="2760"/>
    </row>
    <row r="277" spans="1:15" ht="20.25" customHeight="1">
      <c r="A277" s="3591"/>
      <c r="B277" s="1995" t="s">
        <v>1871</v>
      </c>
      <c r="C277" s="1998"/>
      <c r="D277" s="1998">
        <v>16</v>
      </c>
      <c r="E277" s="1998">
        <v>3</v>
      </c>
      <c r="F277" s="1998">
        <v>19</v>
      </c>
      <c r="G277" s="1998">
        <v>0</v>
      </c>
      <c r="H277" s="1998">
        <v>0</v>
      </c>
      <c r="I277" s="1998">
        <v>0</v>
      </c>
      <c r="J277" s="1984">
        <f t="shared" si="157"/>
        <v>16</v>
      </c>
      <c r="K277" s="1984">
        <f t="shared" si="158"/>
        <v>3</v>
      </c>
      <c r="L277" s="1984">
        <f t="shared" si="158"/>
        <v>19</v>
      </c>
      <c r="M277" s="1301"/>
      <c r="N277" s="929" t="s">
        <v>532</v>
      </c>
      <c r="O277" s="2760"/>
    </row>
    <row r="278" spans="1:15" ht="27" customHeight="1">
      <c r="A278" s="3591"/>
      <c r="B278" s="1995" t="s">
        <v>235</v>
      </c>
      <c r="C278" s="1998"/>
      <c r="D278" s="1998">
        <v>7</v>
      </c>
      <c r="E278" s="1998">
        <v>4</v>
      </c>
      <c r="F278" s="1998">
        <v>11</v>
      </c>
      <c r="G278" s="1998">
        <v>0</v>
      </c>
      <c r="H278" s="1998">
        <v>0</v>
      </c>
      <c r="I278" s="1998">
        <v>0</v>
      </c>
      <c r="J278" s="1984">
        <f t="shared" ref="J278" si="159">SUM(D278,G278)</f>
        <v>7</v>
      </c>
      <c r="K278" s="1984">
        <f t="shared" ref="K278" si="160">SUM(E278,H278)</f>
        <v>4</v>
      </c>
      <c r="L278" s="1984">
        <f t="shared" ref="L278" si="161">SUM(F278,I278)</f>
        <v>11</v>
      </c>
      <c r="M278" s="1301"/>
      <c r="N278" s="2219" t="s">
        <v>676</v>
      </c>
      <c r="O278" s="2760"/>
    </row>
    <row r="279" spans="1:15" ht="24" customHeight="1">
      <c r="A279" s="3593"/>
      <c r="B279" s="1995" t="s">
        <v>2056</v>
      </c>
      <c r="C279" s="1998"/>
      <c r="D279" s="1998">
        <v>5</v>
      </c>
      <c r="E279" s="1998">
        <v>4</v>
      </c>
      <c r="F279" s="1998">
        <v>9</v>
      </c>
      <c r="G279" s="1998">
        <v>0</v>
      </c>
      <c r="H279" s="1998">
        <v>0</v>
      </c>
      <c r="I279" s="1998">
        <v>0</v>
      </c>
      <c r="J279" s="1998">
        <f t="shared" si="157"/>
        <v>5</v>
      </c>
      <c r="K279" s="1998">
        <f t="shared" si="158"/>
        <v>4</v>
      </c>
      <c r="L279" s="1998">
        <f t="shared" si="158"/>
        <v>9</v>
      </c>
      <c r="M279" s="1301"/>
      <c r="N279" s="874" t="s">
        <v>1176</v>
      </c>
      <c r="O279" s="2761"/>
    </row>
    <row r="280" spans="1:15" ht="24" customHeight="1" thickBot="1">
      <c r="A280" s="3135" t="s">
        <v>219</v>
      </c>
      <c r="B280" s="3135"/>
      <c r="C280" s="3135"/>
      <c r="D280" s="1466">
        <f t="shared" ref="D280:L280" si="162">SUM(D273:D279)</f>
        <v>166</v>
      </c>
      <c r="E280" s="1466">
        <f t="shared" si="162"/>
        <v>39</v>
      </c>
      <c r="F280" s="1466">
        <f t="shared" si="162"/>
        <v>205</v>
      </c>
      <c r="G280" s="1466">
        <f t="shared" si="162"/>
        <v>0</v>
      </c>
      <c r="H280" s="1466">
        <f t="shared" si="162"/>
        <v>0</v>
      </c>
      <c r="I280" s="1466">
        <f t="shared" si="162"/>
        <v>0</v>
      </c>
      <c r="J280" s="1466">
        <f t="shared" si="162"/>
        <v>166</v>
      </c>
      <c r="K280" s="1466">
        <f t="shared" si="162"/>
        <v>39</v>
      </c>
      <c r="L280" s="1466">
        <f t="shared" si="162"/>
        <v>205</v>
      </c>
      <c r="M280" s="2713" t="s">
        <v>2342</v>
      </c>
      <c r="N280" s="2713"/>
      <c r="O280" s="2713"/>
    </row>
    <row r="281" spans="1:15" ht="24" customHeight="1" thickTop="1">
      <c r="A281" s="2166"/>
      <c r="B281" s="2166"/>
      <c r="C281" s="2166"/>
      <c r="D281" s="2211"/>
      <c r="E281" s="2211"/>
      <c r="F281" s="2211"/>
      <c r="G281" s="2211"/>
      <c r="H281" s="2211"/>
      <c r="I281" s="2211"/>
      <c r="J281" s="2211"/>
      <c r="K281" s="2211"/>
      <c r="L281" s="2211"/>
      <c r="M281" s="2155"/>
      <c r="N281" s="2155"/>
      <c r="O281" s="2155"/>
    </row>
    <row r="282" spans="1:15" ht="24" customHeight="1" thickBot="1">
      <c r="A282" s="2267" t="s">
        <v>2316</v>
      </c>
      <c r="B282" s="2271"/>
      <c r="C282" s="2271"/>
      <c r="D282" s="2271"/>
      <c r="E282" s="2271"/>
      <c r="F282" s="2271"/>
      <c r="G282" s="2271"/>
      <c r="H282" s="2271"/>
      <c r="I282" s="2271"/>
      <c r="J282" s="2271"/>
      <c r="K282" s="2271"/>
      <c r="L282" s="2271"/>
      <c r="O282" s="476" t="s">
        <v>2315</v>
      </c>
    </row>
    <row r="283" spans="1:15" ht="24" customHeight="1" thickTop="1">
      <c r="A283" s="2695" t="s">
        <v>53</v>
      </c>
      <c r="B283" s="2695" t="s">
        <v>54</v>
      </c>
      <c r="C283" s="2695" t="s">
        <v>55</v>
      </c>
      <c r="D283" s="2695" t="s">
        <v>45</v>
      </c>
      <c r="E283" s="2695"/>
      <c r="F283" s="2695"/>
      <c r="G283" s="2695" t="s">
        <v>46</v>
      </c>
      <c r="H283" s="2695"/>
      <c r="I283" s="2695"/>
      <c r="J283" s="2152" t="s">
        <v>47</v>
      </c>
      <c r="K283" s="2152"/>
      <c r="L283" s="2152"/>
      <c r="M283" s="3359" t="s">
        <v>503</v>
      </c>
      <c r="N283" s="3359" t="s">
        <v>509</v>
      </c>
      <c r="O283" s="3359" t="s">
        <v>502</v>
      </c>
    </row>
    <row r="284" spans="1:15" ht="24" customHeight="1">
      <c r="A284" s="2690"/>
      <c r="B284" s="2690" t="s">
        <v>54</v>
      </c>
      <c r="C284" s="2690"/>
      <c r="D284" s="2690" t="s">
        <v>1673</v>
      </c>
      <c r="E284" s="2690"/>
      <c r="F284" s="2690"/>
      <c r="G284" s="2690" t="s">
        <v>463</v>
      </c>
      <c r="H284" s="2690"/>
      <c r="I284" s="2690"/>
      <c r="J284" s="2690" t="s">
        <v>464</v>
      </c>
      <c r="K284" s="2690"/>
      <c r="L284" s="2690"/>
      <c r="M284" s="3343"/>
      <c r="N284" s="3343"/>
      <c r="O284" s="3343"/>
    </row>
    <row r="285" spans="1:15" ht="24" customHeight="1">
      <c r="A285" s="2690"/>
      <c r="B285" s="2690"/>
      <c r="C285" s="2690"/>
      <c r="D285" s="2204" t="s">
        <v>931</v>
      </c>
      <c r="E285" s="2204" t="s">
        <v>1126</v>
      </c>
      <c r="F285" s="2204" t="s">
        <v>954</v>
      </c>
      <c r="G285" s="2204" t="s">
        <v>931</v>
      </c>
      <c r="H285" s="2204" t="s">
        <v>1126</v>
      </c>
      <c r="I285" s="2204" t="s">
        <v>954</v>
      </c>
      <c r="J285" s="2204" t="s">
        <v>931</v>
      </c>
      <c r="K285" s="2204" t="s">
        <v>1126</v>
      </c>
      <c r="L285" s="2204" t="s">
        <v>954</v>
      </c>
      <c r="M285" s="3343"/>
      <c r="N285" s="3343"/>
      <c r="O285" s="3343"/>
    </row>
    <row r="286" spans="1:15" ht="24" customHeight="1" thickBot="1">
      <c r="A286" s="2707"/>
      <c r="B286" s="2707"/>
      <c r="C286" s="2707"/>
      <c r="D286" s="415" t="s">
        <v>934</v>
      </c>
      <c r="E286" s="415" t="s">
        <v>935</v>
      </c>
      <c r="F286" s="415" t="s">
        <v>936</v>
      </c>
      <c r="G286" s="415" t="s">
        <v>934</v>
      </c>
      <c r="H286" s="415" t="s">
        <v>935</v>
      </c>
      <c r="I286" s="415" t="s">
        <v>936</v>
      </c>
      <c r="J286" s="415" t="s">
        <v>934</v>
      </c>
      <c r="K286" s="415" t="s">
        <v>935</v>
      </c>
      <c r="L286" s="415" t="s">
        <v>936</v>
      </c>
      <c r="M286" s="3360"/>
      <c r="N286" s="3360"/>
      <c r="O286" s="3360"/>
    </row>
    <row r="287" spans="1:15" ht="33" customHeight="1">
      <c r="A287" s="3592" t="s">
        <v>2050</v>
      </c>
      <c r="B287" s="551" t="s">
        <v>1928</v>
      </c>
      <c r="C287" s="426"/>
      <c r="D287" s="426">
        <v>10</v>
      </c>
      <c r="E287" s="426">
        <v>3</v>
      </c>
      <c r="F287" s="426">
        <v>13</v>
      </c>
      <c r="G287" s="426">
        <v>0</v>
      </c>
      <c r="H287" s="426">
        <v>0</v>
      </c>
      <c r="I287" s="426">
        <v>0</v>
      </c>
      <c r="J287" s="426">
        <f t="shared" ref="J287:K291" si="163">SUM(G287,D287)</f>
        <v>10</v>
      </c>
      <c r="K287" s="426">
        <f t="shared" si="163"/>
        <v>3</v>
      </c>
      <c r="L287" s="426">
        <f t="shared" ref="L287:L291" si="164">SUM(J287:K287)</f>
        <v>13</v>
      </c>
      <c r="M287" s="703"/>
      <c r="N287" s="2016" t="s">
        <v>1550</v>
      </c>
      <c r="O287" s="2759" t="s">
        <v>2335</v>
      </c>
    </row>
    <row r="288" spans="1:15" ht="22.5" customHeight="1">
      <c r="A288" s="3591"/>
      <c r="B288" s="551" t="s">
        <v>1862</v>
      </c>
      <c r="C288" s="426"/>
      <c r="D288" s="426">
        <v>0</v>
      </c>
      <c r="E288" s="426">
        <v>2</v>
      </c>
      <c r="F288" s="1984">
        <v>2</v>
      </c>
      <c r="G288" s="1984">
        <v>0</v>
      </c>
      <c r="H288" s="1984">
        <v>0</v>
      </c>
      <c r="I288" s="1984">
        <v>0</v>
      </c>
      <c r="J288" s="1984">
        <f t="shared" si="163"/>
        <v>0</v>
      </c>
      <c r="K288" s="1984">
        <f t="shared" si="163"/>
        <v>2</v>
      </c>
      <c r="L288" s="1984">
        <f t="shared" si="164"/>
        <v>2</v>
      </c>
      <c r="M288" s="700"/>
      <c r="N288" s="1999" t="s">
        <v>1580</v>
      </c>
      <c r="O288" s="2760"/>
    </row>
    <row r="289" spans="1:15" ht="35.25" customHeight="1">
      <c r="A289" s="3591"/>
      <c r="B289" s="1995" t="s">
        <v>1931</v>
      </c>
      <c r="C289" s="1998"/>
      <c r="D289" s="1998">
        <v>0</v>
      </c>
      <c r="E289" s="1998">
        <v>1</v>
      </c>
      <c r="F289" s="1984">
        <v>1</v>
      </c>
      <c r="G289" s="1984">
        <v>0</v>
      </c>
      <c r="H289" s="1984">
        <v>0</v>
      </c>
      <c r="I289" s="1984">
        <v>0</v>
      </c>
      <c r="J289" s="1984">
        <f t="shared" si="163"/>
        <v>0</v>
      </c>
      <c r="K289" s="1984">
        <f t="shared" si="163"/>
        <v>1</v>
      </c>
      <c r="L289" s="1984">
        <f t="shared" si="164"/>
        <v>1</v>
      </c>
      <c r="M289" s="680"/>
      <c r="N289" s="323" t="s">
        <v>519</v>
      </c>
      <c r="O289" s="2760"/>
    </row>
    <row r="290" spans="1:15" ht="23.25" customHeight="1">
      <c r="A290" s="3591"/>
      <c r="B290" s="1995" t="s">
        <v>68</v>
      </c>
      <c r="C290" s="1998"/>
      <c r="D290" s="1998">
        <v>15</v>
      </c>
      <c r="E290" s="1998">
        <v>25</v>
      </c>
      <c r="F290" s="1998">
        <v>40</v>
      </c>
      <c r="G290" s="1998">
        <v>0</v>
      </c>
      <c r="H290" s="1998">
        <v>0</v>
      </c>
      <c r="I290" s="1998">
        <v>0</v>
      </c>
      <c r="J290" s="1998">
        <f t="shared" si="163"/>
        <v>15</v>
      </c>
      <c r="K290" s="1998">
        <f t="shared" si="163"/>
        <v>25</v>
      </c>
      <c r="L290" s="1998">
        <f t="shared" si="164"/>
        <v>40</v>
      </c>
      <c r="M290" s="1301"/>
      <c r="N290" s="323" t="s">
        <v>496</v>
      </c>
      <c r="O290" s="2760"/>
    </row>
    <row r="291" spans="1:15" ht="23.25" customHeight="1">
      <c r="A291" s="3593"/>
      <c r="B291" s="1995" t="s">
        <v>67</v>
      </c>
      <c r="C291" s="1998"/>
      <c r="D291" s="1998">
        <v>1</v>
      </c>
      <c r="E291" s="1998">
        <v>0</v>
      </c>
      <c r="F291" s="1998">
        <v>1</v>
      </c>
      <c r="G291" s="1998">
        <v>0</v>
      </c>
      <c r="H291" s="1998">
        <v>0</v>
      </c>
      <c r="I291" s="1998">
        <v>0</v>
      </c>
      <c r="J291" s="1998">
        <f t="shared" si="163"/>
        <v>1</v>
      </c>
      <c r="K291" s="1998">
        <f t="shared" si="163"/>
        <v>0</v>
      </c>
      <c r="L291" s="1998">
        <f t="shared" si="164"/>
        <v>1</v>
      </c>
      <c r="M291" s="1301"/>
      <c r="N291" s="2458" t="s">
        <v>494</v>
      </c>
      <c r="O291" s="2761"/>
    </row>
    <row r="292" spans="1:15" ht="24" customHeight="1">
      <c r="A292" s="2825" t="s">
        <v>219</v>
      </c>
      <c r="B292" s="2825"/>
      <c r="C292" s="2825"/>
      <c r="D292" s="1984">
        <f>SUM(D287:D291)</f>
        <v>26</v>
      </c>
      <c r="E292" s="1984">
        <f t="shared" ref="E292:L292" si="165">SUM(E287:E291)</f>
        <v>31</v>
      </c>
      <c r="F292" s="1984">
        <f t="shared" si="165"/>
        <v>57</v>
      </c>
      <c r="G292" s="1984">
        <f t="shared" si="165"/>
        <v>0</v>
      </c>
      <c r="H292" s="1984">
        <f t="shared" si="165"/>
        <v>0</v>
      </c>
      <c r="I292" s="1984">
        <f t="shared" si="165"/>
        <v>0</v>
      </c>
      <c r="J292" s="1984">
        <f t="shared" si="165"/>
        <v>26</v>
      </c>
      <c r="K292" s="1984">
        <f t="shared" si="165"/>
        <v>31</v>
      </c>
      <c r="L292" s="1984">
        <f t="shared" si="165"/>
        <v>57</v>
      </c>
      <c r="M292" s="2719" t="s">
        <v>2342</v>
      </c>
      <c r="N292" s="2719"/>
      <c r="O292" s="2719"/>
    </row>
    <row r="293" spans="1:15" ht="24" customHeight="1">
      <c r="A293" s="3577" t="s">
        <v>2064</v>
      </c>
      <c r="B293" s="1994" t="s">
        <v>104</v>
      </c>
      <c r="C293" s="1984"/>
      <c r="D293" s="1984">
        <v>114</v>
      </c>
      <c r="E293" s="1984">
        <v>13</v>
      </c>
      <c r="F293" s="1984">
        <v>127</v>
      </c>
      <c r="G293" s="1984">
        <v>0</v>
      </c>
      <c r="H293" s="1984">
        <v>0</v>
      </c>
      <c r="I293" s="1984">
        <v>0</v>
      </c>
      <c r="J293" s="1984">
        <f t="shared" ref="J293:K294" si="166">SUM(G293,D293)</f>
        <v>114</v>
      </c>
      <c r="K293" s="1984">
        <f t="shared" si="166"/>
        <v>13</v>
      </c>
      <c r="L293" s="1984">
        <f t="shared" ref="L293:L294" si="167">SUM(J293:K293)</f>
        <v>127</v>
      </c>
      <c r="M293" s="72"/>
      <c r="N293" s="1999" t="s">
        <v>1580</v>
      </c>
      <c r="O293" s="2790" t="s">
        <v>2336</v>
      </c>
    </row>
    <row r="294" spans="1:15" ht="21" customHeight="1">
      <c r="A294" s="3579"/>
      <c r="B294" s="1994" t="s">
        <v>1107</v>
      </c>
      <c r="C294" s="1984"/>
      <c r="D294" s="1984">
        <v>59</v>
      </c>
      <c r="E294" s="1984">
        <v>3</v>
      </c>
      <c r="F294" s="1984">
        <v>62</v>
      </c>
      <c r="G294" s="1984">
        <v>0</v>
      </c>
      <c r="H294" s="1984">
        <v>0</v>
      </c>
      <c r="I294" s="1984">
        <v>0</v>
      </c>
      <c r="J294" s="1984">
        <f t="shared" si="166"/>
        <v>59</v>
      </c>
      <c r="K294" s="1984">
        <f t="shared" si="166"/>
        <v>3</v>
      </c>
      <c r="L294" s="1984">
        <f t="shared" si="167"/>
        <v>62</v>
      </c>
      <c r="M294" s="72"/>
      <c r="N294" s="929" t="s">
        <v>496</v>
      </c>
      <c r="O294" s="2761"/>
    </row>
    <row r="295" spans="1:15" ht="24" customHeight="1">
      <c r="A295" s="2825" t="s">
        <v>219</v>
      </c>
      <c r="B295" s="2825"/>
      <c r="C295" s="2825"/>
      <c r="D295" s="1984">
        <f>SUM(D293:D294)</f>
        <v>173</v>
      </c>
      <c r="E295" s="1984">
        <f t="shared" ref="E295:L295" si="168">SUM(E293:E294)</f>
        <v>16</v>
      </c>
      <c r="F295" s="1984">
        <f t="shared" si="168"/>
        <v>189</v>
      </c>
      <c r="G295" s="1984">
        <f t="shared" si="168"/>
        <v>0</v>
      </c>
      <c r="H295" s="1984">
        <f t="shared" si="168"/>
        <v>0</v>
      </c>
      <c r="I295" s="1984">
        <f t="shared" si="168"/>
        <v>0</v>
      </c>
      <c r="J295" s="1984">
        <f t="shared" si="168"/>
        <v>173</v>
      </c>
      <c r="K295" s="1984">
        <f t="shared" si="168"/>
        <v>16</v>
      </c>
      <c r="L295" s="1984">
        <f t="shared" si="168"/>
        <v>189</v>
      </c>
      <c r="M295" s="2719" t="s">
        <v>2342</v>
      </c>
      <c r="N295" s="2719"/>
      <c r="O295" s="2719"/>
    </row>
    <row r="296" spans="1:15" ht="26.25" customHeight="1">
      <c r="A296" s="3577" t="s">
        <v>2049</v>
      </c>
      <c r="B296" s="1994" t="s">
        <v>2065</v>
      </c>
      <c r="C296" s="1984"/>
      <c r="D296" s="1984">
        <v>69</v>
      </c>
      <c r="E296" s="1984">
        <v>2</v>
      </c>
      <c r="F296" s="1984">
        <v>71</v>
      </c>
      <c r="G296" s="1984">
        <v>0</v>
      </c>
      <c r="H296" s="1984">
        <v>0</v>
      </c>
      <c r="I296" s="1984">
        <v>0</v>
      </c>
      <c r="J296" s="1984">
        <f t="shared" ref="J296:K298" si="169">SUM(G296,D296)</f>
        <v>69</v>
      </c>
      <c r="K296" s="1984">
        <f t="shared" si="169"/>
        <v>2</v>
      </c>
      <c r="L296" s="1984">
        <f t="shared" ref="L296:L298" si="170">SUM(J296:K296)</f>
        <v>71</v>
      </c>
      <c r="M296" s="72"/>
      <c r="N296" s="1999" t="s">
        <v>2067</v>
      </c>
      <c r="O296" s="2790" t="s">
        <v>2337</v>
      </c>
    </row>
    <row r="297" spans="1:15" ht="26.25" customHeight="1">
      <c r="A297" s="3578"/>
      <c r="B297" s="1994" t="s">
        <v>2066</v>
      </c>
      <c r="C297" s="1984"/>
      <c r="D297" s="1984">
        <v>51</v>
      </c>
      <c r="E297" s="1984">
        <v>4</v>
      </c>
      <c r="F297" s="1984">
        <v>55</v>
      </c>
      <c r="G297" s="1984">
        <v>0</v>
      </c>
      <c r="H297" s="1984">
        <v>0</v>
      </c>
      <c r="I297" s="1984">
        <v>0</v>
      </c>
      <c r="J297" s="1984">
        <f t="shared" si="169"/>
        <v>51</v>
      </c>
      <c r="K297" s="1984">
        <f t="shared" si="169"/>
        <v>4</v>
      </c>
      <c r="L297" s="1984">
        <f t="shared" si="170"/>
        <v>55</v>
      </c>
      <c r="M297" s="72"/>
      <c r="N297" s="929" t="s">
        <v>507</v>
      </c>
      <c r="O297" s="2760"/>
    </row>
    <row r="298" spans="1:15" ht="26.25" customHeight="1">
      <c r="A298" s="3579"/>
      <c r="B298" s="1994" t="s">
        <v>1107</v>
      </c>
      <c r="C298" s="1984"/>
      <c r="D298" s="1984">
        <v>31</v>
      </c>
      <c r="E298" s="1984">
        <v>8</v>
      </c>
      <c r="F298" s="1984">
        <v>39</v>
      </c>
      <c r="G298" s="1984">
        <v>0</v>
      </c>
      <c r="H298" s="1984">
        <v>0</v>
      </c>
      <c r="I298" s="1984">
        <v>0</v>
      </c>
      <c r="J298" s="1984">
        <f t="shared" si="169"/>
        <v>31</v>
      </c>
      <c r="K298" s="1984">
        <f t="shared" si="169"/>
        <v>8</v>
      </c>
      <c r="L298" s="1984">
        <f t="shared" si="170"/>
        <v>39</v>
      </c>
      <c r="M298" s="72"/>
      <c r="N298" s="929" t="s">
        <v>496</v>
      </c>
      <c r="O298" s="2761"/>
    </row>
    <row r="299" spans="1:15" ht="26.25" customHeight="1">
      <c r="A299" s="2825" t="s">
        <v>219</v>
      </c>
      <c r="B299" s="2825"/>
      <c r="C299" s="2825"/>
      <c r="D299" s="1984">
        <f>SUM(D296:D298)</f>
        <v>151</v>
      </c>
      <c r="E299" s="1984">
        <f t="shared" ref="E299:L299" si="171">SUM(E296:E298)</f>
        <v>14</v>
      </c>
      <c r="F299" s="1984">
        <f t="shared" si="171"/>
        <v>165</v>
      </c>
      <c r="G299" s="1984">
        <f t="shared" si="171"/>
        <v>0</v>
      </c>
      <c r="H299" s="1984">
        <f t="shared" si="171"/>
        <v>0</v>
      </c>
      <c r="I299" s="1984">
        <f t="shared" si="171"/>
        <v>0</v>
      </c>
      <c r="J299" s="1984">
        <f t="shared" si="171"/>
        <v>151</v>
      </c>
      <c r="K299" s="1984">
        <f t="shared" si="171"/>
        <v>14</v>
      </c>
      <c r="L299" s="1984">
        <f t="shared" si="171"/>
        <v>165</v>
      </c>
      <c r="M299" s="2719" t="s">
        <v>2342</v>
      </c>
      <c r="N299" s="2719"/>
      <c r="O299" s="2719"/>
    </row>
    <row r="300" spans="1:15" ht="33.75" customHeight="1" thickBot="1">
      <c r="A300" s="3357" t="s">
        <v>52</v>
      </c>
      <c r="B300" s="3357"/>
      <c r="C300" s="3357"/>
      <c r="D300" s="416">
        <f>SUM(D299,D295,D292,D280,D272,D268,D264,D255,D249,D246,D243,D240,D229,D223,D208,D204,D200,D195,D186,D177,D173,D162,D158,D156,D142,D136,D131,D114,D106,D93,D70,D62,D61,D48,D42,D33,D32,D16,D9)</f>
        <v>8385</v>
      </c>
      <c r="E300" s="2656">
        <f t="shared" ref="E300:L300" si="172">SUM(E299,E295,E292,E280,E272,E268,E264,E255,E249,E246,E243,E240,E229,E223,E208,E204,E200,E195,E186,E177,E173,E162,E158,E156,E142,E136,E131,E114,E106,E93,E70,E62,E61,E48,E42,E33,E32,E16,E9)</f>
        <v>2572</v>
      </c>
      <c r="F300" s="2656">
        <f t="shared" si="172"/>
        <v>10957</v>
      </c>
      <c r="G300" s="2656">
        <f t="shared" si="172"/>
        <v>0</v>
      </c>
      <c r="H300" s="2656">
        <f t="shared" si="172"/>
        <v>0</v>
      </c>
      <c r="I300" s="2656">
        <f t="shared" si="172"/>
        <v>0</v>
      </c>
      <c r="J300" s="2656">
        <f t="shared" si="172"/>
        <v>8385</v>
      </c>
      <c r="K300" s="2656">
        <f t="shared" si="172"/>
        <v>2572</v>
      </c>
      <c r="L300" s="2656">
        <f t="shared" si="172"/>
        <v>10957</v>
      </c>
      <c r="M300" s="3409" t="s">
        <v>588</v>
      </c>
      <c r="N300" s="3409"/>
      <c r="O300" s="3409"/>
    </row>
    <row r="301" spans="1:15" ht="38.25" customHeight="1" thickBot="1">
      <c r="A301" s="2998" t="s">
        <v>218</v>
      </c>
      <c r="B301" s="2998"/>
      <c r="C301" s="1564"/>
      <c r="D301" s="743">
        <f>SUM('اهلية صباحي'!D365+'اهلية مسائي'!D300)</f>
        <v>18629</v>
      </c>
      <c r="E301" s="743">
        <f>SUM('اهلية صباحي'!E365+'اهلية مسائي'!E300)</f>
        <v>8938</v>
      </c>
      <c r="F301" s="743">
        <f>SUM('اهلية صباحي'!F365+'اهلية مسائي'!F300)</f>
        <v>27567</v>
      </c>
      <c r="G301" s="743">
        <f>SUM('اهلية صباحي'!G365+'اهلية مسائي'!G300)</f>
        <v>4</v>
      </c>
      <c r="H301" s="743">
        <f>SUM('اهلية صباحي'!H365+'اهلية مسائي'!H300)</f>
        <v>7</v>
      </c>
      <c r="I301" s="743">
        <f>SUM('اهلية صباحي'!I365+'اهلية مسائي'!I300)</f>
        <v>11</v>
      </c>
      <c r="J301" s="743">
        <f>SUM('اهلية صباحي'!J365+'اهلية مسائي'!J300)</f>
        <v>18633</v>
      </c>
      <c r="K301" s="743">
        <f>SUM('اهلية صباحي'!K365+'اهلية مسائي'!K300)</f>
        <v>8945</v>
      </c>
      <c r="L301" s="743">
        <f>SUM('اهلية صباحي'!L365+'اهلية مسائي'!L300)</f>
        <v>27578</v>
      </c>
      <c r="M301" s="727"/>
      <c r="N301" s="2999" t="s">
        <v>2351</v>
      </c>
      <c r="O301" s="2999"/>
    </row>
    <row r="302" spans="1:15" ht="19.5" thickTop="1"/>
  </sheetData>
  <mergeCells count="338">
    <mergeCell ref="B108:B109"/>
    <mergeCell ref="N108:N109"/>
    <mergeCell ref="A114:C114"/>
    <mergeCell ref="M114:O114"/>
    <mergeCell ref="A107:A113"/>
    <mergeCell ref="O107:O113"/>
    <mergeCell ref="O101:O105"/>
    <mergeCell ref="A93:C93"/>
    <mergeCell ref="M93:O93"/>
    <mergeCell ref="A106:C106"/>
    <mergeCell ref="M106:O106"/>
    <mergeCell ref="A101:A105"/>
    <mergeCell ref="D26:F26"/>
    <mergeCell ref="G26:I26"/>
    <mergeCell ref="J26:L26"/>
    <mergeCell ref="A29:A31"/>
    <mergeCell ref="O29:O31"/>
    <mergeCell ref="A17:A22"/>
    <mergeCell ref="O17:O22"/>
    <mergeCell ref="A25:A28"/>
    <mergeCell ref="B25:B28"/>
    <mergeCell ref="C25:C28"/>
    <mergeCell ref="D25:F25"/>
    <mergeCell ref="G25:I25"/>
    <mergeCell ref="J25:L25"/>
    <mergeCell ref="M25:M28"/>
    <mergeCell ref="N25:N28"/>
    <mergeCell ref="O25:O28"/>
    <mergeCell ref="A16:C16"/>
    <mergeCell ref="M16:O16"/>
    <mergeCell ref="O2:O5"/>
    <mergeCell ref="D3:F3"/>
    <mergeCell ref="G3:I3"/>
    <mergeCell ref="J3:L3"/>
    <mergeCell ref="L6:N6"/>
    <mergeCell ref="A7:A8"/>
    <mergeCell ref="O7:O8"/>
    <mergeCell ref="A2:A5"/>
    <mergeCell ref="B2:B5"/>
    <mergeCell ref="C2:C5"/>
    <mergeCell ref="D2:F2"/>
    <mergeCell ref="G2:I2"/>
    <mergeCell ref="J2:L2"/>
    <mergeCell ref="M2:M5"/>
    <mergeCell ref="N2:N5"/>
    <mergeCell ref="M9:O9"/>
    <mergeCell ref="A9:C9"/>
    <mergeCell ref="A10:A15"/>
    <mergeCell ref="O10:O15"/>
    <mergeCell ref="A61:C61"/>
    <mergeCell ref="M61:O61"/>
    <mergeCell ref="A43:A47"/>
    <mergeCell ref="O43:O47"/>
    <mergeCell ref="A32:C32"/>
    <mergeCell ref="M32:O32"/>
    <mergeCell ref="A48:C48"/>
    <mergeCell ref="M48:O48"/>
    <mergeCell ref="B59:B60"/>
    <mergeCell ref="N59:N60"/>
    <mergeCell ref="A34:A41"/>
    <mergeCell ref="O34:O41"/>
    <mergeCell ref="A42:C42"/>
    <mergeCell ref="M42:O42"/>
    <mergeCell ref="J74:L74"/>
    <mergeCell ref="M74:M77"/>
    <mergeCell ref="N74:N77"/>
    <mergeCell ref="A63:A69"/>
    <mergeCell ref="O63:O69"/>
    <mergeCell ref="A50:A53"/>
    <mergeCell ref="B50:B53"/>
    <mergeCell ref="C50:C53"/>
    <mergeCell ref="D50:F50"/>
    <mergeCell ref="G50:I50"/>
    <mergeCell ref="J50:L50"/>
    <mergeCell ref="M50:M53"/>
    <mergeCell ref="N50:N53"/>
    <mergeCell ref="O50:O53"/>
    <mergeCell ref="D51:F51"/>
    <mergeCell ref="G51:I51"/>
    <mergeCell ref="J51:L51"/>
    <mergeCell ref="A54:A60"/>
    <mergeCell ref="O54:O60"/>
    <mergeCell ref="A70:C70"/>
    <mergeCell ref="M70:O70"/>
    <mergeCell ref="C74:C77"/>
    <mergeCell ref="D74:F74"/>
    <mergeCell ref="G74:I74"/>
    <mergeCell ref="O78:O91"/>
    <mergeCell ref="A97:A100"/>
    <mergeCell ref="B97:B100"/>
    <mergeCell ref="C97:C100"/>
    <mergeCell ref="D97:F97"/>
    <mergeCell ref="G97:I97"/>
    <mergeCell ref="J97:L97"/>
    <mergeCell ref="M97:M100"/>
    <mergeCell ref="N97:N100"/>
    <mergeCell ref="O97:O100"/>
    <mergeCell ref="M83:N83"/>
    <mergeCell ref="A78:A92"/>
    <mergeCell ref="M80:N80"/>
    <mergeCell ref="B81:B82"/>
    <mergeCell ref="N81:N82"/>
    <mergeCell ref="B83:C83"/>
    <mergeCell ref="B80:C80"/>
    <mergeCell ref="A119:A122"/>
    <mergeCell ref="B119:B122"/>
    <mergeCell ref="C119:C122"/>
    <mergeCell ref="D119:F119"/>
    <mergeCell ref="G119:I119"/>
    <mergeCell ref="J119:L119"/>
    <mergeCell ref="A132:A135"/>
    <mergeCell ref="O132:O135"/>
    <mergeCell ref="A123:A130"/>
    <mergeCell ref="O123:O130"/>
    <mergeCell ref="B127:B128"/>
    <mergeCell ref="A131:C131"/>
    <mergeCell ref="M131:O131"/>
    <mergeCell ref="R127:R128"/>
    <mergeCell ref="B129:C129"/>
    <mergeCell ref="M129:N129"/>
    <mergeCell ref="M119:M122"/>
    <mergeCell ref="N119:N122"/>
    <mergeCell ref="O119:O122"/>
    <mergeCell ref="D120:F120"/>
    <mergeCell ref="G120:I120"/>
    <mergeCell ref="J120:L120"/>
    <mergeCell ref="N127:N128"/>
    <mergeCell ref="A136:C136"/>
    <mergeCell ref="M136:O136"/>
    <mergeCell ref="C144:C147"/>
    <mergeCell ref="D144:F144"/>
    <mergeCell ref="G144:I144"/>
    <mergeCell ref="J144:L144"/>
    <mergeCell ref="A142:C142"/>
    <mergeCell ref="M144:M147"/>
    <mergeCell ref="N144:N147"/>
    <mergeCell ref="O144:O147"/>
    <mergeCell ref="D145:F145"/>
    <mergeCell ref="G145:I145"/>
    <mergeCell ref="J145:L145"/>
    <mergeCell ref="A137:A140"/>
    <mergeCell ref="O137:O141"/>
    <mergeCell ref="A144:A147"/>
    <mergeCell ref="B144:B147"/>
    <mergeCell ref="M142:O142"/>
    <mergeCell ref="A156:C156"/>
    <mergeCell ref="A162:C162"/>
    <mergeCell ref="M156:O156"/>
    <mergeCell ref="A158:C158"/>
    <mergeCell ref="M158:O158"/>
    <mergeCell ref="A148:A155"/>
    <mergeCell ref="O148:O155"/>
    <mergeCell ref="B151:B152"/>
    <mergeCell ref="N151:N152"/>
    <mergeCell ref="M162:O162"/>
    <mergeCell ref="A159:A161"/>
    <mergeCell ref="O159:O161"/>
    <mergeCell ref="B161:C161"/>
    <mergeCell ref="M164:M167"/>
    <mergeCell ref="N164:N167"/>
    <mergeCell ref="O164:O167"/>
    <mergeCell ref="D165:F165"/>
    <mergeCell ref="G165:I165"/>
    <mergeCell ref="J165:L165"/>
    <mergeCell ref="A164:A167"/>
    <mergeCell ref="B164:B167"/>
    <mergeCell ref="C164:C167"/>
    <mergeCell ref="D164:F164"/>
    <mergeCell ref="G164:I164"/>
    <mergeCell ref="J164:L164"/>
    <mergeCell ref="D168:L168"/>
    <mergeCell ref="N168:O168"/>
    <mergeCell ref="A171:A172"/>
    <mergeCell ref="O171:O172"/>
    <mergeCell ref="N173:O173"/>
    <mergeCell ref="O174:O176"/>
    <mergeCell ref="A174:A176"/>
    <mergeCell ref="A188:A191"/>
    <mergeCell ref="B188:B191"/>
    <mergeCell ref="C188:C191"/>
    <mergeCell ref="D188:F188"/>
    <mergeCell ref="G188:I188"/>
    <mergeCell ref="J188:L188"/>
    <mergeCell ref="M188:M191"/>
    <mergeCell ref="N188:N191"/>
    <mergeCell ref="M186:O186"/>
    <mergeCell ref="A177:C177"/>
    <mergeCell ref="M177:O177"/>
    <mergeCell ref="A183:C183"/>
    <mergeCell ref="M183:O183"/>
    <mergeCell ref="A186:C186"/>
    <mergeCell ref="A178:B178"/>
    <mergeCell ref="A179:A182"/>
    <mergeCell ref="O179:O182"/>
    <mergeCell ref="A204:C204"/>
    <mergeCell ref="M204:O204"/>
    <mergeCell ref="O188:O191"/>
    <mergeCell ref="D189:F189"/>
    <mergeCell ref="G189:I189"/>
    <mergeCell ref="J189:L189"/>
    <mergeCell ref="A192:A194"/>
    <mergeCell ref="O192:O194"/>
    <mergeCell ref="B193:C193"/>
    <mergeCell ref="A196:A199"/>
    <mergeCell ref="O196:O199"/>
    <mergeCell ref="B198:B199"/>
    <mergeCell ref="N198:N199"/>
    <mergeCell ref="A195:C195"/>
    <mergeCell ref="A201:A203"/>
    <mergeCell ref="O201:O203"/>
    <mergeCell ref="M195:O195"/>
    <mergeCell ref="A200:C200"/>
    <mergeCell ref="M200:O200"/>
    <mergeCell ref="A224:A228"/>
    <mergeCell ref="B224:C224"/>
    <mergeCell ref="O224:O228"/>
    <mergeCell ref="A236:A239"/>
    <mergeCell ref="O236:O239"/>
    <mergeCell ref="A229:C229"/>
    <mergeCell ref="M229:O229"/>
    <mergeCell ref="A240:C240"/>
    <mergeCell ref="M240:O240"/>
    <mergeCell ref="N232:N235"/>
    <mergeCell ref="O232:O235"/>
    <mergeCell ref="D233:F233"/>
    <mergeCell ref="G233:I233"/>
    <mergeCell ref="J233:L233"/>
    <mergeCell ref="A232:A235"/>
    <mergeCell ref="D232:F232"/>
    <mergeCell ref="G232:I232"/>
    <mergeCell ref="M232:M235"/>
    <mergeCell ref="A249:C249"/>
    <mergeCell ref="M249:O249"/>
    <mergeCell ref="A250:A254"/>
    <mergeCell ref="O250:O254"/>
    <mergeCell ref="A246:C246"/>
    <mergeCell ref="M246:O246"/>
    <mergeCell ref="A255:C255"/>
    <mergeCell ref="M255:O255"/>
    <mergeCell ref="A241:A242"/>
    <mergeCell ref="O241:O242"/>
    <mergeCell ref="A243:C243"/>
    <mergeCell ref="M243:O243"/>
    <mergeCell ref="B253:C253"/>
    <mergeCell ref="A247:A248"/>
    <mergeCell ref="O247:O248"/>
    <mergeCell ref="A244:A245"/>
    <mergeCell ref="O244:O245"/>
    <mergeCell ref="A300:C300"/>
    <mergeCell ref="M300:O300"/>
    <mergeCell ref="A301:B301"/>
    <mergeCell ref="N301:O301"/>
    <mergeCell ref="B265:C265"/>
    <mergeCell ref="A268:C268"/>
    <mergeCell ref="M268:O268"/>
    <mergeCell ref="A265:A267"/>
    <mergeCell ref="O265:O267"/>
    <mergeCell ref="A296:A298"/>
    <mergeCell ref="O296:O298"/>
    <mergeCell ref="A299:C299"/>
    <mergeCell ref="M299:O299"/>
    <mergeCell ref="A293:A294"/>
    <mergeCell ref="O293:O294"/>
    <mergeCell ref="A295:C295"/>
    <mergeCell ref="M295:O295"/>
    <mergeCell ref="A269:A271"/>
    <mergeCell ref="O269:O271"/>
    <mergeCell ref="A272:C272"/>
    <mergeCell ref="O287:O291"/>
    <mergeCell ref="A292:C292"/>
    <mergeCell ref="M292:O292"/>
    <mergeCell ref="A273:A279"/>
    <mergeCell ref="A223:C223"/>
    <mergeCell ref="M223:O223"/>
    <mergeCell ref="A205:A207"/>
    <mergeCell ref="O205:O206"/>
    <mergeCell ref="A210:A213"/>
    <mergeCell ref="B210:B213"/>
    <mergeCell ref="C210:C213"/>
    <mergeCell ref="D210:F210"/>
    <mergeCell ref="G210:I210"/>
    <mergeCell ref="J210:L210"/>
    <mergeCell ref="A208:C208"/>
    <mergeCell ref="M208:O208"/>
    <mergeCell ref="M214:N214"/>
    <mergeCell ref="B216:C216"/>
    <mergeCell ref="M210:M213"/>
    <mergeCell ref="N210:N213"/>
    <mergeCell ref="O210:O213"/>
    <mergeCell ref="D211:F211"/>
    <mergeCell ref="G211:I211"/>
    <mergeCell ref="A214:A222"/>
    <mergeCell ref="O214:O222"/>
    <mergeCell ref="J211:L211"/>
    <mergeCell ref="O273:O279"/>
    <mergeCell ref="A280:C280"/>
    <mergeCell ref="M280:O280"/>
    <mergeCell ref="A262:A263"/>
    <mergeCell ref="O262:O263"/>
    <mergeCell ref="A264:C264"/>
    <mergeCell ref="M264:O264"/>
    <mergeCell ref="M272:O272"/>
    <mergeCell ref="A287:A291"/>
    <mergeCell ref="A283:A286"/>
    <mergeCell ref="B283:B286"/>
    <mergeCell ref="C283:C286"/>
    <mergeCell ref="D283:F283"/>
    <mergeCell ref="G283:I283"/>
    <mergeCell ref="M283:M286"/>
    <mergeCell ref="N283:N286"/>
    <mergeCell ref="O283:O286"/>
    <mergeCell ref="D284:F284"/>
    <mergeCell ref="G284:I284"/>
    <mergeCell ref="J284:L284"/>
    <mergeCell ref="O258:O261"/>
    <mergeCell ref="D259:F259"/>
    <mergeCell ref="G259:I259"/>
    <mergeCell ref="J259:L259"/>
    <mergeCell ref="A74:A77"/>
    <mergeCell ref="B74:B77"/>
    <mergeCell ref="A258:A261"/>
    <mergeCell ref="B258:B261"/>
    <mergeCell ref="C258:C261"/>
    <mergeCell ref="D258:F258"/>
    <mergeCell ref="G258:I258"/>
    <mergeCell ref="M258:M261"/>
    <mergeCell ref="N258:N261"/>
    <mergeCell ref="D98:F98"/>
    <mergeCell ref="G98:I98"/>
    <mergeCell ref="J98:L98"/>
    <mergeCell ref="O74:O77"/>
    <mergeCell ref="D75:F75"/>
    <mergeCell ref="G75:I75"/>
    <mergeCell ref="J75:L75"/>
    <mergeCell ref="B88:B89"/>
    <mergeCell ref="N88:N89"/>
    <mergeCell ref="B232:B235"/>
    <mergeCell ref="C232:C23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K1" workbookViewId="0">
      <selection activeCell="P11" sqref="P11"/>
    </sheetView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65</vt:i4>
      </vt:variant>
    </vt:vector>
  </HeadingPairs>
  <TitlesOfParts>
    <vt:vector size="162" baseType="lpstr">
      <vt:lpstr>فاصل1</vt:lpstr>
      <vt:lpstr>تجميعي22</vt:lpstr>
      <vt:lpstr>بغداد1</vt:lpstr>
      <vt:lpstr>ك. بغ</vt:lpstr>
      <vt:lpstr>بغداد</vt:lpstr>
      <vt:lpstr>المستنصرية1</vt:lpstr>
      <vt:lpstr>ك-مستنصرية</vt:lpstr>
      <vt:lpstr>مستنصرية 2</vt:lpstr>
      <vt:lpstr>تكنولوجية 1</vt:lpstr>
      <vt:lpstr>ك-تكنو</vt:lpstr>
      <vt:lpstr>التكنولوجية</vt:lpstr>
      <vt:lpstr>النهرين1</vt:lpstr>
      <vt:lpstr>ك-نهرين</vt:lpstr>
      <vt:lpstr>النهرين</vt:lpstr>
      <vt:lpstr>العراقية1</vt:lpstr>
      <vt:lpstr>ك-عراقية (2)</vt:lpstr>
      <vt:lpstr>العراقية (2)</vt:lpstr>
      <vt:lpstr>موصل1</vt:lpstr>
      <vt:lpstr>الموصل</vt:lpstr>
      <vt:lpstr>الموصل اقسام</vt:lpstr>
      <vt:lpstr>نينوى1</vt:lpstr>
      <vt:lpstr>نينوى</vt:lpstr>
      <vt:lpstr>نينوى قسم</vt:lpstr>
      <vt:lpstr>الحمدانية1</vt:lpstr>
      <vt:lpstr>الحمدانية ك</vt:lpstr>
      <vt:lpstr>الحمدانية القسم</vt:lpstr>
      <vt:lpstr>البصرة 1</vt:lpstr>
      <vt:lpstr>ك-البصرة</vt:lpstr>
      <vt:lpstr>البصرة</vt:lpstr>
      <vt:lpstr>البصرة 1للنفظ والغاز</vt:lpstr>
      <vt:lpstr>البصرة للنفط والغاز</vt:lpstr>
      <vt:lpstr>البصرة للنفط والغاز اقسام</vt:lpstr>
      <vt:lpstr>كوفة1</vt:lpstr>
      <vt:lpstr>ك-كوفة</vt:lpstr>
      <vt:lpstr>الكوفة</vt:lpstr>
      <vt:lpstr>تكريت1</vt:lpstr>
      <vt:lpstr>ك-تكريت</vt:lpstr>
      <vt:lpstr>تكريت 2</vt:lpstr>
      <vt:lpstr>سامراء1</vt:lpstr>
      <vt:lpstr>ك سامراء</vt:lpstr>
      <vt:lpstr>سامراء</vt:lpstr>
      <vt:lpstr>قادسية 1</vt:lpstr>
      <vt:lpstr>ك-قادسية (2)</vt:lpstr>
      <vt:lpstr>القادسية (2)</vt:lpstr>
      <vt:lpstr>الانبار1 </vt:lpstr>
      <vt:lpstr>ك-انبار (2)</vt:lpstr>
      <vt:lpstr>الانبار (2)</vt:lpstr>
      <vt:lpstr>فلوجه1</vt:lpstr>
      <vt:lpstr>الفلوجة ك </vt:lpstr>
      <vt:lpstr>الفلوجة </vt:lpstr>
      <vt:lpstr>بابل1</vt:lpstr>
      <vt:lpstr>ك-بابل (2)</vt:lpstr>
      <vt:lpstr>بابل (2)</vt:lpstr>
      <vt:lpstr>قاسم الخضراء1</vt:lpstr>
      <vt:lpstr>ك قاسم الخضراء (2)</vt:lpstr>
      <vt:lpstr>قاسم الخضراء (2)</vt:lpstr>
      <vt:lpstr>ديالى1</vt:lpstr>
      <vt:lpstr>ك-ديالى</vt:lpstr>
      <vt:lpstr>ديالى</vt:lpstr>
      <vt:lpstr>كربلاء 1</vt:lpstr>
      <vt:lpstr>ك-كربلاء</vt:lpstr>
      <vt:lpstr>كربلاء</vt:lpstr>
      <vt:lpstr>ذي قار1</vt:lpstr>
      <vt:lpstr>ك-ذي قار</vt:lpstr>
      <vt:lpstr>ذي قار</vt:lpstr>
      <vt:lpstr>سومر1</vt:lpstr>
      <vt:lpstr>ك سومر الرفاعي</vt:lpstr>
      <vt:lpstr>سومر الرفاعي</vt:lpstr>
      <vt:lpstr>كركوك1</vt:lpstr>
      <vt:lpstr>ك-كركوك</vt:lpstr>
      <vt:lpstr>كركوك</vt:lpstr>
      <vt:lpstr>واسط1</vt:lpstr>
      <vt:lpstr>ك-واسط</vt:lpstr>
      <vt:lpstr>واسط</vt:lpstr>
      <vt:lpstr>ميسان1</vt:lpstr>
      <vt:lpstr>ك-ميسان</vt:lpstr>
      <vt:lpstr>ميسان</vt:lpstr>
      <vt:lpstr>المثنى1</vt:lpstr>
      <vt:lpstr>ك-المثنى</vt:lpstr>
      <vt:lpstr>المثنى</vt:lpstr>
      <vt:lpstr>جامعة المنطقة الشمالية</vt:lpstr>
      <vt:lpstr>الشمالية</vt:lpstr>
      <vt:lpstr>الشمالية اقسام</vt:lpstr>
      <vt:lpstr>جامعة المنطقة الوسطى</vt:lpstr>
      <vt:lpstr>الوسطى </vt:lpstr>
      <vt:lpstr>ك الوسطى</vt:lpstr>
      <vt:lpstr>جامعةمنطقة الفرات الاوسط</vt:lpstr>
      <vt:lpstr>فرات الاوسط</vt:lpstr>
      <vt:lpstr>ك فرات الاوسط</vt:lpstr>
      <vt:lpstr>جامعة المنطقة الجنوبية</vt:lpstr>
      <vt:lpstr> تقنيةالجنوبية </vt:lpstr>
      <vt:lpstr> تقنيةالجنوبية  (2)</vt:lpstr>
      <vt:lpstr>ك-اهلية</vt:lpstr>
      <vt:lpstr>اهلية 1</vt:lpstr>
      <vt:lpstr>اهلية صباحي</vt:lpstr>
      <vt:lpstr>اهلية مسائي</vt:lpstr>
      <vt:lpstr>Sheet1</vt:lpstr>
      <vt:lpstr>' تقنيةالجنوبية '!Print_Area</vt:lpstr>
      <vt:lpstr>' تقنيةالجنوبية  (2)'!Print_Area</vt:lpstr>
      <vt:lpstr>'الانبار (2)'!Print_Area</vt:lpstr>
      <vt:lpstr>البصرة!Print_Area</vt:lpstr>
      <vt:lpstr>'البصرة 1للنفظ والغاز'!Print_Area</vt:lpstr>
      <vt:lpstr>'البصرة للنفط والغاز'!Print_Area</vt:lpstr>
      <vt:lpstr>'البصرة للنفط والغاز اقسام'!Print_Area</vt:lpstr>
      <vt:lpstr>التكنولوجية!Print_Area</vt:lpstr>
      <vt:lpstr>'الحمدانية القسم'!Print_Area</vt:lpstr>
      <vt:lpstr>'الحمدانية ك'!Print_Area</vt:lpstr>
      <vt:lpstr>الشمالية!Print_Area</vt:lpstr>
      <vt:lpstr>'الشمالية اقسام'!Print_Area</vt:lpstr>
      <vt:lpstr>'العراقية (2)'!Print_Area</vt:lpstr>
      <vt:lpstr>'الفلوجة '!Print_Area</vt:lpstr>
      <vt:lpstr>'الفلوجة ك '!Print_Area</vt:lpstr>
      <vt:lpstr>'القادسية (2)'!Print_Area</vt:lpstr>
      <vt:lpstr>الكوفة!Print_Area</vt:lpstr>
      <vt:lpstr>المثنى!Print_Area</vt:lpstr>
      <vt:lpstr>الموصل!Print_Area</vt:lpstr>
      <vt:lpstr>'الموصل اقسام'!Print_Area</vt:lpstr>
      <vt:lpstr>النهرين!Print_Area</vt:lpstr>
      <vt:lpstr>'الوسطى '!Print_Area</vt:lpstr>
      <vt:lpstr>'اهلية صباحي'!Print_Area</vt:lpstr>
      <vt:lpstr>'اهلية مسائي'!Print_Area</vt:lpstr>
      <vt:lpstr>'بابل (2)'!Print_Area</vt:lpstr>
      <vt:lpstr>بغداد!Print_Area</vt:lpstr>
      <vt:lpstr>تجميعي22!Print_Area</vt:lpstr>
      <vt:lpstr>'تكريت 2'!Print_Area</vt:lpstr>
      <vt:lpstr>ديالى!Print_Area</vt:lpstr>
      <vt:lpstr>'ذي قار'!Print_Area</vt:lpstr>
      <vt:lpstr>سامراء!Print_Area</vt:lpstr>
      <vt:lpstr>'سومر الرفاعي'!Print_Area</vt:lpstr>
      <vt:lpstr>'فرات الاوسط'!Print_Area</vt:lpstr>
      <vt:lpstr>'قاسم الخضراء (2)'!Print_Area</vt:lpstr>
      <vt:lpstr>'ك-البصرة'!Print_Area</vt:lpstr>
      <vt:lpstr>'ك-المثنى'!Print_Area</vt:lpstr>
      <vt:lpstr>'ك-انبار (2)'!Print_Area</vt:lpstr>
      <vt:lpstr>'ك-اهلية'!Print_Area</vt:lpstr>
      <vt:lpstr>'ك-بابل (2)'!Print_Area</vt:lpstr>
      <vt:lpstr>'ك-تكريت'!Print_Area</vt:lpstr>
      <vt:lpstr>'ك-تكنو'!Print_Area</vt:lpstr>
      <vt:lpstr>'ك-ديالى'!Print_Area</vt:lpstr>
      <vt:lpstr>'ك-ذي قار'!Print_Area</vt:lpstr>
      <vt:lpstr>'ك-عراقية (2)'!Print_Area</vt:lpstr>
      <vt:lpstr>'ك-قادسية (2)'!Print_Area</vt:lpstr>
      <vt:lpstr>'ك-كربلاء'!Print_Area</vt:lpstr>
      <vt:lpstr>'ك-كركوك'!Print_Area</vt:lpstr>
      <vt:lpstr>'ك-كوفة'!Print_Area</vt:lpstr>
      <vt:lpstr>'ك-مستنصرية'!Print_Area</vt:lpstr>
      <vt:lpstr>'ك-ميسان'!Print_Area</vt:lpstr>
      <vt:lpstr>'ك-نهرين'!Print_Area</vt:lpstr>
      <vt:lpstr>'ك-واسط'!Print_Area</vt:lpstr>
      <vt:lpstr>'ك الوسطى'!Print_Area</vt:lpstr>
      <vt:lpstr>'ك سامراء'!Print_Area</vt:lpstr>
      <vt:lpstr>'ك سومر الرفاعي'!Print_Area</vt:lpstr>
      <vt:lpstr>'ك فرات الاوسط'!Print_Area</vt:lpstr>
      <vt:lpstr>'ك قاسم الخضراء (2)'!Print_Area</vt:lpstr>
      <vt:lpstr>'ك. بغ'!Print_Area</vt:lpstr>
      <vt:lpstr>كربلاء!Print_Area</vt:lpstr>
      <vt:lpstr>كركوك!Print_Area</vt:lpstr>
      <vt:lpstr>'مستنصرية 2'!Print_Area</vt:lpstr>
      <vt:lpstr>ميسان!Print_Area</vt:lpstr>
      <vt:lpstr>نينوى!Print_Area</vt:lpstr>
      <vt:lpstr>'نينوى قسم'!Print_Area</vt:lpstr>
      <vt:lpstr>واسط!Print_Area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Mcis1</cp:lastModifiedBy>
  <cp:lastPrinted>2018-09-09T07:48:23Z</cp:lastPrinted>
  <dcterms:created xsi:type="dcterms:W3CDTF">1996-10-14T23:33:28Z</dcterms:created>
  <dcterms:modified xsi:type="dcterms:W3CDTF">2018-09-12T06:15:07Z</dcterms:modified>
</cp:coreProperties>
</file>